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mc:AlternateContent xmlns:mc="http://schemas.openxmlformats.org/markup-compatibility/2006">
    <mc:Choice Requires="x15">
      <x15ac:absPath xmlns:x15ac="http://schemas.microsoft.com/office/spreadsheetml/2010/11/ac" url="X:\CREDIT ADMINISTRATION\BOG REPORT\MONTHLY\2021\BOG REPORT\ORASS\MFNB\"/>
    </mc:Choice>
  </mc:AlternateContent>
  <workbookProtection workbookAlgorithmName="SHA-512" workbookHashValue="/gd/N3KcnOz9gvl6S2xsyMOhqak42LHx5LMEkgD3bLXfDRJDo6fVJVYdXDVXij4B5Q8FOz1Wj7Av4GQuuBl0Lg==" workbookSaltValue="R9ePxqyH6ARLzwJWWkBkcQ==" workbookSpinCount="100000" lockStructure="1"/>
  <bookViews>
    <workbookView xWindow="-120" yWindow="-120" windowWidth="15480" windowHeight="7740" tabRatio="977" firstSheet="5" activeTab="5"/>
  </bookViews>
  <sheets>
    <sheet name="Schema" sheetId="132" state="hidden" r:id="rId1"/>
    <sheet name="Form Set" sheetId="133" state="hidden" r:id="rId2"/>
    <sheet name="Forms" sheetId="137" state="hidden" r:id="rId3"/>
    <sheet name="Validation" sheetId="142" state="hidden" r:id="rId4"/>
    <sheet name="AF100" sheetId="1317" r:id="rId5"/>
    <sheet name="MNB100" sheetId="1197" r:id="rId6"/>
    <sheet name="MNB101" sheetId="1198" r:id="rId7"/>
    <sheet name="MNB102" sheetId="1199" r:id="rId8"/>
    <sheet name="MNB103" sheetId="1200" r:id="rId9"/>
    <sheet name="MNB104" sheetId="1201" r:id="rId10"/>
    <sheet name="MNB105" sheetId="1202" r:id="rId11"/>
    <sheet name="MNB106" sheetId="1203" r:id="rId12"/>
    <sheet name="MNB107" sheetId="1204" r:id="rId13"/>
    <sheet name="MNB108" sheetId="1205" r:id="rId14"/>
    <sheet name="MNB200" sheetId="1206" r:id="rId15"/>
    <sheet name="MNB300" sheetId="1207" r:id="rId16"/>
    <sheet name="MNB400" sheetId="1208" r:id="rId17"/>
    <sheet name="MNB500" sheetId="1212" r:id="rId18"/>
    <sheet name="MNB600" sheetId="1213" r:id="rId19"/>
    <sheet name="MNB700" sheetId="1214" r:id="rId20"/>
    <sheet name="MNB800" sheetId="1221" r:id="rId21"/>
    <sheet name="MNB900" sheetId="1216" r:id="rId22"/>
    <sheet name="MNB1000" sheetId="1316" r:id="rId23"/>
    <sheet name="Enumerations" sheetId="1190" state="hidden" r:id="rId24"/>
    <sheet name="Institution Type Key" sheetId="1312"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A" localSheetId="23">#REF!</definedName>
    <definedName name="\A" localSheetId="8">#REF!</definedName>
    <definedName name="\A" localSheetId="14">#REF!</definedName>
    <definedName name="\A" localSheetId="16">#REF!</definedName>
    <definedName name="\A" localSheetId="20">#REF!</definedName>
    <definedName name="\A" localSheetId="21">#REF!</definedName>
    <definedName name="\A">#REF!</definedName>
    <definedName name="\B" localSheetId="23">#REF!</definedName>
    <definedName name="\B" localSheetId="8">#REF!</definedName>
    <definedName name="\B" localSheetId="14">#REF!</definedName>
    <definedName name="\B" localSheetId="20">#REF!</definedName>
    <definedName name="\B" localSheetId="21">#REF!</definedName>
    <definedName name="\B">#REF!</definedName>
    <definedName name="\D" localSheetId="23">#REF!</definedName>
    <definedName name="\D" localSheetId="14">#REF!</definedName>
    <definedName name="\D" localSheetId="20">#REF!</definedName>
    <definedName name="\D" localSheetId="21">#REF!</definedName>
    <definedName name="\D">#REF!</definedName>
    <definedName name="\E" localSheetId="20">#REF!</definedName>
    <definedName name="\E" localSheetId="21">#REF!</definedName>
    <definedName name="\E">#REF!</definedName>
    <definedName name="\F" localSheetId="20">#REF!</definedName>
    <definedName name="\F" localSheetId="21">#REF!</definedName>
    <definedName name="\F">#REF!</definedName>
    <definedName name="\G" localSheetId="20">#REF!</definedName>
    <definedName name="\G" localSheetId="21">#REF!</definedName>
    <definedName name="\G">#REF!</definedName>
    <definedName name="\H" localSheetId="20">#REF!</definedName>
    <definedName name="\H" localSheetId="21">#REF!</definedName>
    <definedName name="\H">#REF!</definedName>
    <definedName name="\I" localSheetId="20">#REF!</definedName>
    <definedName name="\I" localSheetId="21">#REF!</definedName>
    <definedName name="\I">#REF!</definedName>
    <definedName name="\J" localSheetId="20">#REF!</definedName>
    <definedName name="\J" localSheetId="21">#REF!</definedName>
    <definedName name="\J">#REF!</definedName>
    <definedName name="\M" localSheetId="20">#REF!</definedName>
    <definedName name="\M" localSheetId="21">#REF!</definedName>
    <definedName name="\M">#REF!</definedName>
    <definedName name="\P" localSheetId="20">#REF!</definedName>
    <definedName name="\P" localSheetId="21">#REF!</definedName>
    <definedName name="\P">#REF!</definedName>
    <definedName name="\S" localSheetId="20">#REF!</definedName>
    <definedName name="\S" localSheetId="21">#REF!</definedName>
    <definedName name="\S">#REF!</definedName>
    <definedName name="\T" localSheetId="20">#REF!</definedName>
    <definedName name="\T" localSheetId="21">#REF!</definedName>
    <definedName name="\T">#REF!</definedName>
    <definedName name="\T1" localSheetId="20">#REF!</definedName>
    <definedName name="\T1" localSheetId="21">#REF!</definedName>
    <definedName name="\T1">#REF!</definedName>
    <definedName name="\T2" localSheetId="24">[1]BOP!#REF!</definedName>
    <definedName name="\T2" localSheetId="17">[1]BOP!#REF!</definedName>
    <definedName name="\T2" localSheetId="20">[1]BOP!#REF!</definedName>
    <definedName name="\T2" localSheetId="21">[1]BOP!#REF!</definedName>
    <definedName name="\T2">[1]BOP!#REF!</definedName>
    <definedName name="\U" localSheetId="23">#REF!</definedName>
    <definedName name="\U" localSheetId="14">#REF!</definedName>
    <definedName name="\U" localSheetId="16">#REF!</definedName>
    <definedName name="\U" localSheetId="20">#REF!</definedName>
    <definedName name="\U" localSheetId="21">#REF!</definedName>
    <definedName name="\U">#REF!</definedName>
    <definedName name="\W" localSheetId="23">#REF!</definedName>
    <definedName name="\W" localSheetId="14">#REF!</definedName>
    <definedName name="\W" localSheetId="20">#REF!</definedName>
    <definedName name="\W" localSheetId="21">#REF!</definedName>
    <definedName name="\W">#REF!</definedName>
    <definedName name="__10FA_L" localSheetId="23">#REF!</definedName>
    <definedName name="__10FA_L" localSheetId="14">#REF!</definedName>
    <definedName name="__10FA_L" localSheetId="20">#REF!</definedName>
    <definedName name="__10FA_L" localSheetId="21">#REF!</definedName>
    <definedName name="__10FA_L">#REF!</definedName>
    <definedName name="__11GAZ_LIABS" localSheetId="20">#REF!</definedName>
    <definedName name="__11GAZ_LIABS" localSheetId="21">#REF!</definedName>
    <definedName name="__11GAZ_LIABS">#REF!</definedName>
    <definedName name="__123Graph_AREER" localSheetId="4" hidden="1">[2]ER!#REF!</definedName>
    <definedName name="__123Graph_AREER" localSheetId="24" hidden="1">[2]ER!#REF!</definedName>
    <definedName name="__123Graph_AREER" localSheetId="5" hidden="1">[2]ER!#REF!</definedName>
    <definedName name="__123Graph_AREER" localSheetId="6" hidden="1">[2]ER!#REF!</definedName>
    <definedName name="__123Graph_AREER" localSheetId="7" hidden="1">[2]ER!#REF!</definedName>
    <definedName name="__123Graph_AREER" localSheetId="8" hidden="1">[2]ER!#REF!</definedName>
    <definedName name="__123Graph_AREER" localSheetId="9" hidden="1">[2]ER!#REF!</definedName>
    <definedName name="__123Graph_AREER" localSheetId="10" hidden="1">[2]ER!#REF!</definedName>
    <definedName name="__123Graph_AREER" localSheetId="11" hidden="1">[2]ER!#REF!</definedName>
    <definedName name="__123Graph_AREER" localSheetId="12" hidden="1">[2]ER!#REF!</definedName>
    <definedName name="__123Graph_AREER" localSheetId="13" hidden="1">[2]ER!#REF!</definedName>
    <definedName name="__123Graph_AREER" localSheetId="14" hidden="1">[2]ER!#REF!</definedName>
    <definedName name="__123Graph_AREER" localSheetId="15" hidden="1">[2]ER!#REF!</definedName>
    <definedName name="__123Graph_AREER" localSheetId="16" hidden="1">[2]ER!#REF!</definedName>
    <definedName name="__123Graph_AREER" localSheetId="17" hidden="1">[2]ER!#REF!</definedName>
    <definedName name="__123Graph_AREER" localSheetId="20" hidden="1">[2]ER!#REF!</definedName>
    <definedName name="__123Graph_AREER" localSheetId="21" hidden="1">[2]ER!#REF!</definedName>
    <definedName name="__123Graph_AREER" hidden="1">[2]ER!#REF!</definedName>
    <definedName name="__123Graph_BREER" localSheetId="4" hidden="1">[2]ER!#REF!</definedName>
    <definedName name="__123Graph_BREER" localSheetId="24" hidden="1">[2]ER!#REF!</definedName>
    <definedName name="__123Graph_BREER" localSheetId="5" hidden="1">[2]ER!#REF!</definedName>
    <definedName name="__123Graph_BREER" localSheetId="6" hidden="1">[2]ER!#REF!</definedName>
    <definedName name="__123Graph_BREER" localSheetId="7" hidden="1">[2]ER!#REF!</definedName>
    <definedName name="__123Graph_BREER" localSheetId="8" hidden="1">[2]ER!#REF!</definedName>
    <definedName name="__123Graph_BREER" localSheetId="9" hidden="1">[2]ER!#REF!</definedName>
    <definedName name="__123Graph_BREER" localSheetId="10" hidden="1">[2]ER!#REF!</definedName>
    <definedName name="__123Graph_BREER" localSheetId="11" hidden="1">[2]ER!#REF!</definedName>
    <definedName name="__123Graph_BREER" localSheetId="12" hidden="1">[2]ER!#REF!</definedName>
    <definedName name="__123Graph_BREER" localSheetId="13" hidden="1">[2]ER!#REF!</definedName>
    <definedName name="__123Graph_BREER" localSheetId="14" hidden="1">[2]ER!#REF!</definedName>
    <definedName name="__123Graph_BREER" localSheetId="15" hidden="1">[2]ER!#REF!</definedName>
    <definedName name="__123Graph_BREER" localSheetId="16" hidden="1">[2]ER!#REF!</definedName>
    <definedName name="__123Graph_BREER" localSheetId="17" hidden="1">[2]ER!#REF!</definedName>
    <definedName name="__123Graph_BREER" localSheetId="20" hidden="1">[2]ER!#REF!</definedName>
    <definedName name="__123Graph_BREER" localSheetId="21" hidden="1">[2]ER!#REF!</definedName>
    <definedName name="__123Graph_BREER" hidden="1">[2]ER!#REF!</definedName>
    <definedName name="__123Graph_CREER" localSheetId="4" hidden="1">[2]ER!#REF!</definedName>
    <definedName name="__123Graph_CREER" localSheetId="24" hidden="1">[2]ER!#REF!</definedName>
    <definedName name="__123Graph_CREER" localSheetId="5" hidden="1">[2]ER!#REF!</definedName>
    <definedName name="__123Graph_CREER" localSheetId="6" hidden="1">[2]ER!#REF!</definedName>
    <definedName name="__123Graph_CREER" localSheetId="7" hidden="1">[2]ER!#REF!</definedName>
    <definedName name="__123Graph_CREER" localSheetId="8" hidden="1">[2]ER!#REF!</definedName>
    <definedName name="__123Graph_CREER" localSheetId="9" hidden="1">[2]ER!#REF!</definedName>
    <definedName name="__123Graph_CREER" localSheetId="10" hidden="1">[2]ER!#REF!</definedName>
    <definedName name="__123Graph_CREER" localSheetId="11" hidden="1">[2]ER!#REF!</definedName>
    <definedName name="__123Graph_CREER" localSheetId="12" hidden="1">[2]ER!#REF!</definedName>
    <definedName name="__123Graph_CREER" localSheetId="13" hidden="1">[2]ER!#REF!</definedName>
    <definedName name="__123Graph_CREER" localSheetId="14" hidden="1">[2]ER!#REF!</definedName>
    <definedName name="__123Graph_CREER" localSheetId="15" hidden="1">[2]ER!#REF!</definedName>
    <definedName name="__123Graph_CREER" localSheetId="16" hidden="1">[2]ER!#REF!</definedName>
    <definedName name="__123Graph_CREER" localSheetId="17" hidden="1">[2]ER!#REF!</definedName>
    <definedName name="__123Graph_CREER" localSheetId="20" hidden="1">[2]ER!#REF!</definedName>
    <definedName name="__123Graph_CREER" localSheetId="21" hidden="1">[2]ER!#REF!</definedName>
    <definedName name="__123Graph_CREER" hidden="1">[2]ER!#REF!</definedName>
    <definedName name="__12INT_RESERVES" localSheetId="23">#REF!</definedName>
    <definedName name="__12INT_RESERVES" localSheetId="14">#REF!</definedName>
    <definedName name="__12INT_RESERVES" localSheetId="16">#REF!</definedName>
    <definedName name="__12INT_RESERVES" localSheetId="20">#REF!</definedName>
    <definedName name="__12INT_RESERVES" localSheetId="21">#REF!</definedName>
    <definedName name="__12INT_RESERVES">#REF!</definedName>
    <definedName name="__1r" localSheetId="23">#REF!</definedName>
    <definedName name="__1r" localSheetId="14">#REF!</definedName>
    <definedName name="__1r" localSheetId="20">#REF!</definedName>
    <definedName name="__1r" localSheetId="21">#REF!</definedName>
    <definedName name="__1r">#REF!</definedName>
    <definedName name="__2Macros_Import_.qbop">[3]!'[Macros Import].qbop'</definedName>
    <definedName name="__3__123Graph_ACPI_ER_LOG" localSheetId="4" hidden="1">[2]ER!#REF!</definedName>
    <definedName name="__3__123Graph_ACPI_ER_LOG" localSheetId="23" hidden="1">[2]ER!#REF!</definedName>
    <definedName name="__3__123Graph_ACPI_ER_LOG" localSheetId="5" hidden="1">[2]ER!#REF!</definedName>
    <definedName name="__3__123Graph_ACPI_ER_LOG" localSheetId="6" hidden="1">[2]ER!#REF!</definedName>
    <definedName name="__3__123Graph_ACPI_ER_LOG" localSheetId="7" hidden="1">[2]ER!#REF!</definedName>
    <definedName name="__3__123Graph_ACPI_ER_LOG" localSheetId="8" hidden="1">[2]ER!#REF!</definedName>
    <definedName name="__3__123Graph_ACPI_ER_LOG" localSheetId="9" hidden="1">[2]ER!#REF!</definedName>
    <definedName name="__3__123Graph_ACPI_ER_LOG" localSheetId="10" hidden="1">[2]ER!#REF!</definedName>
    <definedName name="__3__123Graph_ACPI_ER_LOG" localSheetId="11" hidden="1">[2]ER!#REF!</definedName>
    <definedName name="__3__123Graph_ACPI_ER_LOG" localSheetId="12" hidden="1">[2]ER!#REF!</definedName>
    <definedName name="__3__123Graph_ACPI_ER_LOG" localSheetId="13" hidden="1">[2]ER!#REF!</definedName>
    <definedName name="__3__123Graph_ACPI_ER_LOG" localSheetId="14" hidden="1">[2]ER!#REF!</definedName>
    <definedName name="__3__123Graph_ACPI_ER_LOG" localSheetId="15" hidden="1">[2]ER!#REF!</definedName>
    <definedName name="__3__123Graph_ACPI_ER_LOG" localSheetId="16" hidden="1">[2]ER!#REF!</definedName>
    <definedName name="__3__123Graph_ACPI_ER_LOG" localSheetId="20" hidden="1">[2]ER!#REF!</definedName>
    <definedName name="__3__123Graph_ACPI_ER_LOG" localSheetId="21" hidden="1">[2]ER!#REF!</definedName>
    <definedName name="__3__123Graph_ACPI_ER_LOG" hidden="1">[2]ER!#REF!</definedName>
    <definedName name="__4__123Graph_BCPI_ER_LOG" localSheetId="4" hidden="1">[2]ER!#REF!</definedName>
    <definedName name="__4__123Graph_BCPI_ER_LOG" localSheetId="23" hidden="1">[2]ER!#REF!</definedName>
    <definedName name="__4__123Graph_BCPI_ER_LOG" localSheetId="5" hidden="1">[2]ER!#REF!</definedName>
    <definedName name="__4__123Graph_BCPI_ER_LOG" localSheetId="6" hidden="1">[2]ER!#REF!</definedName>
    <definedName name="__4__123Graph_BCPI_ER_LOG" localSheetId="7" hidden="1">[2]ER!#REF!</definedName>
    <definedName name="__4__123Graph_BCPI_ER_LOG" localSheetId="8" hidden="1">[2]ER!#REF!</definedName>
    <definedName name="__4__123Graph_BCPI_ER_LOG" localSheetId="9" hidden="1">[2]ER!#REF!</definedName>
    <definedName name="__4__123Graph_BCPI_ER_LOG" localSheetId="10" hidden="1">[2]ER!#REF!</definedName>
    <definedName name="__4__123Graph_BCPI_ER_LOG" localSheetId="11" hidden="1">[2]ER!#REF!</definedName>
    <definedName name="__4__123Graph_BCPI_ER_LOG" localSheetId="12" hidden="1">[2]ER!#REF!</definedName>
    <definedName name="__4__123Graph_BCPI_ER_LOG" localSheetId="13" hidden="1">[2]ER!#REF!</definedName>
    <definedName name="__4__123Graph_BCPI_ER_LOG" localSheetId="14" hidden="1">[2]ER!#REF!</definedName>
    <definedName name="__4__123Graph_BCPI_ER_LOG" localSheetId="15" hidden="1">[2]ER!#REF!</definedName>
    <definedName name="__4__123Graph_BCPI_ER_LOG" localSheetId="16" hidden="1">[2]ER!#REF!</definedName>
    <definedName name="__4__123Graph_BCPI_ER_LOG" localSheetId="20" hidden="1">[2]ER!#REF!</definedName>
    <definedName name="__4__123Graph_BCPI_ER_LOG" localSheetId="21" hidden="1">[2]ER!#REF!</definedName>
    <definedName name="__4__123Graph_BCPI_ER_LOG" hidden="1">[2]ER!#REF!</definedName>
    <definedName name="__5__123Graph_BIBA_IBRD" localSheetId="4" hidden="1">[2]WB!#REF!</definedName>
    <definedName name="__5__123Graph_BIBA_IBRD" localSheetId="23" hidden="1">[2]WB!#REF!</definedName>
    <definedName name="__5__123Graph_BIBA_IBRD" localSheetId="5" hidden="1">[2]WB!#REF!</definedName>
    <definedName name="__5__123Graph_BIBA_IBRD" localSheetId="6" hidden="1">[2]WB!#REF!</definedName>
    <definedName name="__5__123Graph_BIBA_IBRD" localSheetId="7" hidden="1">[2]WB!#REF!</definedName>
    <definedName name="__5__123Graph_BIBA_IBRD" localSheetId="8" hidden="1">[2]WB!#REF!</definedName>
    <definedName name="__5__123Graph_BIBA_IBRD" localSheetId="9" hidden="1">[2]WB!#REF!</definedName>
    <definedName name="__5__123Graph_BIBA_IBRD" localSheetId="10" hidden="1">[2]WB!#REF!</definedName>
    <definedName name="__5__123Graph_BIBA_IBRD" localSheetId="11" hidden="1">[2]WB!#REF!</definedName>
    <definedName name="__5__123Graph_BIBA_IBRD" localSheetId="12" hidden="1">[2]WB!#REF!</definedName>
    <definedName name="__5__123Graph_BIBA_IBRD" localSheetId="13" hidden="1">[2]WB!#REF!</definedName>
    <definedName name="__5__123Graph_BIBA_IBRD" localSheetId="14" hidden="1">[2]WB!#REF!</definedName>
    <definedName name="__5__123Graph_BIBA_IBRD" localSheetId="15" hidden="1">[2]WB!#REF!</definedName>
    <definedName name="__5__123Graph_BIBA_IBRD" localSheetId="16" hidden="1">[2]WB!#REF!</definedName>
    <definedName name="__5__123Graph_BIBA_IBRD" localSheetId="20" hidden="1">[2]WB!#REF!</definedName>
    <definedName name="__5__123Graph_BIBA_IBRD" localSheetId="21" hidden="1">[2]WB!#REF!</definedName>
    <definedName name="__5__123Graph_BIBA_IBRD" hidden="1">[2]WB!#REF!</definedName>
    <definedName name="__6B.2_B.3" localSheetId="23">#REF!</definedName>
    <definedName name="__6B.2_B.3" localSheetId="14">#REF!</definedName>
    <definedName name="__6B.2_B.3" localSheetId="16">#REF!</definedName>
    <definedName name="__6B.2_B.3" localSheetId="20">#REF!</definedName>
    <definedName name="__6B.2_B.3" localSheetId="21">#REF!</definedName>
    <definedName name="__6B.2_B.3">#REF!</definedName>
    <definedName name="__7B.4___5" localSheetId="23">#REF!</definedName>
    <definedName name="__7B.4___5" localSheetId="14">#REF!</definedName>
    <definedName name="__7B.4___5" localSheetId="20">#REF!</definedName>
    <definedName name="__7B.4___5" localSheetId="21">#REF!</definedName>
    <definedName name="__7B.4___5">#REF!</definedName>
    <definedName name="__8CONSOL_B2" localSheetId="23">#REF!</definedName>
    <definedName name="__8CONSOL_B2" localSheetId="14">#REF!</definedName>
    <definedName name="__8CONSOL_B2" localSheetId="20">#REF!</definedName>
    <definedName name="__8CONSOL_B2" localSheetId="21">#REF!</definedName>
    <definedName name="__8CONSOL_B2">#REF!</definedName>
    <definedName name="__9CONSOL_DEPOSITS" localSheetId="23">'[4]A 11'!#REF!</definedName>
    <definedName name="__9CONSOL_DEPOSITS" localSheetId="14">'[4]A 11'!#REF!</definedName>
    <definedName name="__9CONSOL_DEPOSITS" localSheetId="20">'[4]A 11'!#REF!</definedName>
    <definedName name="__9CONSOL_DEPOSITS" localSheetId="21">'[4]A 11'!#REF!</definedName>
    <definedName name="__9CONSOL_DEPOSITS">'[4]A 11'!#REF!</definedName>
    <definedName name="__BOP2" localSheetId="23">[5]BoP!#REF!</definedName>
    <definedName name="__BOP2" localSheetId="14">[5]BoP!#REF!</definedName>
    <definedName name="__BOP2" localSheetId="20">[5]BoP!#REF!</definedName>
    <definedName name="__BOP2" localSheetId="21">[5]BoP!#REF!</definedName>
    <definedName name="__BOP2">[5]BoP!#REF!</definedName>
    <definedName name="__END94" localSheetId="23">#REF!</definedName>
    <definedName name="__END94" localSheetId="14">#REF!</definedName>
    <definedName name="__END94" localSheetId="16">#REF!</definedName>
    <definedName name="__END94" localSheetId="20">#REF!</definedName>
    <definedName name="__END94" localSheetId="21">#REF!</definedName>
    <definedName name="__END94">#REF!</definedName>
    <definedName name="__RES2" localSheetId="23">[5]RES!#REF!</definedName>
    <definedName name="__RES2" localSheetId="14">[5]RES!#REF!</definedName>
    <definedName name="__RES2" localSheetId="16">[5]RES!#REF!</definedName>
    <definedName name="__RES2" localSheetId="20">[5]RES!#REF!</definedName>
    <definedName name="__RES2" localSheetId="21">[5]RES!#REF!</definedName>
    <definedName name="__RES2">[5]RES!#REF!</definedName>
    <definedName name="__sr4" localSheetId="23">#REF!</definedName>
    <definedName name="__sr4" localSheetId="14">#REF!</definedName>
    <definedName name="__sr4" localSheetId="16">#REF!</definedName>
    <definedName name="__sr4" localSheetId="20">#REF!</definedName>
    <definedName name="__sr4" localSheetId="21">#REF!</definedName>
    <definedName name="__sr4">#REF!</definedName>
    <definedName name="__sr5" localSheetId="23">#REF!</definedName>
    <definedName name="__sr5" localSheetId="14">#REF!</definedName>
    <definedName name="__sr5" localSheetId="20">#REF!</definedName>
    <definedName name="__sr5" localSheetId="21">#REF!</definedName>
    <definedName name="__sr5">#REF!</definedName>
    <definedName name="__SUM2" localSheetId="23">#REF!</definedName>
    <definedName name="__SUM2" localSheetId="14">#REF!</definedName>
    <definedName name="__SUM2" localSheetId="20">#REF!</definedName>
    <definedName name="__SUM2" localSheetId="21">#REF!</definedName>
    <definedName name="__SUM2">#REF!</definedName>
    <definedName name="__TAB1" localSheetId="20">#REF!</definedName>
    <definedName name="__TAB1" localSheetId="21">#REF!</definedName>
    <definedName name="__TAB1">#REF!</definedName>
    <definedName name="__Tab19" localSheetId="20">#REF!</definedName>
    <definedName name="__Tab19" localSheetId="21">#REF!</definedName>
    <definedName name="__Tab19">#REF!</definedName>
    <definedName name="__Tab20" localSheetId="20">#REF!</definedName>
    <definedName name="__Tab20" localSheetId="21">#REF!</definedName>
    <definedName name="__Tab20">#REF!</definedName>
    <definedName name="__Tab21" localSheetId="20">#REF!</definedName>
    <definedName name="__Tab21" localSheetId="21">#REF!</definedName>
    <definedName name="__Tab21">#REF!</definedName>
    <definedName name="__Tab22" localSheetId="20">#REF!</definedName>
    <definedName name="__Tab22" localSheetId="21">#REF!</definedName>
    <definedName name="__Tab22">#REF!</definedName>
    <definedName name="__Tab23" localSheetId="20">#REF!</definedName>
    <definedName name="__Tab23" localSheetId="21">#REF!</definedName>
    <definedName name="__Tab23">#REF!</definedName>
    <definedName name="__Tab24" localSheetId="20">#REF!</definedName>
    <definedName name="__Tab24" localSheetId="21">#REF!</definedName>
    <definedName name="__Tab24">#REF!</definedName>
    <definedName name="__Tab26" localSheetId="20">#REF!</definedName>
    <definedName name="__Tab26" localSheetId="21">#REF!</definedName>
    <definedName name="__Tab26">#REF!</definedName>
    <definedName name="__Tab27" localSheetId="20">#REF!</definedName>
    <definedName name="__Tab27" localSheetId="21">#REF!</definedName>
    <definedName name="__Tab27">#REF!</definedName>
    <definedName name="__Tab28" localSheetId="20">#REF!</definedName>
    <definedName name="__Tab28" localSheetId="21">#REF!</definedName>
    <definedName name="__Tab28">#REF!</definedName>
    <definedName name="__Tab29" localSheetId="20">#REF!</definedName>
    <definedName name="__Tab29" localSheetId="21">#REF!</definedName>
    <definedName name="__Tab29">#REF!</definedName>
    <definedName name="__Tab30" localSheetId="20">#REF!</definedName>
    <definedName name="__Tab30" localSheetId="21">#REF!</definedName>
    <definedName name="__Tab30">#REF!</definedName>
    <definedName name="__Tab31" localSheetId="20">#REF!</definedName>
    <definedName name="__Tab31" localSheetId="21">#REF!</definedName>
    <definedName name="__Tab31">#REF!</definedName>
    <definedName name="__Tab32" localSheetId="20">#REF!</definedName>
    <definedName name="__Tab32" localSheetId="21">#REF!</definedName>
    <definedName name="__Tab32">#REF!</definedName>
    <definedName name="__Tab33" localSheetId="20">#REF!</definedName>
    <definedName name="__Tab33" localSheetId="21">#REF!</definedName>
    <definedName name="__Tab33">#REF!</definedName>
    <definedName name="__Tab34" localSheetId="20">#REF!</definedName>
    <definedName name="__Tab34" localSheetId="21">#REF!</definedName>
    <definedName name="__Tab34">#REF!</definedName>
    <definedName name="__Tab35" localSheetId="20">#REF!</definedName>
    <definedName name="__Tab35" localSheetId="21">#REF!</definedName>
    <definedName name="__Tab35">#REF!</definedName>
    <definedName name="__WB2" localSheetId="20">#REF!</definedName>
    <definedName name="__WB2" localSheetId="21">#REF!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23">#REF!</definedName>
    <definedName name="_10FA_L" localSheetId="14">#REF!</definedName>
    <definedName name="_10FA_L" localSheetId="16">#REF!</definedName>
    <definedName name="_10FA_L" localSheetId="20">#REF!</definedName>
    <definedName name="_10FA_L" localSheetId="21">#REF!</definedName>
    <definedName name="_10FA_L">#REF!</definedName>
    <definedName name="_11GAZ_LIABS" localSheetId="23">#REF!</definedName>
    <definedName name="_11GAZ_LIABS" localSheetId="14">#REF!</definedName>
    <definedName name="_11GAZ_LIABS" localSheetId="20">#REF!</definedName>
    <definedName name="_11GAZ_LIABS" localSheetId="21">#REF!</definedName>
    <definedName name="_11GAZ_LIABS">#REF!</definedName>
    <definedName name="_12INT_RESERVES" localSheetId="23">#REF!</definedName>
    <definedName name="_12INT_RESERVES" localSheetId="14">#REF!</definedName>
    <definedName name="_12INT_RESERVES" localSheetId="20">#REF!</definedName>
    <definedName name="_12INT_RESERVES" localSheetId="21">#REF!</definedName>
    <definedName name="_12INT_RESERVES">#REF!</definedName>
    <definedName name="_1r" localSheetId="20">#REF!</definedName>
    <definedName name="_1r" localSheetId="21">#REF!</definedName>
    <definedName name="_1r">#REF!</definedName>
    <definedName name="_1SEC_A_FIM16">[6]FIM16!$J$1</definedName>
    <definedName name="_2_hours" localSheetId="23">#REF!</definedName>
    <definedName name="_2_hours" localSheetId="8">#REF!</definedName>
    <definedName name="_2_hours" localSheetId="14">#REF!</definedName>
    <definedName name="_2_hours" localSheetId="17">#REF!</definedName>
    <definedName name="_2_hours" localSheetId="20">#REF!</definedName>
    <definedName name="_2_hours" localSheetId="21">#REF!</definedName>
    <definedName name="_2_hours">#REF!</definedName>
    <definedName name="_2Macros_Import_.qbop">[7]!'[Macros Import].qbop'</definedName>
    <definedName name="_3__123Graph_ACPI_ER_LOG" localSheetId="4" hidden="1">[2]ER!#REF!</definedName>
    <definedName name="_3__123Graph_ACPI_ER_LOG" localSheetId="23" hidden="1">[2]ER!#REF!</definedName>
    <definedName name="_3__123Graph_ACPI_ER_LOG" localSheetId="5" hidden="1">[2]ER!#REF!</definedName>
    <definedName name="_3__123Graph_ACPI_ER_LOG" localSheetId="6" hidden="1">[2]ER!#REF!</definedName>
    <definedName name="_3__123Graph_ACPI_ER_LOG" localSheetId="7" hidden="1">[2]ER!#REF!</definedName>
    <definedName name="_3__123Graph_ACPI_ER_LOG" localSheetId="8" hidden="1">[2]ER!#REF!</definedName>
    <definedName name="_3__123Graph_ACPI_ER_LOG" localSheetId="9" hidden="1">[2]ER!#REF!</definedName>
    <definedName name="_3__123Graph_ACPI_ER_LOG" localSheetId="10" hidden="1">[2]ER!#REF!</definedName>
    <definedName name="_3__123Graph_ACPI_ER_LOG" localSheetId="11" hidden="1">[2]ER!#REF!</definedName>
    <definedName name="_3__123Graph_ACPI_ER_LOG" localSheetId="12" hidden="1">[2]ER!#REF!</definedName>
    <definedName name="_3__123Graph_ACPI_ER_LOG" localSheetId="13" hidden="1">[2]ER!#REF!</definedName>
    <definedName name="_3__123Graph_ACPI_ER_LOG" localSheetId="14" hidden="1">[2]ER!#REF!</definedName>
    <definedName name="_3__123Graph_ACPI_ER_LOG" localSheetId="15" hidden="1">[2]ER!#REF!</definedName>
    <definedName name="_3__123Graph_ACPI_ER_LOG" localSheetId="16" hidden="1">[2]ER!#REF!</definedName>
    <definedName name="_3__123Graph_ACPI_ER_LOG" localSheetId="20" hidden="1">[2]ER!#REF!</definedName>
    <definedName name="_3__123Graph_ACPI_ER_LOG" localSheetId="21" hidden="1">[2]ER!#REF!</definedName>
    <definedName name="_3__123Graph_ACPI_ER_LOG" hidden="1">[2]ER!#REF!</definedName>
    <definedName name="_4__123Graph_BCPI_ER_LOG" localSheetId="4" hidden="1">[2]ER!#REF!</definedName>
    <definedName name="_4__123Graph_BCPI_ER_LOG" localSheetId="23" hidden="1">[2]ER!#REF!</definedName>
    <definedName name="_4__123Graph_BCPI_ER_LOG" localSheetId="5" hidden="1">[2]ER!#REF!</definedName>
    <definedName name="_4__123Graph_BCPI_ER_LOG" localSheetId="6" hidden="1">[2]ER!#REF!</definedName>
    <definedName name="_4__123Graph_BCPI_ER_LOG" localSheetId="7" hidden="1">[2]ER!#REF!</definedName>
    <definedName name="_4__123Graph_BCPI_ER_LOG" localSheetId="8" hidden="1">[2]ER!#REF!</definedName>
    <definedName name="_4__123Graph_BCPI_ER_LOG" localSheetId="9" hidden="1">[2]ER!#REF!</definedName>
    <definedName name="_4__123Graph_BCPI_ER_LOG" localSheetId="10" hidden="1">[2]ER!#REF!</definedName>
    <definedName name="_4__123Graph_BCPI_ER_LOG" localSheetId="11" hidden="1">[2]ER!#REF!</definedName>
    <definedName name="_4__123Graph_BCPI_ER_LOG" localSheetId="12" hidden="1">[2]ER!#REF!</definedName>
    <definedName name="_4__123Graph_BCPI_ER_LOG" localSheetId="13" hidden="1">[2]ER!#REF!</definedName>
    <definedName name="_4__123Graph_BCPI_ER_LOG" localSheetId="14" hidden="1">[2]ER!#REF!</definedName>
    <definedName name="_4__123Graph_BCPI_ER_LOG" localSheetId="15" hidden="1">[2]ER!#REF!</definedName>
    <definedName name="_4__123Graph_BCPI_ER_LOG" localSheetId="16" hidden="1">[2]ER!#REF!</definedName>
    <definedName name="_4__123Graph_BCPI_ER_LOG" localSheetId="20" hidden="1">[2]ER!#REF!</definedName>
    <definedName name="_4__123Graph_BCPI_ER_LOG" localSheetId="21" hidden="1">[2]ER!#REF!</definedName>
    <definedName name="_4__123Graph_BCPI_ER_LOG" hidden="1">[2]ER!#REF!</definedName>
    <definedName name="_5__123Graph_BIBA_IBRD" localSheetId="4" hidden="1">[2]WB!#REF!</definedName>
    <definedName name="_5__123Graph_BIBA_IBRD" localSheetId="23" hidden="1">[2]WB!#REF!</definedName>
    <definedName name="_5__123Graph_BIBA_IBRD" localSheetId="5" hidden="1">[2]WB!#REF!</definedName>
    <definedName name="_5__123Graph_BIBA_IBRD" localSheetId="6" hidden="1">[2]WB!#REF!</definedName>
    <definedName name="_5__123Graph_BIBA_IBRD" localSheetId="7" hidden="1">[2]WB!#REF!</definedName>
    <definedName name="_5__123Graph_BIBA_IBRD" localSheetId="8" hidden="1">[2]WB!#REF!</definedName>
    <definedName name="_5__123Graph_BIBA_IBRD" localSheetId="9" hidden="1">[2]WB!#REF!</definedName>
    <definedName name="_5__123Graph_BIBA_IBRD" localSheetId="10" hidden="1">[2]WB!#REF!</definedName>
    <definedName name="_5__123Graph_BIBA_IBRD" localSheetId="11" hidden="1">[2]WB!#REF!</definedName>
    <definedName name="_5__123Graph_BIBA_IBRD" localSheetId="12" hidden="1">[2]WB!#REF!</definedName>
    <definedName name="_5__123Graph_BIBA_IBRD" localSheetId="13" hidden="1">[2]WB!#REF!</definedName>
    <definedName name="_5__123Graph_BIBA_IBRD" localSheetId="14" hidden="1">[2]WB!#REF!</definedName>
    <definedName name="_5__123Graph_BIBA_IBRD" localSheetId="15" hidden="1">[2]WB!#REF!</definedName>
    <definedName name="_5__123Graph_BIBA_IBRD" localSheetId="16" hidden="1">[2]WB!#REF!</definedName>
    <definedName name="_5__123Graph_BIBA_IBRD" localSheetId="20" hidden="1">[2]WB!#REF!</definedName>
    <definedName name="_5__123Graph_BIBA_IBRD" localSheetId="21" hidden="1">[2]WB!#REF!</definedName>
    <definedName name="_5__123Graph_BIBA_IBRD" hidden="1">[2]WB!#REF!</definedName>
    <definedName name="_6B.2_B.3" localSheetId="23">#REF!</definedName>
    <definedName name="_6B.2_B.3" localSheetId="14">#REF!</definedName>
    <definedName name="_6B.2_B.3" localSheetId="16">#REF!</definedName>
    <definedName name="_6B.2_B.3" localSheetId="20">#REF!</definedName>
    <definedName name="_6B.2_B.3" localSheetId="21">#REF!</definedName>
    <definedName name="_6B.2_B.3">#REF!</definedName>
    <definedName name="_7B.4___5" localSheetId="23">#REF!</definedName>
    <definedName name="_7B.4___5" localSheetId="14">#REF!</definedName>
    <definedName name="_7B.4___5" localSheetId="20">#REF!</definedName>
    <definedName name="_7B.4___5" localSheetId="21">#REF!</definedName>
    <definedName name="_7B.4___5">#REF!</definedName>
    <definedName name="_8CONSOL_B2" localSheetId="23">#REF!</definedName>
    <definedName name="_8CONSOL_B2" localSheetId="14">#REF!</definedName>
    <definedName name="_8CONSOL_B2" localSheetId="20">#REF!</definedName>
    <definedName name="_8CONSOL_B2" localSheetId="21">#REF!</definedName>
    <definedName name="_8CONSOL_B2">#REF!</definedName>
    <definedName name="_9CONSOL_DEPOSITS" localSheetId="23">'[8]A 11'!#REF!</definedName>
    <definedName name="_9CONSOL_DEPOSITS" localSheetId="14">'[8]A 11'!#REF!</definedName>
    <definedName name="_9CONSOL_DEPOSITS" localSheetId="20">'[8]A 11'!#REF!</definedName>
    <definedName name="_9CONSOL_DEPOSITS" localSheetId="21">'[8]A 11'!#REF!</definedName>
    <definedName name="_9CONSOL_DEPOSITS">'[8]A 11'!#REF!</definedName>
    <definedName name="_AUG1">[9]AUGUST!$1:$1048576</definedName>
    <definedName name="_BOP2" localSheetId="4">[10]BoP!#REF!</definedName>
    <definedName name="_BOP2" localSheetId="23">[10]BoP!#REF!</definedName>
    <definedName name="_BOP2" localSheetId="24">[10]BoP!#REF!</definedName>
    <definedName name="_BOP2" localSheetId="20">[10]BoP!#REF!</definedName>
    <definedName name="_BOP2" localSheetId="21">[10]BoP!#REF!</definedName>
    <definedName name="_BOP2">[10]BoP!#REF!</definedName>
    <definedName name="_END94" localSheetId="23">#REF!</definedName>
    <definedName name="_END94" localSheetId="14">#REF!</definedName>
    <definedName name="_END94" localSheetId="16">#REF!</definedName>
    <definedName name="_END94" localSheetId="20">#REF!</definedName>
    <definedName name="_END94" localSheetId="21">#REF!</definedName>
    <definedName name="_END94">#REF!</definedName>
    <definedName name="_Fill" localSheetId="4" hidden="1">#REF!</definedName>
    <definedName name="_Fill" localSheetId="23"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0" hidden="1">#REF!</definedName>
    <definedName name="_Fill" localSheetId="21" hidden="1">#REF!</definedName>
    <definedName name="_Fill" hidden="1">#REF!</definedName>
    <definedName name="_Order1" hidden="1">0</definedName>
    <definedName name="_Order2" hidden="1">0</definedName>
    <definedName name="_Parse_Out" localSheetId="4" hidden="1">#REF!</definedName>
    <definedName name="_Parse_Out" localSheetId="23" hidden="1">#REF!</definedName>
    <definedName name="_Parse_Out" localSheetId="5" hidden="1">#REF!</definedName>
    <definedName name="_Parse_Out" localSheetId="6" hidden="1">#REF!</definedName>
    <definedName name="_Parse_Out" localSheetId="7" hidden="1">#REF!</definedName>
    <definedName name="_Parse_Out" localSheetId="8" hidden="1">#REF!</definedName>
    <definedName name="_Parse_Out" localSheetId="9" hidden="1">#REF!</definedName>
    <definedName name="_Parse_Out" localSheetId="10" hidden="1">#REF!</definedName>
    <definedName name="_Parse_Out" localSheetId="11" hidden="1">#REF!</definedName>
    <definedName name="_Parse_Out" localSheetId="12" hidden="1">#REF!</definedName>
    <definedName name="_Parse_Out" localSheetId="13" hidden="1">#REF!</definedName>
    <definedName name="_Parse_Out" localSheetId="14" hidden="1">#REF!</definedName>
    <definedName name="_Parse_Out" localSheetId="15" hidden="1">#REF!</definedName>
    <definedName name="_Parse_Out" localSheetId="16" hidden="1">#REF!</definedName>
    <definedName name="_Parse_Out" localSheetId="20" hidden="1">#REF!</definedName>
    <definedName name="_Parse_Out" localSheetId="21" hidden="1">#REF!</definedName>
    <definedName name="_Parse_Out" hidden="1">#REF!</definedName>
    <definedName name="_Regression_Out" localSheetId="4" hidden="1">#REF!</definedName>
    <definedName name="_Regression_Out" localSheetId="5" hidden="1">#REF!</definedName>
    <definedName name="_Regression_Out" localSheetId="6" hidden="1">#REF!</definedName>
    <definedName name="_Regression_Out" localSheetId="7" hidden="1">#REF!</definedName>
    <definedName name="_Regression_Out" localSheetId="8" hidden="1">#REF!</definedName>
    <definedName name="_Regression_Out" localSheetId="9" hidden="1">#REF!</definedName>
    <definedName name="_Regression_Out" localSheetId="10" hidden="1">#REF!</definedName>
    <definedName name="_Regression_Out" localSheetId="11" hidden="1">#REF!</definedName>
    <definedName name="_Regression_Out" localSheetId="12" hidden="1">#REF!</definedName>
    <definedName name="_Regression_Out" localSheetId="13" hidden="1">#REF!</definedName>
    <definedName name="_Regression_Out" localSheetId="14" hidden="1">#REF!</definedName>
    <definedName name="_Regression_Out" localSheetId="15" hidden="1">#REF!</definedName>
    <definedName name="_Regression_Out" localSheetId="16" hidden="1">#REF!</definedName>
    <definedName name="_Regression_Out" localSheetId="20" hidden="1">#REF!</definedName>
    <definedName name="_Regression_Out" localSheetId="21" hidden="1">#REF!</definedName>
    <definedName name="_Regression_Out"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2" hidden="1">#REF!</definedName>
    <definedName name="_Regression_X" localSheetId="13" hidden="1">#REF!</definedName>
    <definedName name="_Regression_X" localSheetId="14" hidden="1">#REF!</definedName>
    <definedName name="_Regression_X" localSheetId="15" hidden="1">#REF!</definedName>
    <definedName name="_Regression_X" localSheetId="16" hidden="1">#REF!</definedName>
    <definedName name="_Regression_X" localSheetId="20" hidden="1">#REF!</definedName>
    <definedName name="_Regression_X" localSheetId="21" hidden="1">#REF!</definedName>
    <definedName name="_Regression_X" hidden="1">#REF!</definedName>
    <definedName name="_Regression_Y" localSheetId="4" hidden="1">#REF!</definedName>
    <definedName name="_Regression_Y" localSheetId="5" hidden="1">#REF!</definedName>
    <definedName name="_Regression_Y" localSheetId="6" hidden="1">#REF!</definedName>
    <definedName name="_Regression_Y" localSheetId="7" hidden="1">#REF!</definedName>
    <definedName name="_Regression_Y" localSheetId="8" hidden="1">#REF!</definedName>
    <definedName name="_Regression_Y" localSheetId="9" hidden="1">#REF!</definedName>
    <definedName name="_Regression_Y" localSheetId="10" hidden="1">#REF!</definedName>
    <definedName name="_Regression_Y" localSheetId="11" hidden="1">#REF!</definedName>
    <definedName name="_Regression_Y" localSheetId="12" hidden="1">#REF!</definedName>
    <definedName name="_Regression_Y" localSheetId="13" hidden="1">#REF!</definedName>
    <definedName name="_Regression_Y" localSheetId="14" hidden="1">#REF!</definedName>
    <definedName name="_Regression_Y" localSheetId="15" hidden="1">#REF!</definedName>
    <definedName name="_Regression_Y" localSheetId="16" hidden="1">#REF!</definedName>
    <definedName name="_Regression_Y" localSheetId="20" hidden="1">#REF!</definedName>
    <definedName name="_Regression_Y" localSheetId="21" hidden="1">#REF!</definedName>
    <definedName name="_Regression_Y" hidden="1">#REF!</definedName>
    <definedName name="_RES2" localSheetId="4">[10]RES!#REF!</definedName>
    <definedName name="_RES2" localSheetId="23">[10]RES!#REF!</definedName>
    <definedName name="_RES2" localSheetId="24">[10]RES!#REF!</definedName>
    <definedName name="_RES2" localSheetId="14">[10]RES!#REF!</definedName>
    <definedName name="_RES2" localSheetId="16">[10]RES!#REF!</definedName>
    <definedName name="_RES2" localSheetId="20">[10]RES!#REF!</definedName>
    <definedName name="_RES2" localSheetId="21">[10]RES!#REF!</definedName>
    <definedName name="_RES2">[10]RES!#REF!</definedName>
    <definedName name="_sr4" localSheetId="23">#REF!</definedName>
    <definedName name="_sr4" localSheetId="14">#REF!</definedName>
    <definedName name="_sr4" localSheetId="16">#REF!</definedName>
    <definedName name="_sr4" localSheetId="20">#REF!</definedName>
    <definedName name="_sr4" localSheetId="21">#REF!</definedName>
    <definedName name="_sr4">#REF!</definedName>
    <definedName name="_sr5" localSheetId="23">#REF!</definedName>
    <definedName name="_sr5" localSheetId="14">#REF!</definedName>
    <definedName name="_sr5" localSheetId="20">#REF!</definedName>
    <definedName name="_sr5" localSheetId="21">#REF!</definedName>
    <definedName name="_sr5">#REF!</definedName>
    <definedName name="_SUM2" localSheetId="23">#REF!</definedName>
    <definedName name="_SUM2" localSheetId="14">#REF!</definedName>
    <definedName name="_SUM2" localSheetId="20">#REF!</definedName>
    <definedName name="_SUM2" localSheetId="21">#REF!</definedName>
    <definedName name="_SUM2">#REF!</definedName>
    <definedName name="_TAB1" localSheetId="20">#REF!</definedName>
    <definedName name="_TAB1" localSheetId="21">#REF!</definedName>
    <definedName name="_TAB1">#REF!</definedName>
    <definedName name="_Tab19" localSheetId="20">#REF!</definedName>
    <definedName name="_Tab19" localSheetId="21">#REF!</definedName>
    <definedName name="_Tab19">#REF!</definedName>
    <definedName name="_Tab20" localSheetId="20">#REF!</definedName>
    <definedName name="_Tab20" localSheetId="21">#REF!</definedName>
    <definedName name="_Tab20">#REF!</definedName>
    <definedName name="_Tab21" localSheetId="20">#REF!</definedName>
    <definedName name="_Tab21" localSheetId="21">#REF!</definedName>
    <definedName name="_Tab21">#REF!</definedName>
    <definedName name="_Tab22" localSheetId="20">#REF!</definedName>
    <definedName name="_Tab22" localSheetId="21">#REF!</definedName>
    <definedName name="_Tab22">#REF!</definedName>
    <definedName name="_Tab23" localSheetId="20">#REF!</definedName>
    <definedName name="_Tab23" localSheetId="21">#REF!</definedName>
    <definedName name="_Tab23">#REF!</definedName>
    <definedName name="_Tab24" localSheetId="20">#REF!</definedName>
    <definedName name="_Tab24" localSheetId="21">#REF!</definedName>
    <definedName name="_Tab24">#REF!</definedName>
    <definedName name="_Tab26" localSheetId="20">#REF!</definedName>
    <definedName name="_Tab26" localSheetId="21">#REF!</definedName>
    <definedName name="_Tab26">#REF!</definedName>
    <definedName name="_Tab27" localSheetId="20">#REF!</definedName>
    <definedName name="_Tab27" localSheetId="21">#REF!</definedName>
    <definedName name="_Tab27">#REF!</definedName>
    <definedName name="_Tab28" localSheetId="20">#REF!</definedName>
    <definedName name="_Tab28" localSheetId="21">#REF!</definedName>
    <definedName name="_Tab28">#REF!</definedName>
    <definedName name="_Tab29" localSheetId="20">#REF!</definedName>
    <definedName name="_Tab29" localSheetId="21">#REF!</definedName>
    <definedName name="_Tab29">#REF!</definedName>
    <definedName name="_Tab30" localSheetId="20">#REF!</definedName>
    <definedName name="_Tab30" localSheetId="21">#REF!</definedName>
    <definedName name="_Tab30">#REF!</definedName>
    <definedName name="_Tab31" localSheetId="20">#REF!</definedName>
    <definedName name="_Tab31" localSheetId="21">#REF!</definedName>
    <definedName name="_Tab31">#REF!</definedName>
    <definedName name="_Tab32" localSheetId="20">#REF!</definedName>
    <definedName name="_Tab32" localSheetId="21">#REF!</definedName>
    <definedName name="_Tab32">#REF!</definedName>
    <definedName name="_Tab33" localSheetId="20">#REF!</definedName>
    <definedName name="_Tab33" localSheetId="21">#REF!</definedName>
    <definedName name="_Tab33">#REF!</definedName>
    <definedName name="_Tab34" localSheetId="20">#REF!</definedName>
    <definedName name="_Tab34" localSheetId="21">#REF!</definedName>
    <definedName name="_Tab34">#REF!</definedName>
    <definedName name="_Tab35" localSheetId="20">#REF!</definedName>
    <definedName name="_Tab35" localSheetId="21">#REF!</definedName>
    <definedName name="_Tab35">#REF!</definedName>
    <definedName name="_WB2" localSheetId="20">#REF!</definedName>
    <definedName name="_WB2" localSheetId="21">#REF!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23">[1]Imp!#REF!</definedName>
    <definedName name="_Z" localSheetId="24">[1]Imp!#REF!</definedName>
    <definedName name="_Z" localSheetId="20">[1]Imp!#REF!</definedName>
    <definedName name="_Z" localSheetId="21">[1]Imp!#REF!</definedName>
    <definedName name="_Z">[1]Imp!#REF!</definedName>
    <definedName name="AAA" localSheetId="23">#REF!</definedName>
    <definedName name="AAA" localSheetId="14">#REF!</definedName>
    <definedName name="AAA" localSheetId="16">#REF!</definedName>
    <definedName name="AAA" localSheetId="20">#REF!</definedName>
    <definedName name="AAA" localSheetId="21">#REF!</definedName>
    <definedName name="AAA">#REF!</definedName>
    <definedName name="ACTIVATE" localSheetId="23">#REF!</definedName>
    <definedName name="ACTIVATE" localSheetId="14">#REF!</definedName>
    <definedName name="ACTIVATE" localSheetId="20">#REF!</definedName>
    <definedName name="ACTIVATE" localSheetId="21">#REF!</definedName>
    <definedName name="ACTIVATE">#REF!</definedName>
    <definedName name="ADIZA" localSheetId="23">#REF!</definedName>
    <definedName name="ADIZA" localSheetId="14">#REF!</definedName>
    <definedName name="ADIZA" localSheetId="20">#REF!</definedName>
    <definedName name="ADIZA" localSheetId="21">#REF!</definedName>
    <definedName name="ADIZA">#REF!</definedName>
    <definedName name="Agent_License_withdrawn" localSheetId="17">#REF!</definedName>
    <definedName name="Agent_License_withdrawn" localSheetId="20">#REF!</definedName>
    <definedName name="Agent_License_withdrawn" localSheetId="21">#REF!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23">#REF!</definedName>
    <definedName name="August" localSheetId="14">#REF!</definedName>
    <definedName name="August" localSheetId="16">#REF!</definedName>
    <definedName name="August" localSheetId="20">#REF!</definedName>
    <definedName name="August" localSheetId="21">#REF!</definedName>
    <definedName name="August">#REF!</definedName>
    <definedName name="BABS" localSheetId="23">'[13]MainReportEBG (2)'!#REF!</definedName>
    <definedName name="BABS" localSheetId="14">'[13]MainReportEBG (2)'!#REF!</definedName>
    <definedName name="BABS" localSheetId="16">'[13]MainReportEBG (2)'!#REF!</definedName>
    <definedName name="BABS" localSheetId="20">'[13]MainReportEBG (2)'!#REF!</definedName>
    <definedName name="BABS" localSheetId="21">'[13]MainReportEBG (2)'!#REF!</definedName>
    <definedName name="BABS">'[13]MainReportEBG (2)'!#REF!</definedName>
    <definedName name="Batumi_debt" localSheetId="23">#REF!</definedName>
    <definedName name="Batumi_debt" localSheetId="14">#REF!</definedName>
    <definedName name="Batumi_debt" localSheetId="16">#REF!</definedName>
    <definedName name="Batumi_debt" localSheetId="20">#REF!</definedName>
    <definedName name="Batumi_debt" localSheetId="21">#REF!</definedName>
    <definedName name="Batumi_debt">#REF!</definedName>
    <definedName name="BB" localSheetId="23">#REF!</definedName>
    <definedName name="BB" localSheetId="14">#REF!</definedName>
    <definedName name="BB" localSheetId="20">#REF!</definedName>
    <definedName name="BB" localSheetId="21">#REF!</definedName>
    <definedName name="BB">#REF!</definedName>
    <definedName name="BBB" localSheetId="23">#REF!</definedName>
    <definedName name="BBB" localSheetId="14">#REF!</definedName>
    <definedName name="BBB" localSheetId="20">#REF!</definedName>
    <definedName name="BBB" localSheetId="21">#REF!</definedName>
    <definedName name="BBB">#REF!</definedName>
    <definedName name="BCA">#N/A</definedName>
    <definedName name="BCA_GDP">#N/A</definedName>
    <definedName name="BCA_NGDP" localSheetId="23">#REF!</definedName>
    <definedName name="BCA_NGDP" localSheetId="14">#REF!</definedName>
    <definedName name="BCA_NGDP" localSheetId="16">#REF!</definedName>
    <definedName name="BCA_NGDP" localSheetId="20">#REF!</definedName>
    <definedName name="BCA_NGDP" localSheetId="21">#REF!</definedName>
    <definedName name="BCA_NGDP">#REF!</definedName>
    <definedName name="BCAT">[14]FEB!$1:$1048576</definedName>
    <definedName name="BE">#N/A</definedName>
    <definedName name="BEA" localSheetId="23">#REF!</definedName>
    <definedName name="BEA" localSheetId="14">#REF!</definedName>
    <definedName name="BEA" localSheetId="16">#REF!</definedName>
    <definedName name="BEA" localSheetId="20">#REF!</definedName>
    <definedName name="BEA" localSheetId="21">#REF!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3">#REF!</definedName>
    <definedName name="BED" localSheetId="14">#REF!</definedName>
    <definedName name="BED" localSheetId="16">#REF!</definedName>
    <definedName name="BED" localSheetId="20">#REF!</definedName>
    <definedName name="BED" localSheetId="21">#REF!</definedName>
    <definedName name="BED">#REF!</definedName>
    <definedName name="BED_6" localSheetId="23">#REF!</definedName>
    <definedName name="BED_6" localSheetId="14">#REF!</definedName>
    <definedName name="BED_6" localSheetId="20">#REF!</definedName>
    <definedName name="BED_6" localSheetId="21">#REF!</definedName>
    <definedName name="BED_6">#REF!</definedName>
    <definedName name="BEO" localSheetId="23">#REF!</definedName>
    <definedName name="BEO" localSheetId="14">#REF!</definedName>
    <definedName name="BEO" localSheetId="20">#REF!</definedName>
    <definedName name="BEO" localSheetId="21">#REF!</definedName>
    <definedName name="BEO">#REF!</definedName>
    <definedName name="BER" localSheetId="20">#REF!</definedName>
    <definedName name="BER" localSheetId="21">#REF!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3">#REF!</definedName>
    <definedName name="BFD" localSheetId="14">#REF!</definedName>
    <definedName name="BFD" localSheetId="16">#REF!</definedName>
    <definedName name="BFD" localSheetId="20">#REF!</definedName>
    <definedName name="BFD" localSheetId="21">#REF!</definedName>
    <definedName name="BFD">#REF!</definedName>
    <definedName name="BFDA" localSheetId="23">#REF!</definedName>
    <definedName name="BFDA" localSheetId="14">#REF!</definedName>
    <definedName name="BFDA" localSheetId="20">#REF!</definedName>
    <definedName name="BFDA" localSheetId="21">#REF!</definedName>
    <definedName name="BFDA">#REF!</definedName>
    <definedName name="BFDI" localSheetId="23">#REF!</definedName>
    <definedName name="BFDI" localSheetId="14">#REF!</definedName>
    <definedName name="BFDI" localSheetId="20">#REF!</definedName>
    <definedName name="BFDI" localSheetId="21">#REF!</definedName>
    <definedName name="BFDI">#REF!</definedName>
    <definedName name="BFDIL" localSheetId="20">#REF!</definedName>
    <definedName name="BFDIL" localSheetId="21">#REF!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23">#REF!</definedName>
    <definedName name="BFO" localSheetId="14">#REF!</definedName>
    <definedName name="BFO" localSheetId="16">#REF!</definedName>
    <definedName name="BFO" localSheetId="20">#REF!</definedName>
    <definedName name="BFO" localSheetId="21">#REF!</definedName>
    <definedName name="BFO">#REF!</definedName>
    <definedName name="BFOA" localSheetId="23">#REF!</definedName>
    <definedName name="BFOA" localSheetId="14">#REF!</definedName>
    <definedName name="BFOA" localSheetId="20">#REF!</definedName>
    <definedName name="BFOA" localSheetId="21">#REF!</definedName>
    <definedName name="BFOA">#REF!</definedName>
    <definedName name="BFOAG" localSheetId="23">#REF!</definedName>
    <definedName name="BFOAG" localSheetId="14">#REF!</definedName>
    <definedName name="BFOAG" localSheetId="20">#REF!</definedName>
    <definedName name="BFOAG" localSheetId="21">#REF!</definedName>
    <definedName name="BFOAG">#REF!</definedName>
    <definedName name="BFOL" localSheetId="20">#REF!</definedName>
    <definedName name="BFOL" localSheetId="21">#REF!</definedName>
    <definedName name="BFOL">#REF!</definedName>
    <definedName name="BFOL_B" localSheetId="20">#REF!</definedName>
    <definedName name="BFOL_B" localSheetId="21">#REF!</definedName>
    <definedName name="BFOL_B">#REF!</definedName>
    <definedName name="BFOL_G" localSheetId="20">#REF!</definedName>
    <definedName name="BFOL_G" localSheetId="21">#REF!</definedName>
    <definedName name="BFOL_G">#REF!</definedName>
    <definedName name="BFOL_L" localSheetId="20">#REF!</definedName>
    <definedName name="BFOL_L" localSheetId="21">#REF!</definedName>
    <definedName name="BFOL_L">#REF!</definedName>
    <definedName name="BFOL_O" localSheetId="20">#REF!</definedName>
    <definedName name="BFOL_O" localSheetId="21">#REF!</definedName>
    <definedName name="BFOL_O">#REF!</definedName>
    <definedName name="BFOL_S" localSheetId="20">#REF!</definedName>
    <definedName name="BFOL_S" localSheetId="21">#REF!</definedName>
    <definedName name="BFOL_S">#REF!</definedName>
    <definedName name="BFOLB" localSheetId="20">#REF!</definedName>
    <definedName name="BFOLB" localSheetId="21">#REF!</definedName>
    <definedName name="BFOLB">#REF!</definedName>
    <definedName name="BFOLG_L" localSheetId="20">#REF!</definedName>
    <definedName name="BFOLG_L" localSheetId="21">#REF!</definedName>
    <definedName name="BFOLG_L">#REF!</definedName>
    <definedName name="BFP" localSheetId="20">#REF!</definedName>
    <definedName name="BFP" localSheetId="21">#REF!</definedName>
    <definedName name="BFP">#REF!</definedName>
    <definedName name="BFPA" localSheetId="20">#REF!</definedName>
    <definedName name="BFPA" localSheetId="21">#REF!</definedName>
    <definedName name="BFPA">#REF!</definedName>
    <definedName name="BFPAG" localSheetId="20">#REF!</definedName>
    <definedName name="BFPAG" localSheetId="21">#REF!</definedName>
    <definedName name="BFPAG">#REF!</definedName>
    <definedName name="BFPL" localSheetId="20">#REF!</definedName>
    <definedName name="BFPL" localSheetId="21">#REF!</definedName>
    <definedName name="BFPL">#REF!</definedName>
    <definedName name="BFPLBN" localSheetId="20">#REF!</definedName>
    <definedName name="BFPLBN" localSheetId="21">#REF!</definedName>
    <definedName name="BFPLBN">#REF!</definedName>
    <definedName name="BFPLD" localSheetId="20">#REF!</definedName>
    <definedName name="BFPLD" localSheetId="21">#REF!</definedName>
    <definedName name="BFPLD">#REF!</definedName>
    <definedName name="BFPLD_G" localSheetId="20">#REF!</definedName>
    <definedName name="BFPLD_G" localSheetId="21">#REF!</definedName>
    <definedName name="BFPLD_G">#REF!</definedName>
    <definedName name="BFPLE" localSheetId="20">#REF!</definedName>
    <definedName name="BFPLE" localSheetId="21">#REF!</definedName>
    <definedName name="BFPLE">#REF!</definedName>
    <definedName name="BFPLE_G" localSheetId="20">#REF!</definedName>
    <definedName name="BFPLE_G" localSheetId="21">#REF!</definedName>
    <definedName name="BFPLE_G">#REF!</definedName>
    <definedName name="BFPLMM" localSheetId="20">#REF!</definedName>
    <definedName name="BFPLMM" localSheetId="21">#REF!</definedName>
    <definedName name="BFPLMM">#REF!</definedName>
    <definedName name="BFRA">#N/A</definedName>
    <definedName name="BFUND" localSheetId="23">#REF!</definedName>
    <definedName name="BFUND" localSheetId="14">#REF!</definedName>
    <definedName name="BFUND" localSheetId="16">#REF!</definedName>
    <definedName name="BFUND" localSheetId="20">#REF!</definedName>
    <definedName name="BFUND" localSheetId="21">#REF!</definedName>
    <definedName name="BFUND">#REF!</definedName>
    <definedName name="BGS" localSheetId="23">#REF!</definedName>
    <definedName name="BGS" localSheetId="14">#REF!</definedName>
    <definedName name="BGS" localSheetId="20">#REF!</definedName>
    <definedName name="BGS" localSheetId="21">#REF!</definedName>
    <definedName name="BGS">#REF!</definedName>
    <definedName name="BI">#N/A</definedName>
    <definedName name="BIP" localSheetId="23">#REF!</definedName>
    <definedName name="BIP" localSheetId="14">#REF!</definedName>
    <definedName name="BIP" localSheetId="16">#REF!</definedName>
    <definedName name="BIP" localSheetId="20">#REF!</definedName>
    <definedName name="BIP" localSheetId="21">#REF!</definedName>
    <definedName name="BIP">#REF!</definedName>
    <definedName name="BK">#N/A</definedName>
    <definedName name="BKF">#N/A</definedName>
    <definedName name="BKFA" localSheetId="23">#REF!</definedName>
    <definedName name="BKFA" localSheetId="14">#REF!</definedName>
    <definedName name="BKFA" localSheetId="16">#REF!</definedName>
    <definedName name="BKFA" localSheetId="20">#REF!</definedName>
    <definedName name="BKFA" localSheetId="21">#REF!</definedName>
    <definedName name="BKFA">#REF!</definedName>
    <definedName name="BKO" localSheetId="23">#REF!</definedName>
    <definedName name="BKO" localSheetId="14">#REF!</definedName>
    <definedName name="BKO" localSheetId="20">#REF!</definedName>
    <definedName name="BKO" localSheetId="21">#REF!</definedName>
    <definedName name="BKO">#REF!</definedName>
    <definedName name="BM" localSheetId="23">#REF!</definedName>
    <definedName name="BM" localSheetId="14">#REF!</definedName>
    <definedName name="BM" localSheetId="20">#REF!</definedName>
    <definedName name="BM" localSheetId="21">#REF!</definedName>
    <definedName name="BM">#REF!</definedName>
    <definedName name="BMG">[15]Q6!$E$28:$AH$28</definedName>
    <definedName name="BMII">#N/A</definedName>
    <definedName name="BMII_7" localSheetId="23">#REF!</definedName>
    <definedName name="BMII_7" localSheetId="14">#REF!</definedName>
    <definedName name="BMII_7" localSheetId="16">#REF!</definedName>
    <definedName name="BMII_7" localSheetId="20">#REF!</definedName>
    <definedName name="BMII_7" localSheetId="21">#REF!</definedName>
    <definedName name="BMII_7">#REF!</definedName>
    <definedName name="BMIIB">#N/A</definedName>
    <definedName name="BMIIG">#N/A</definedName>
    <definedName name="BMS" localSheetId="23">#REF!</definedName>
    <definedName name="BMS" localSheetId="14">#REF!</definedName>
    <definedName name="BMS" localSheetId="16">#REF!</definedName>
    <definedName name="BMS" localSheetId="20">#REF!</definedName>
    <definedName name="BMS" localSheetId="21">#REF!</definedName>
    <definedName name="BMS">#REF!</definedName>
    <definedName name="BOP">#N/A</definedName>
    <definedName name="BOPUSD" localSheetId="23">#REF!</definedName>
    <definedName name="BOPUSD" localSheetId="14">#REF!</definedName>
    <definedName name="BOPUSD" localSheetId="16">#REF!</definedName>
    <definedName name="BOPUSD" localSheetId="20">#REF!</definedName>
    <definedName name="BOPUSD" localSheetId="21">#REF!</definedName>
    <definedName name="BOPUSD">#REF!</definedName>
    <definedName name="BRASS" localSheetId="23">#REF!</definedName>
    <definedName name="BRASS" localSheetId="14">#REF!</definedName>
    <definedName name="BRASS" localSheetId="20">#REF!</definedName>
    <definedName name="BRASS" localSheetId="21">#REF!</definedName>
    <definedName name="BRASS">#REF!</definedName>
    <definedName name="BRASS_1" localSheetId="23">#REF!</definedName>
    <definedName name="BRASS_1" localSheetId="14">#REF!</definedName>
    <definedName name="BRASS_1" localSheetId="20">#REF!</definedName>
    <definedName name="BRASS_1" localSheetId="21">#REF!</definedName>
    <definedName name="BRASS_1">#REF!</definedName>
    <definedName name="BRASS_6" localSheetId="20">#REF!</definedName>
    <definedName name="BRASS_6" localSheetId="21">#REF!</definedName>
    <definedName name="BRASS_6">#REF!</definedName>
    <definedName name="BSQ5_DECLARATION" localSheetId="20">#REF!</definedName>
    <definedName name="BSQ5_DECLARATION" localSheetId="21">#REF!</definedName>
    <definedName name="BSQ5_DECLARATION">#REF!</definedName>
    <definedName name="BSQ5_SA" localSheetId="20">#REF!</definedName>
    <definedName name="BSQ5_SA" localSheetId="21">#REF!</definedName>
    <definedName name="BSQ5_SA">#REF!</definedName>
    <definedName name="BSQ5_SB" localSheetId="20">#REF!</definedName>
    <definedName name="BSQ5_SB" localSheetId="21">#REF!</definedName>
    <definedName name="BSQ5_SB">#REF!</definedName>
    <definedName name="BSQ5_SUMMARY" localSheetId="20">#REF!</definedName>
    <definedName name="BSQ5_SUMMARY" localSheetId="21">#REF!</definedName>
    <definedName name="BSQ5_SUMMARY">#REF!</definedName>
    <definedName name="BTR" localSheetId="20">#REF!</definedName>
    <definedName name="BTR" localSheetId="21">#REF!</definedName>
    <definedName name="BTR">#REF!</definedName>
    <definedName name="BTRG" localSheetId="20">#REF!</definedName>
    <definedName name="BTRG" localSheetId="21">#REF!</definedName>
    <definedName name="BTRG">#REF!</definedName>
    <definedName name="Business_Disruption_and_System_Failures" localSheetId="4">#REF!</definedName>
    <definedName name="Business_Disruption_and_System_Failures" localSheetId="23">#REF!</definedName>
    <definedName name="Business_Disruption_and_System_Failures" localSheetId="24">#REF!</definedName>
    <definedName name="Business_Disruption_and_System_Failures" localSheetId="20">#REF!</definedName>
    <definedName name="Business_Disruption_and_System_Failures" localSheetId="21">#REF!</definedName>
    <definedName name="Business_Disruption_and_System_Failures">#REF!</definedName>
    <definedName name="BX" localSheetId="20">#REF!</definedName>
    <definedName name="BX" localSheetId="21">#REF!</definedName>
    <definedName name="BX">#REF!</definedName>
    <definedName name="BXG">[15]Q6!$E$26:$AH$26</definedName>
    <definedName name="BXS" localSheetId="23">#REF!</definedName>
    <definedName name="BXS" localSheetId="14">#REF!</definedName>
    <definedName name="BXS" localSheetId="16">#REF!</definedName>
    <definedName name="BXS" localSheetId="20">#REF!</definedName>
    <definedName name="BXS" localSheetId="21">#REF!</definedName>
    <definedName name="BXS">#REF!</definedName>
    <definedName name="C.2" localSheetId="23">#REF!</definedName>
    <definedName name="C.2" localSheetId="14">#REF!</definedName>
    <definedName name="C.2" localSheetId="20">#REF!</definedName>
    <definedName name="C.2" localSheetId="21">#REF!</definedName>
    <definedName name="C.2">#REF!</definedName>
    <definedName name="calcNGS_NGDP">#N/A</definedName>
    <definedName name="CAT">'[16]Untitled (2)'!$1:$1048576</definedName>
    <definedName name="CBM10_DECLARATION" localSheetId="23">#REF!</definedName>
    <definedName name="CBM10_DECLARATION" localSheetId="14">#REF!</definedName>
    <definedName name="CBM10_DECLARATION" localSheetId="16">#REF!</definedName>
    <definedName name="CBM10_DECLARATION" localSheetId="20">#REF!</definedName>
    <definedName name="CBM10_DECLARATION" localSheetId="21">#REF!</definedName>
    <definedName name="CBM10_DECLARATION">#REF!</definedName>
    <definedName name="CBM10_DEPOSITS" localSheetId="23">#REF!</definedName>
    <definedName name="CBM10_DEPOSITS" localSheetId="14">#REF!</definedName>
    <definedName name="CBM10_DEPOSITS" localSheetId="20">#REF!</definedName>
    <definedName name="CBM10_DEPOSITS" localSheetId="21">#REF!</definedName>
    <definedName name="CBM10_DEPOSITS">#REF!</definedName>
    <definedName name="CBM10_LOANS" localSheetId="23">#REF!</definedName>
    <definedName name="CBM10_LOANS" localSheetId="14">#REF!</definedName>
    <definedName name="CBM10_LOANS" localSheetId="20">#REF!</definedName>
    <definedName name="CBM10_LOANS" localSheetId="21">#REF!</definedName>
    <definedName name="CBM10_LOANS">#REF!</definedName>
    <definedName name="CBM16_DECLARATION" localSheetId="20">#REF!</definedName>
    <definedName name="CBM16_DECLARATION" localSheetId="21">#REF!</definedName>
    <definedName name="CBM16_DECLARATION">#REF!</definedName>
    <definedName name="CBM16_SEC_A" localSheetId="20">#REF!</definedName>
    <definedName name="CBM16_SEC_A" localSheetId="21">#REF!</definedName>
    <definedName name="CBM16_SEC_A">#REF!</definedName>
    <definedName name="CBM16_SEC_B" localSheetId="20">#REF!</definedName>
    <definedName name="CBM16_SEC_B" localSheetId="21">#REF!</definedName>
    <definedName name="CBM16_SEC_B">#REF!</definedName>
    <definedName name="CBM16_SEC_C" localSheetId="20">#REF!</definedName>
    <definedName name="CBM16_SEC_C" localSheetId="21">#REF!</definedName>
    <definedName name="CBM16_SEC_C">#REF!</definedName>
    <definedName name="CBM9_DECLARATION" localSheetId="20">#REF!</definedName>
    <definedName name="CBM9_DECLARATION" localSheetId="21">#REF!</definedName>
    <definedName name="CBM9_DECLARATION">#REF!</definedName>
    <definedName name="CBM9_DEPOSITS" localSheetId="20">#REF!</definedName>
    <definedName name="CBM9_DEPOSITS" localSheetId="21">#REF!</definedName>
    <definedName name="CBM9_DEPOSITS">#REF!</definedName>
    <definedName name="CBM9_LOANS" localSheetId="20">#REF!</definedName>
    <definedName name="CBM9_LOANS" localSheetId="21">#REF!</definedName>
    <definedName name="CBM9_LOANS">#REF!</definedName>
    <definedName name="CCC" localSheetId="20">#REF!</definedName>
    <definedName name="CCC" localSheetId="21">#REF!</definedName>
    <definedName name="CCC">#REF!</definedName>
    <definedName name="charges" localSheetId="17">#REF!</definedName>
    <definedName name="charges" localSheetId="20">#REF!</definedName>
    <definedName name="charges" localSheetId="21">#REF!</definedName>
    <definedName name="charges">#REF!</definedName>
    <definedName name="CHK5.1" localSheetId="20">#REF!</definedName>
    <definedName name="CHK5.1" localSheetId="21">#REF!</definedName>
    <definedName name="CHK5.1">#REF!</definedName>
    <definedName name="cirr" localSheetId="20">#REF!</definedName>
    <definedName name="cirr" localSheetId="21">#REF!</definedName>
    <definedName name="cirr">#REF!</definedName>
    <definedName name="classification">[17]enumeration!$B$2:$B$7</definedName>
    <definedName name="clients" localSheetId="4">#REF!</definedName>
    <definedName name="clients" localSheetId="20">#REF!</definedName>
    <definedName name="clients" localSheetId="21">#REF!</definedName>
    <definedName name="clients">#REF!</definedName>
    <definedName name="Clients_Products_and_Business_Practices" localSheetId="4">#REF!</definedName>
    <definedName name="Clients_Products_and_Business_Practices" localSheetId="23">#REF!</definedName>
    <definedName name="Clients_Products_and_Business_Practices" localSheetId="24">#REF!</definedName>
    <definedName name="Clients_Products_and_Business_Practices" localSheetId="20">#REF!</definedName>
    <definedName name="Clients_Products_and_Business_Practices" localSheetId="21">#REF!</definedName>
    <definedName name="Clients_Products_and_Business_Practices">#REF!</definedName>
    <definedName name="COD" localSheetId="20">#REF!</definedName>
    <definedName name="COD" localSheetId="21">#REF!</definedName>
    <definedName name="COD">#REF!</definedName>
    <definedName name="CODA" localSheetId="20">#REF!</definedName>
    <definedName name="CODA" localSheetId="21">#REF!</definedName>
    <definedName name="CODA">#REF!</definedName>
    <definedName name="Complaint" localSheetId="17">#REF!</definedName>
    <definedName name="Complaint" localSheetId="20">#REF!</definedName>
    <definedName name="Complaint" localSheetId="21">#REF!</definedName>
    <definedName name="Complaint">#REF!</definedName>
    <definedName name="CONSOL" localSheetId="20">#REF!</definedName>
    <definedName name="CONSOL" localSheetId="21">#REF!</definedName>
    <definedName name="CONSOL">#REF!</definedName>
    <definedName name="CONSOLC2" localSheetId="20">#REF!</definedName>
    <definedName name="CONSOLC2" localSheetId="21">#REF!</definedName>
    <definedName name="CONSOLC2">#REF!</definedName>
    <definedName name="ConversionFactor" localSheetId="20">#REF!</definedName>
    <definedName name="ConversionFactor" localSheetId="21">#REF!</definedName>
    <definedName name="ConversionFactor">#REF!</definedName>
    <definedName name="copystart" localSheetId="20">#REF!</definedName>
    <definedName name="copystart" localSheetId="21">#REF!</definedName>
    <definedName name="copystart">#REF!</definedName>
    <definedName name="Copytodebt" localSheetId="4">'[1]in-out'!#REF!</definedName>
    <definedName name="Copytodebt" localSheetId="23">'[1]in-out'!#REF!</definedName>
    <definedName name="Copytodebt" localSheetId="24">'[1]in-out'!#REF!</definedName>
    <definedName name="Copytodebt" localSheetId="22">'[1]in-out'!#REF!</definedName>
    <definedName name="Copytodebt" localSheetId="14">'[1]in-out'!#REF!</definedName>
    <definedName name="Copytodebt" localSheetId="16">'[1]in-out'!#REF!</definedName>
    <definedName name="Copytodebt" localSheetId="20">'[1]in-out'!#REF!</definedName>
    <definedName name="Copytodebt" localSheetId="21">'[1]in-out'!#REF!</definedName>
    <definedName name="Copytodebt">'[1]in-out'!#REF!</definedName>
    <definedName name="COUNT" localSheetId="23">#REF!</definedName>
    <definedName name="COUNT" localSheetId="14">#REF!</definedName>
    <definedName name="COUNT" localSheetId="16">#REF!</definedName>
    <definedName name="COUNT" localSheetId="20">#REF!</definedName>
    <definedName name="COUNT" localSheetId="21">#REF!</definedName>
    <definedName name="COUNT">#REF!</definedName>
    <definedName name="COUNTER" localSheetId="23">#REF!</definedName>
    <definedName name="COUNTER" localSheetId="14">#REF!</definedName>
    <definedName name="COUNTER" localSheetId="20">#REF!</definedName>
    <definedName name="COUNTER" localSheetId="21">#REF!</definedName>
    <definedName name="COUNTER">#REF!</definedName>
    <definedName name="CPF" localSheetId="23">#REF!</definedName>
    <definedName name="CPF" localSheetId="14">#REF!</definedName>
    <definedName name="CPF" localSheetId="20">#REF!</definedName>
    <definedName name="CPF" localSheetId="21">#REF!</definedName>
    <definedName name="CPF">#REF!</definedName>
    <definedName name="CPI_Core" localSheetId="20">#REF!</definedName>
    <definedName name="CPI_Core" localSheetId="21">#REF!</definedName>
    <definedName name="CPI_Core">#REF!</definedName>
    <definedName name="CPI_NAT_monthly" localSheetId="20">#REF!</definedName>
    <definedName name="CPI_NAT_monthly" localSheetId="21">#REF!</definedName>
    <definedName name="CPI_NAT_monthly">#REF!</definedName>
    <definedName name="custtype">[17]enumeration!$C$2:$C$7</definedName>
    <definedName name="d" localSheetId="4">#REF!</definedName>
    <definedName name="d" localSheetId="20">#REF!</definedName>
    <definedName name="d" localSheetId="21">#REF!</definedName>
    <definedName name="d">#REF!</definedName>
    <definedName name="D_B" localSheetId="20">#REF!</definedName>
    <definedName name="D_B" localSheetId="21">#REF!</definedName>
    <definedName name="D_B">#REF!</definedName>
    <definedName name="D_G" localSheetId="20">#REF!</definedName>
    <definedName name="D_G" localSheetId="21">#REF!</definedName>
    <definedName name="D_G">#REF!</definedName>
    <definedName name="D_Ind" localSheetId="20">#REF!</definedName>
    <definedName name="D_Ind" localSheetId="21">#REF!</definedName>
    <definedName name="D_Ind">#REF!</definedName>
    <definedName name="D_L" localSheetId="20">#REF!</definedName>
    <definedName name="D_L" localSheetId="21">#REF!</definedName>
    <definedName name="D_L">#REF!</definedName>
    <definedName name="D_O" localSheetId="20">#REF!</definedName>
    <definedName name="D_O" localSheetId="21">#REF!</definedName>
    <definedName name="D_O">#REF!</definedName>
    <definedName name="D_S" localSheetId="20">#REF!</definedName>
    <definedName name="D_S" localSheetId="21">#REF!</definedName>
    <definedName name="D_S">#REF!</definedName>
    <definedName name="D_SRM" localSheetId="20">#REF!</definedName>
    <definedName name="D_SRM" localSheetId="21">#REF!</definedName>
    <definedName name="D_SRM">#REF!</definedName>
    <definedName name="D_SY" localSheetId="20">#REF!</definedName>
    <definedName name="D_SY" localSheetId="21">#REF!</definedName>
    <definedName name="D_SY">#REF!</definedName>
    <definedName name="da" localSheetId="20">#REF!</definedName>
    <definedName name="da" localSheetId="21">#REF!</definedName>
    <definedName name="da">#REF!</definedName>
    <definedName name="DABproj">#N/A</definedName>
    <definedName name="DAGproj">#N/A</definedName>
    <definedName name="Damage_to_Physical_Assets" localSheetId="23">#REF!</definedName>
    <definedName name="Damage_to_Physical_Assets" localSheetId="14">#REF!</definedName>
    <definedName name="Damage_to_Physical_Assets" localSheetId="16">#REF!</definedName>
    <definedName name="Damage_to_Physical_Assets" localSheetId="20">#REF!</definedName>
    <definedName name="Damage_to_Physical_Assets" localSheetId="21">#REF!</definedName>
    <definedName name="Damage_to_Physical_Assets">#REF!</definedName>
    <definedName name="DAproj">#N/A</definedName>
    <definedName name="DASD">#N/A</definedName>
    <definedName name="DASDB">#N/A</definedName>
    <definedName name="DASDG">#N/A</definedName>
    <definedName name="DAT" localSheetId="23">#REF!</definedName>
    <definedName name="DAT" localSheetId="14">#REF!</definedName>
    <definedName name="DAT" localSheetId="16">#REF!</definedName>
    <definedName name="DAT" localSheetId="20">#REF!</definedName>
    <definedName name="DAT" localSheetId="21">#REF!</definedName>
    <definedName name="DAT">#REF!</definedName>
    <definedName name="_xlnm.Database" localSheetId="23">#REF!</definedName>
    <definedName name="_xlnm.Database" localSheetId="14">#REF!</definedName>
    <definedName name="_xlnm.Database" localSheetId="20">#REF!</definedName>
    <definedName name="_xlnm.Database" localSheetId="21">#REF!</definedName>
    <definedName name="_xlnm.Database">#REF!</definedName>
    <definedName name="DataTypes" localSheetId="23">#REF!</definedName>
    <definedName name="DataTypes" localSheetId="14">#REF!</definedName>
    <definedName name="DataTypes" localSheetId="20">#REF!</definedName>
    <definedName name="DataTypes" localSheetId="21">#REF!</definedName>
    <definedName name="DataTypes">#REF!</definedName>
    <definedName name="date" localSheetId="20">#REF!</definedName>
    <definedName name="date" localSheetId="21">#REF!</definedName>
    <definedName name="date">#REF!</definedName>
    <definedName name="DATE1" localSheetId="20">#REF!</definedName>
    <definedName name="DATE1" localSheetId="21">#REF!</definedName>
    <definedName name="DATE1">#REF!</definedName>
    <definedName name="DATES" localSheetId="20">#REF!</definedName>
    <definedName name="DATES" localSheetId="21">#REF!</definedName>
    <definedName name="DATES">#REF!</definedName>
    <definedName name="Dates1" localSheetId="20">#REF!</definedName>
    <definedName name="Dates1" localSheetId="21">#REF!</definedName>
    <definedName name="Dates1">#REF!</definedName>
    <definedName name="DB" localSheetId="20">#REF!</definedName>
    <definedName name="DB" localSheetId="21">#REF!</definedName>
    <definedName name="DB">#REF!</definedName>
    <definedName name="DBproj">#N/A</definedName>
    <definedName name="ddddd" localSheetId="23">#REF!</definedName>
    <definedName name="ddddd" localSheetId="14">#REF!</definedName>
    <definedName name="ddddd" localSheetId="16">#REF!</definedName>
    <definedName name="ddddd" localSheetId="20">#REF!</definedName>
    <definedName name="ddddd" localSheetId="21">#REF!</definedName>
    <definedName name="ddddd">#REF!</definedName>
    <definedName name="Debenture_securities" localSheetId="8">'[18]B - Debentures'!$A$45:$A$48</definedName>
    <definedName name="Debenture_securities" localSheetId="14">'[18]B - Debentures'!$A$45:$A$48</definedName>
    <definedName name="Debenture_securities">'[19]B - Debentures'!$A$45:$A$48</definedName>
    <definedName name="DEBRIEF" localSheetId="23">#REF!</definedName>
    <definedName name="DEBRIEF" localSheetId="14">#REF!</definedName>
    <definedName name="DEBRIEF" localSheetId="16">#REF!</definedName>
    <definedName name="DEBRIEF" localSheetId="20">#REF!</definedName>
    <definedName name="DEBRIEF" localSheetId="21">#REF!</definedName>
    <definedName name="DEBRIEF">#REF!</definedName>
    <definedName name="DEBT" localSheetId="23">#REF!</definedName>
    <definedName name="DEBT" localSheetId="14">#REF!</definedName>
    <definedName name="DEBT" localSheetId="20">#REF!</definedName>
    <definedName name="DEBT" localSheetId="21">#REF!</definedName>
    <definedName name="DEBT">#REF!</definedName>
    <definedName name="DECLARATION_FIM16" localSheetId="23">[20]FIM16!#REF!</definedName>
    <definedName name="DECLARATION_FIM16" localSheetId="14">[20]FIM16!#REF!</definedName>
    <definedName name="DECLARATION_FIM16" localSheetId="20">[20]FIM16!#REF!</definedName>
    <definedName name="DECLARATION_FIM16" localSheetId="21">[20]FIM16!#REF!</definedName>
    <definedName name="DECLARATION_FIM16">[20]FIM16!#REF!</definedName>
    <definedName name="DEFL" localSheetId="23">#REF!</definedName>
    <definedName name="DEFL" localSheetId="14">#REF!</definedName>
    <definedName name="DEFL" localSheetId="16">#REF!</definedName>
    <definedName name="DEFL" localSheetId="20">#REF!</definedName>
    <definedName name="DEFL" localSheetId="21">#REF!</definedName>
    <definedName name="DEFL">#REF!</definedName>
    <definedName name="delete" localSheetId="23">#REF!</definedName>
    <definedName name="delete" localSheetId="24">#REF!</definedName>
    <definedName name="delete" localSheetId="14">#REF!</definedName>
    <definedName name="delete" localSheetId="20">#REF!</definedName>
    <definedName name="delete" localSheetId="21">#REF!</definedName>
    <definedName name="delete">#REF!</definedName>
    <definedName name="delete2" localSheetId="23">#REF!</definedName>
    <definedName name="delete2" localSheetId="24">#REF!</definedName>
    <definedName name="delete2" localSheetId="14">#REF!</definedName>
    <definedName name="delete2" localSheetId="20">#REF!</definedName>
    <definedName name="delete2" localSheetId="21">#REF!</definedName>
    <definedName name="delete2">#REF!</definedName>
    <definedName name="Density" localSheetId="20">#REF!</definedName>
    <definedName name="Density" localSheetId="21">#REF!</definedName>
    <definedName name="Density">#REF!</definedName>
    <definedName name="DEO" localSheetId="4">[21]HO!#REF!</definedName>
    <definedName name="DEO" localSheetId="23">[21]HO!#REF!</definedName>
    <definedName name="DEO" localSheetId="24">[21]HO!#REF!</definedName>
    <definedName name="DEO" localSheetId="22">[21]HO!#REF!</definedName>
    <definedName name="DEO" localSheetId="20">[21]HO!#REF!</definedName>
    <definedName name="DEO">[21]HO!#REF!</definedName>
    <definedName name="DG" localSheetId="23">#REF!</definedName>
    <definedName name="DG" localSheetId="14">#REF!</definedName>
    <definedName name="DG" localSheetId="16">#REF!</definedName>
    <definedName name="DG" localSheetId="20">#REF!</definedName>
    <definedName name="DG" localSheetId="21">#REF!</definedName>
    <definedName name="DG">#REF!</definedName>
    <definedName name="DG_S" localSheetId="23">#REF!</definedName>
    <definedName name="DG_S" localSheetId="14">#REF!</definedName>
    <definedName name="DG_S" localSheetId="20">#REF!</definedName>
    <definedName name="DG_S" localSheetId="21">#REF!</definedName>
    <definedName name="DG_S">#REF!</definedName>
    <definedName name="DGproj">#N/A</definedName>
    <definedName name="Dimmensions" localSheetId="4" hidden="1">{"pl",#N/A,FALSE,"P&amp;L";"scpl",#N/A,FALSE,"scpl"}</definedName>
    <definedName name="Dimmensions" localSheetId="23" hidden="1">{"pl",#N/A,FALSE,"P&amp;L";"scpl",#N/A,FALSE,"scpl"}</definedName>
    <definedName name="Dimmensions" localSheetId="24" hidden="1">{"pl",#N/A,FALSE,"P&amp;L";"scpl",#N/A,FALSE,"scpl"}</definedName>
    <definedName name="Dimmensions" localSheetId="5" hidden="1">{"pl",#N/A,FALSE,"P&amp;L";"scpl",#N/A,FALSE,"scpl"}</definedName>
    <definedName name="Dimmensions" localSheetId="22" hidden="1">{"pl",#N/A,FALSE,"P&amp;L";"scpl",#N/A,FALSE,"scpl"}</definedName>
    <definedName name="Dimmensions" localSheetId="6" hidden="1">{"pl",#N/A,FALSE,"P&amp;L";"scpl",#N/A,FALSE,"scpl"}</definedName>
    <definedName name="Dimmensions" localSheetId="7" hidden="1">{"pl",#N/A,FALSE,"P&amp;L";"scpl",#N/A,FALSE,"scpl"}</definedName>
    <definedName name="Dimmensions" localSheetId="8" hidden="1">{"pl",#N/A,FALSE,"P&amp;L";"scpl",#N/A,FALSE,"scpl"}</definedName>
    <definedName name="Dimmensions" localSheetId="9" hidden="1">{"pl",#N/A,FALSE,"P&amp;L";"scpl",#N/A,FALSE,"scpl"}</definedName>
    <definedName name="Dimmensions" localSheetId="10" hidden="1">{"pl",#N/A,FALSE,"P&amp;L";"scpl",#N/A,FALSE,"scpl"}</definedName>
    <definedName name="Dimmensions" localSheetId="11" hidden="1">{"pl",#N/A,FALSE,"P&amp;L";"scpl",#N/A,FALSE,"scpl"}</definedName>
    <definedName name="Dimmensions" localSheetId="12" hidden="1">{"pl",#N/A,FALSE,"P&amp;L";"scpl",#N/A,FALSE,"scpl"}</definedName>
    <definedName name="Dimmensions" localSheetId="13" hidden="1">{"pl",#N/A,FALSE,"P&amp;L";"scpl",#N/A,FALSE,"scpl"}</definedName>
    <definedName name="Dimmensions" localSheetId="14" hidden="1">{"pl",#N/A,FALSE,"P&amp;L";"scpl",#N/A,FALSE,"scpl"}</definedName>
    <definedName name="Dimmensions" localSheetId="15" hidden="1">{"pl",#N/A,FALSE,"P&amp;L";"scpl",#N/A,FALSE,"scpl"}</definedName>
    <definedName name="Dimmensions" localSheetId="16" hidden="1">{"pl",#N/A,FALSE,"P&amp;L";"scpl",#N/A,FALSE,"scpl"}</definedName>
    <definedName name="Dimmensions" localSheetId="17" hidden="1">{"pl",#N/A,FALSE,"P&amp;L";"scpl",#N/A,FALSE,"scpl"}</definedName>
    <definedName name="Dimmensions" localSheetId="20" hidden="1">{"pl",#N/A,FALSE,"P&amp;L";"scpl",#N/A,FALSE,"scpl"}</definedName>
    <definedName name="Dimmensions" localSheetId="21" hidden="1">{"pl",#N/A,FALSE,"P&amp;L";"scpl",#N/A,FALSE,"scpl"}</definedName>
    <definedName name="Dimmensions" hidden="1">{"pl",#N/A,FALSE,"P&amp;L";"scpl",#N/A,FALSE,"scpl"}</definedName>
    <definedName name="Disasters_to_Physical_Assets" localSheetId="23">#REF!</definedName>
    <definedName name="Disasters_to_Physical_Assets" localSheetId="14">#REF!</definedName>
    <definedName name="Disasters_to_Physical_Assets" localSheetId="16">#REF!</definedName>
    <definedName name="Disasters_to_Physical_Assets" localSheetId="20">#REF!</definedName>
    <definedName name="Disasters_to_Physical_Assets" localSheetId="21">#REF!</definedName>
    <definedName name="Disasters_to_Physical_Assets">#REF!</definedName>
    <definedName name="Discount_IDA">[22]NPV!$B$28</definedName>
    <definedName name="Discount_NC" localSheetId="23">[22]NPV!#REF!</definedName>
    <definedName name="Discount_NC" localSheetId="24">[22]NPV!#REF!</definedName>
    <definedName name="Discount_NC" localSheetId="20">[22]NPV!#REF!</definedName>
    <definedName name="Discount_NC" localSheetId="21">[22]NPV!#REF!</definedName>
    <definedName name="Discount_NC">[22]NPV!#REF!</definedName>
    <definedName name="DiscountRate" localSheetId="23">#REF!</definedName>
    <definedName name="DiscountRate" localSheetId="14">#REF!</definedName>
    <definedName name="DiscountRate" localSheetId="16">#REF!</definedName>
    <definedName name="DiscountRate" localSheetId="20">#REF!</definedName>
    <definedName name="DiscountRate" localSheetId="21">#REF!</definedName>
    <definedName name="DiscountRate">#REF!</definedName>
    <definedName name="DO" localSheetId="23">#REF!</definedName>
    <definedName name="DO" localSheetId="14">#REF!</definedName>
    <definedName name="DO" localSheetId="20">#REF!</definedName>
    <definedName name="DO" localSheetId="21">#REF!</definedName>
    <definedName name="DO">#REF!</definedName>
    <definedName name="Dproj">#N/A</definedName>
    <definedName name="DS" localSheetId="23">#REF!</definedName>
    <definedName name="DS" localSheetId="14">#REF!</definedName>
    <definedName name="DS" localSheetId="16">#REF!</definedName>
    <definedName name="DS" localSheetId="20">#REF!</definedName>
    <definedName name="DS" localSheetId="21">#REF!</definedName>
    <definedName name="DS">#REF!</definedName>
    <definedName name="DSA_Assumptions" localSheetId="23">#REF!</definedName>
    <definedName name="DSA_Assumptions" localSheetId="14">#REF!</definedName>
    <definedName name="DSA_Assumptions" localSheetId="20">#REF!</definedName>
    <definedName name="DSA_Assumptions" localSheetId="21">#REF!</definedName>
    <definedName name="DSA_Assumptions">#REF!</definedName>
    <definedName name="DSD">#N/A</definedName>
    <definedName name="DSD_S">#N/A</definedName>
    <definedName name="DSDB">#N/A</definedName>
    <definedName name="DSDG">#N/A</definedName>
    <definedName name="DSI" localSheetId="23">#REF!</definedName>
    <definedName name="DSI" localSheetId="14">#REF!</definedName>
    <definedName name="DSI" localSheetId="16">#REF!</definedName>
    <definedName name="DSI" localSheetId="20">#REF!</definedName>
    <definedName name="DSI" localSheetId="21">#REF!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3">#REF!</definedName>
    <definedName name="DSP" localSheetId="14">#REF!</definedName>
    <definedName name="DSP" localSheetId="16">#REF!</definedName>
    <definedName name="DSP" localSheetId="20">#REF!</definedName>
    <definedName name="DSP" localSheetId="21">#REF!</definedName>
    <definedName name="DSP">#REF!</definedName>
    <definedName name="DSPBproj">#N/A</definedName>
    <definedName name="DSPG" localSheetId="23">#REF!</definedName>
    <definedName name="DSPG" localSheetId="14">#REF!</definedName>
    <definedName name="DSPG" localSheetId="16">#REF!</definedName>
    <definedName name="DSPG" localSheetId="20">#REF!</definedName>
    <definedName name="DSPG" localSheetId="21">#REF!</definedName>
    <definedName name="DSPG">#REF!</definedName>
    <definedName name="DSPGproj">#N/A</definedName>
    <definedName name="DSPproj">#N/A</definedName>
    <definedName name="DSPSD">#N/A</definedName>
    <definedName name="DSPSDB">#N/A</definedName>
    <definedName name="DSPSDG">#N/A</definedName>
    <definedName name="DUEDATE" localSheetId="23">[23]SALES!#REF!</definedName>
    <definedName name="DUEDATE" localSheetId="14">[23]SALES!#REF!</definedName>
    <definedName name="DUEDATE" localSheetId="16">[23]SALES!#REF!</definedName>
    <definedName name="DUEDATE" localSheetId="20">[23]SALES!#REF!</definedName>
    <definedName name="DUEDATE" localSheetId="21">[23]SALES!#REF!</definedName>
    <definedName name="DUEDATE">[23]SALES!#REF!</definedName>
    <definedName name="EBRD" localSheetId="23">#REF!</definedName>
    <definedName name="EBRD" localSheetId="14">#REF!</definedName>
    <definedName name="EBRD" localSheetId="16">#REF!</definedName>
    <definedName name="EBRD" localSheetId="20">#REF!</definedName>
    <definedName name="EBRD" localSheetId="21">#REF!</definedName>
    <definedName name="EBRD">#REF!</definedName>
    <definedName name="EDNA">#N/A</definedName>
    <definedName name="employeecat">[17]enumeration!$F$2:$F$5</definedName>
    <definedName name="Employement_Practices_and_Workplace_Safety" localSheetId="23">#REF!</definedName>
    <definedName name="Employement_Practices_and_Workplace_Safety" localSheetId="14">#REF!</definedName>
    <definedName name="Employement_Practices_and_Workplace_Safety" localSheetId="16">#REF!</definedName>
    <definedName name="Employement_Practices_and_Workplace_Safety" localSheetId="20">#REF!</definedName>
    <definedName name="Employement_Practices_and_Workplace_Safety" localSheetId="21">#REF!</definedName>
    <definedName name="Employement_Practices_and_Workplace_Safety">#REF!</definedName>
    <definedName name="Employment_Practices_and_Workplace_Safety" localSheetId="23">#REF!</definedName>
    <definedName name="Employment_Practices_and_Workplace_Safety" localSheetId="24">#REF!</definedName>
    <definedName name="Employment_Practices_and_Workplace_Safety" localSheetId="14">#REF!</definedName>
    <definedName name="Employment_Practices_and_Workplace_Safety" localSheetId="20">#REF!</definedName>
    <definedName name="Employment_Practices_and_Workplace_Safety" localSheetId="21">#REF!</definedName>
    <definedName name="Employment_Practices_and_Workplace_Safety">#REF!</definedName>
    <definedName name="empty" localSheetId="23">#REF!</definedName>
    <definedName name="empty" localSheetId="14">#REF!</definedName>
    <definedName name="empty" localSheetId="20">#REF!</definedName>
    <definedName name="empty" localSheetId="21">#REF!</definedName>
    <definedName name="empty">#REF!</definedName>
    <definedName name="ENDA">#N/A</definedName>
    <definedName name="ESAF_QUAR_GDP" localSheetId="23">#REF!</definedName>
    <definedName name="ESAF_QUAR_GDP" localSheetId="14">#REF!</definedName>
    <definedName name="ESAF_QUAR_GDP" localSheetId="16">#REF!</definedName>
    <definedName name="ESAF_QUAR_GDP" localSheetId="20">#REF!</definedName>
    <definedName name="ESAF_QUAR_GDP" localSheetId="21">#REF!</definedName>
    <definedName name="ESAF_QUAR_GDP">#REF!</definedName>
    <definedName name="esafr" localSheetId="23">#REF!</definedName>
    <definedName name="esafr" localSheetId="14">#REF!</definedName>
    <definedName name="esafr" localSheetId="20">#REF!</definedName>
    <definedName name="esafr" localSheetId="21">#REF!</definedName>
    <definedName name="esafr">#REF!</definedName>
    <definedName name="event_list" localSheetId="23">#REF!</definedName>
    <definedName name="event_list" localSheetId="24">#REF!</definedName>
    <definedName name="event_list" localSheetId="8">#REF!</definedName>
    <definedName name="event_list" localSheetId="17">#REF!</definedName>
    <definedName name="event_list" localSheetId="20">#REF!</definedName>
    <definedName name="event_list" localSheetId="21">#REF!</definedName>
    <definedName name="event_list">#REF!</definedName>
    <definedName name="Event_types" localSheetId="8">'[24]9a.Loss Event Types and Instruc'!$A$59:$G$59</definedName>
    <definedName name="Event_types" localSheetId="14">'[24]9a.Loss Event Types and Instruc'!$A$59:$G$59</definedName>
    <definedName name="Event_types">'[25]9a.Loss Event Types and Instruc'!$A$59:$G$59</definedName>
    <definedName name="events" localSheetId="23">#REF!</definedName>
    <definedName name="events" localSheetId="14">#REF!</definedName>
    <definedName name="events" localSheetId="16">#REF!</definedName>
    <definedName name="events" localSheetId="20">#REF!</definedName>
    <definedName name="events" localSheetId="21">#REF!</definedName>
    <definedName name="events">#REF!</definedName>
    <definedName name="events_1" localSheetId="23">#REF!</definedName>
    <definedName name="events_1" localSheetId="14">#REF!</definedName>
    <definedName name="events_1" localSheetId="20">#REF!</definedName>
    <definedName name="events_1" localSheetId="21">#REF!</definedName>
    <definedName name="events_1">#REF!</definedName>
    <definedName name="execution" localSheetId="23">#REF!</definedName>
    <definedName name="execution" localSheetId="14">#REF!</definedName>
    <definedName name="execution" localSheetId="20">#REF!</definedName>
    <definedName name="execution" localSheetId="21">#REF!</definedName>
    <definedName name="execution">#REF!</definedName>
    <definedName name="Execution_Delivery_and_Process_Management" localSheetId="4">#REF!</definedName>
    <definedName name="Execution_Delivery_and_Process_Management" localSheetId="23">#REF!</definedName>
    <definedName name="Execution_Delivery_and_Process_Management" localSheetId="24">#REF!</definedName>
    <definedName name="Execution_Delivery_and_Process_Management" localSheetId="20">#REF!</definedName>
    <definedName name="Execution_Delivery_and_Process_Management" localSheetId="21">#REF!</definedName>
    <definedName name="Execution_Delivery_and_Process_Management">#REF!</definedName>
    <definedName name="ExitWRS">[26]Main!$AB$25</definedName>
    <definedName name="External_Fraud" localSheetId="23">#REF!</definedName>
    <definedName name="External_Fraud" localSheetId="14">#REF!</definedName>
    <definedName name="External_Fraud" localSheetId="16">#REF!</definedName>
    <definedName name="External_Fraud" localSheetId="20">#REF!</definedName>
    <definedName name="External_Fraud" localSheetId="21">#REF!</definedName>
    <definedName name="External_Fraud">#REF!</definedName>
    <definedName name="f" localSheetId="23">#REF!</definedName>
    <definedName name="f" localSheetId="14">#REF!</definedName>
    <definedName name="f" localSheetId="20">#REF!</definedName>
    <definedName name="f" localSheetId="21">#REF!</definedName>
    <definedName name="f">#REF!</definedName>
    <definedName name="fee" localSheetId="23">#REF!</definedName>
    <definedName name="fee" localSheetId="8">#REF!</definedName>
    <definedName name="fee" localSheetId="17">#REF!</definedName>
    <definedName name="fee" localSheetId="20">#REF!</definedName>
    <definedName name="fee" localSheetId="21">#REF!</definedName>
    <definedName name="fee">#REF!</definedName>
    <definedName name="FIM13_DECLARATION" localSheetId="4">[27]FIM13!#REF!</definedName>
    <definedName name="FIM13_DECLARATION" localSheetId="23">[27]FIM13!#REF!</definedName>
    <definedName name="FIM13_DECLARATION" localSheetId="24">[27]FIM13!#REF!</definedName>
    <definedName name="FIM13_DECLARATION" localSheetId="22">[27]FIM13!#REF!</definedName>
    <definedName name="FIM13_DECLARATION" localSheetId="8">[27]FIM13!#REF!</definedName>
    <definedName name="FIM13_DECLARATION" localSheetId="20">[27]FIM13!#REF!</definedName>
    <definedName name="FIM13_DECLARATION" localSheetId="21">[27]FIM13!#REF!</definedName>
    <definedName name="FIM13_DECLARATION">[27]FIM13!#REF!</definedName>
    <definedName name="FIM14_DECLARATION" localSheetId="23">#REF!</definedName>
    <definedName name="FIM14_DECLARATION" localSheetId="8">#REF!</definedName>
    <definedName name="FIM14_DECLARATION" localSheetId="14">#REF!</definedName>
    <definedName name="FIM14_DECLARATION" localSheetId="16">#REF!</definedName>
    <definedName name="FIM14_DECLARATION" localSheetId="20">#REF!</definedName>
    <definedName name="FIM14_DECLARATION" localSheetId="21">#REF!</definedName>
    <definedName name="FIM14_DECLARATION">#REF!</definedName>
    <definedName name="FIM16_DECLARATION" localSheetId="23">#REF!</definedName>
    <definedName name="FIM16_DECLARATION" localSheetId="14">#REF!</definedName>
    <definedName name="FIM16_DECLARATION" localSheetId="20">#REF!</definedName>
    <definedName name="FIM16_DECLARATION" localSheetId="21">#REF!</definedName>
    <definedName name="FIM16_DECLARATION">#REF!</definedName>
    <definedName name="FIM16_SEC_A" localSheetId="23">#REF!</definedName>
    <definedName name="FIM16_SEC_A" localSheetId="14">#REF!</definedName>
    <definedName name="FIM16_SEC_A" localSheetId="20">#REF!</definedName>
    <definedName name="FIM16_SEC_A" localSheetId="21">#REF!</definedName>
    <definedName name="FIM16_SEC_A">#REF!</definedName>
    <definedName name="FIM16_SEC_B" localSheetId="20">#REF!</definedName>
    <definedName name="FIM16_SEC_B" localSheetId="21">#REF!</definedName>
    <definedName name="FIM16_SEC_B">#REF!</definedName>
    <definedName name="FIM16_SEC_C" localSheetId="20">#REF!</definedName>
    <definedName name="FIM16_SEC_C" localSheetId="21">#REF!</definedName>
    <definedName name="FIM16_SEC_C">#REF!</definedName>
    <definedName name="FIM17_DECLARATION" localSheetId="20">#REF!</definedName>
    <definedName name="FIM17_DECLARATION" localSheetId="21">#REF!</definedName>
    <definedName name="FIM17_DECLARATION">#REF!</definedName>
    <definedName name="FIM9_DECLARATION" localSheetId="20">#REF!</definedName>
    <definedName name="FIM9_DECLARATION" localSheetId="21">#REF!</definedName>
    <definedName name="FIM9_DECLARATION">#REF!</definedName>
    <definedName name="FIM9_DEPOSITS" localSheetId="20">#REF!</definedName>
    <definedName name="FIM9_DEPOSITS" localSheetId="21">#REF!</definedName>
    <definedName name="FIM9_DEPOSITS">#REF!</definedName>
    <definedName name="FIM9_LOANS" localSheetId="20">#REF!</definedName>
    <definedName name="FIM9_LOANS" localSheetId="21">#REF!</definedName>
    <definedName name="FIM9_LOANS">#REF!</definedName>
    <definedName name="Fisc" localSheetId="20">#REF!</definedName>
    <definedName name="Fisc" localSheetId="21">#REF!</definedName>
    <definedName name="Fisc">#REF!</definedName>
    <definedName name="FRAMENO" localSheetId="20">#REF!</definedName>
    <definedName name="FRAMENO" localSheetId="21">#REF!</definedName>
    <definedName name="FRAMENO">#REF!</definedName>
    <definedName name="framework_macro" localSheetId="20">#REF!</definedName>
    <definedName name="framework_macro" localSheetId="21">#REF!</definedName>
    <definedName name="framework_macro">#REF!</definedName>
    <definedName name="framework_macro_new" localSheetId="20">#REF!</definedName>
    <definedName name="framework_macro_new" localSheetId="21">#REF!</definedName>
    <definedName name="framework_macro_new">#REF!</definedName>
    <definedName name="framework_monetary" localSheetId="20">#REF!</definedName>
    <definedName name="framework_monetary" localSheetId="21">#REF!</definedName>
    <definedName name="framework_monetary">#REF!</definedName>
    <definedName name="FRAMEYES" localSheetId="20">#REF!</definedName>
    <definedName name="FRAMEYES" localSheetId="21">#REF!</definedName>
    <definedName name="FRAMEYES">#REF!</definedName>
    <definedName name="Fraud" localSheetId="17">#REF!</definedName>
    <definedName name="Fraud" localSheetId="20">#REF!</definedName>
    <definedName name="Fraud" localSheetId="21">#REF!</definedName>
    <definedName name="Fraud">#REF!</definedName>
    <definedName name="FREQ" localSheetId="8">[28]LoanData_CAET!$BQ$2:$BQ$6</definedName>
    <definedName name="FREQ" localSheetId="14">[28]LoanData_CAET!$BQ$2:$BQ$6</definedName>
    <definedName name="FREQ">[29]LoanData_CAET!$BQ$2:$BQ$6</definedName>
    <definedName name="GAP" localSheetId="23">#REF!</definedName>
    <definedName name="GAP" localSheetId="14">#REF!</definedName>
    <definedName name="GAP" localSheetId="16">#REF!</definedName>
    <definedName name="GAP" localSheetId="20">#REF!</definedName>
    <definedName name="GAP" localSheetId="21">#REF!</definedName>
    <definedName name="GAP">#REF!</definedName>
    <definedName name="GAPFGFROM" localSheetId="23">#REF!</definedName>
    <definedName name="GAPFGFROM" localSheetId="14">#REF!</definedName>
    <definedName name="GAPFGFROM" localSheetId="20">#REF!</definedName>
    <definedName name="GAPFGFROM" localSheetId="21">#REF!</definedName>
    <definedName name="GAPFGFROM">#REF!</definedName>
    <definedName name="GAPFGTO" localSheetId="23">#REF!</definedName>
    <definedName name="GAPFGTO" localSheetId="14">#REF!</definedName>
    <definedName name="GAPFGTO" localSheetId="20">#REF!</definedName>
    <definedName name="GAPFGTO" localSheetId="21">#REF!</definedName>
    <definedName name="GAPFGTO">#REF!</definedName>
    <definedName name="GAPSTFROM" localSheetId="20">#REF!</definedName>
    <definedName name="GAPSTFROM" localSheetId="21">#REF!</definedName>
    <definedName name="GAPSTFROM">#REF!</definedName>
    <definedName name="GAPSTTO" localSheetId="20">#REF!</definedName>
    <definedName name="GAPSTTO" localSheetId="21">#REF!</definedName>
    <definedName name="GAPSTTO">#REF!</definedName>
    <definedName name="GAPTEST" localSheetId="20">#REF!</definedName>
    <definedName name="GAPTEST" localSheetId="21">#REF!</definedName>
    <definedName name="GAPTEST">#REF!</definedName>
    <definedName name="GAPTESTFG" localSheetId="20">#REF!</definedName>
    <definedName name="GAPTESTFG" localSheetId="21">#REF!</definedName>
    <definedName name="GAPTESTFG">#REF!</definedName>
    <definedName name="Gas_Ref_Price" localSheetId="20">#REF!</definedName>
    <definedName name="Gas_Ref_Price" localSheetId="21">#REF!</definedName>
    <definedName name="Gas_Ref_Price">#REF!</definedName>
    <definedName name="GAZZETTE" localSheetId="20">#REF!</definedName>
    <definedName name="GAZZETTE" localSheetId="21">#REF!</definedName>
    <definedName name="GAZZETTE">#REF!</definedName>
    <definedName name="GCB_NGDP">#N/A</definedName>
    <definedName name="Generator_power" localSheetId="23">#REF!</definedName>
    <definedName name="Generator_power" localSheetId="8">#REF!</definedName>
    <definedName name="Generator_power" localSheetId="14">#REF!</definedName>
    <definedName name="Generator_power" localSheetId="17">#REF!</definedName>
    <definedName name="Generator_power" localSheetId="20">#REF!</definedName>
    <definedName name="Generator_power" localSheetId="21">#REF!</definedName>
    <definedName name="Generator_power">#REF!</definedName>
    <definedName name="GGB_NGDP">#N/A</definedName>
    <definedName name="gggg">[30]!tbl_emplo11[Employment_Practices_and_Workplace_Safety]</definedName>
    <definedName name="GL" localSheetId="23">#REF!</definedName>
    <definedName name="GL" localSheetId="14">#REF!</definedName>
    <definedName name="GL" localSheetId="16">#REF!</definedName>
    <definedName name="GL" localSheetId="20">#REF!</definedName>
    <definedName name="GL" localSheetId="21">#REF!</definedName>
    <definedName name="GL">#REF!</definedName>
    <definedName name="Gov_public_securities" localSheetId="8">'[18]C - Government Sec'!$A$30:$A$32</definedName>
    <definedName name="Gov_public_securities" localSheetId="14">'[18]C - Government Sec'!$A$30:$A$32</definedName>
    <definedName name="Gov_public_securities">'[19]C - Government Sec'!$A$30:$A$32</definedName>
    <definedName name="Grace_IDA">[22]NPV!$B$25</definedName>
    <definedName name="Grace_NC" localSheetId="23">[22]NPV!#REF!</definedName>
    <definedName name="Grace_NC" localSheetId="24">[22]NPV!#REF!</definedName>
    <definedName name="Grace_NC" localSheetId="20">[22]NPV!#REF!</definedName>
    <definedName name="Grace_NC" localSheetId="21">[22]NPV!#REF!</definedName>
    <definedName name="Grace_NC">[22]NPV!#REF!</definedName>
    <definedName name="GRADE">[31]!GRADE</definedName>
    <definedName name="GrossHeatingValue" localSheetId="23">#REF!</definedName>
    <definedName name="GrossHeatingValue" localSheetId="14">#REF!</definedName>
    <definedName name="GrossHeatingValue" localSheetId="16">#REF!</definedName>
    <definedName name="GrossHeatingValue" localSheetId="20">#REF!</definedName>
    <definedName name="GrossHeatingValue" localSheetId="21">#REF!</definedName>
    <definedName name="GrossHeatingValue">#REF!</definedName>
    <definedName name="GrossHeatingValueComponents" localSheetId="23">#REF!</definedName>
    <definedName name="GrossHeatingValueComponents" localSheetId="14">#REF!</definedName>
    <definedName name="GrossHeatingValueComponents" localSheetId="20">#REF!</definedName>
    <definedName name="GrossHeatingValueComponents" localSheetId="21">#REF!</definedName>
    <definedName name="GrossHeatingValueComponents">#REF!</definedName>
    <definedName name="GTEE" localSheetId="23">#REF!</definedName>
    <definedName name="GTEE" localSheetId="14">#REF!</definedName>
    <definedName name="GTEE" localSheetId="20">#REF!</definedName>
    <definedName name="GTEE" localSheetId="21">#REF!</definedName>
    <definedName name="GTEE">#REF!</definedName>
    <definedName name="h">[12]Spot!$A:$IV</definedName>
    <definedName name="HEADING" localSheetId="23">#REF!</definedName>
    <definedName name="HEADING" localSheetId="14">#REF!</definedName>
    <definedName name="HEADING" localSheetId="16">#REF!</definedName>
    <definedName name="HEADING" localSheetId="20">#REF!</definedName>
    <definedName name="HEADING" localSheetId="21">#REF!</definedName>
    <definedName name="HEADING">#REF!</definedName>
    <definedName name="hhhh">[30]!tbl_execu15[Execution_Delivery_and_Process_Management]</definedName>
    <definedName name="Hi" localSheetId="23">#REF!</definedName>
    <definedName name="Hi" localSheetId="14">#REF!</definedName>
    <definedName name="Hi" localSheetId="16">#REF!</definedName>
    <definedName name="Hi" localSheetId="20">#REF!</definedName>
    <definedName name="Hi" localSheetId="21">#REF!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[32]MainReportEBG!#REF!</definedName>
    <definedName name="ID" localSheetId="23">[32]MainReportEBG!#REF!</definedName>
    <definedName name="ID" localSheetId="24">[32]MainReportEBG!#REF!</definedName>
    <definedName name="ID" localSheetId="20">[32]MainReportEBG!#REF!</definedName>
    <definedName name="ID" localSheetId="21">[32]MainReportEBG!#REF!</definedName>
    <definedName name="ID">[32]MainReportEBG!#REF!</definedName>
    <definedName name="IDAr" localSheetId="23">#REF!</definedName>
    <definedName name="IDAr" localSheetId="14">#REF!</definedName>
    <definedName name="IDAr" localSheetId="16">#REF!</definedName>
    <definedName name="IDAr" localSheetId="20">#REF!</definedName>
    <definedName name="IDAr" localSheetId="21">#REF!</definedName>
    <definedName name="IDAr">#REF!</definedName>
    <definedName name="IFSASSETS" localSheetId="23">#REF!</definedName>
    <definedName name="IFSASSETS" localSheetId="14">#REF!</definedName>
    <definedName name="IFSASSETS" localSheetId="20">#REF!</definedName>
    <definedName name="IFSASSETS" localSheetId="21">#REF!</definedName>
    <definedName name="IFSASSETS">#REF!</definedName>
    <definedName name="IFSLIABS" localSheetId="23">#REF!</definedName>
    <definedName name="IFSLIABS" localSheetId="14">#REF!</definedName>
    <definedName name="IFSLIABS" localSheetId="20">#REF!</definedName>
    <definedName name="IFSLIABS" localSheetId="21">#REF!</definedName>
    <definedName name="IFSLIABS">#REF!</definedName>
    <definedName name="IM" localSheetId="20">#REF!</definedName>
    <definedName name="IM" localSheetId="21">#REF!</definedName>
    <definedName name="IM">#REF!</definedName>
    <definedName name="IMF" localSheetId="20">#REF!</definedName>
    <definedName name="IMF" localSheetId="21">#REF!</definedName>
    <definedName name="IMF">#REF!</definedName>
    <definedName name="Incident" localSheetId="17">#REF!</definedName>
    <definedName name="Incident" localSheetId="20">#REF!</definedName>
    <definedName name="Incident" localSheetId="21">#REF!</definedName>
    <definedName name="Incident">#REF!</definedName>
    <definedName name="Index" localSheetId="20">#REF!</definedName>
    <definedName name="Index" localSheetId="21">#REF!</definedName>
    <definedName name="Index">#REF!</definedName>
    <definedName name="INPUT_2" localSheetId="4">[5]Input!#REF!</definedName>
    <definedName name="INPUT_2" localSheetId="23">[5]Input!#REF!</definedName>
    <definedName name="INPUT_2" localSheetId="24">[5]Input!#REF!</definedName>
    <definedName name="INPUT_2" localSheetId="20">[5]Input!#REF!</definedName>
    <definedName name="INPUT_2" localSheetId="21">[5]Input!#REF!</definedName>
    <definedName name="INPUT_2">[5]Input!#REF!</definedName>
    <definedName name="INPUT_4" localSheetId="23">[5]Input!#REF!</definedName>
    <definedName name="INPUT_4" localSheetId="20">[5]Input!#REF!</definedName>
    <definedName name="INPUT_4" localSheetId="21">[5]Input!#REF!</definedName>
    <definedName name="INPUT_4">[5]Input!#REF!</definedName>
    <definedName name="insttype">[17]enumeration!$G$2:$G$20</definedName>
    <definedName name="int_type" localSheetId="8">[28]LoanData_CAET!$BZ$2:$BZ$3</definedName>
    <definedName name="int_type" localSheetId="14">[28]LoanData_CAET!$BZ$2:$BZ$3</definedName>
    <definedName name="int_type">[29]LoanData_CAET!$BZ$2:$BZ$3</definedName>
    <definedName name="Interest_IDA">[22]NPV!$B$27</definedName>
    <definedName name="Interest_NC" localSheetId="23">[22]NPV!#REF!</definedName>
    <definedName name="Interest_NC" localSheetId="24">[22]NPV!#REF!</definedName>
    <definedName name="Interest_NC" localSheetId="20">[22]NPV!#REF!</definedName>
    <definedName name="Interest_NC" localSheetId="21">[22]NPV!#REF!</definedName>
    <definedName name="Interest_NC">[22]NPV!#REF!</definedName>
    <definedName name="InterestRate" localSheetId="23">#REF!</definedName>
    <definedName name="InterestRate" localSheetId="14">#REF!</definedName>
    <definedName name="InterestRate" localSheetId="16">#REF!</definedName>
    <definedName name="InterestRate" localSheetId="20">#REF!</definedName>
    <definedName name="InterestRate" localSheetId="21">#REF!</definedName>
    <definedName name="InterestRate">#REF!</definedName>
    <definedName name="Internal_Fraud" localSheetId="23">#REF!</definedName>
    <definedName name="Internal_Fraud" localSheetId="24">#REF!</definedName>
    <definedName name="Internal_Fraud" localSheetId="14">#REF!</definedName>
    <definedName name="Internal_Fraud" localSheetId="20">#REF!</definedName>
    <definedName name="Internal_Fraud" localSheetId="21">#REF!</definedName>
    <definedName name="Internal_Fraud">#REF!</definedName>
    <definedName name="JAN">[33]JAN!$1:$1048576</definedName>
    <definedName name="Jan_Jun02_COM" localSheetId="4">'[23]CLOSING STOCK'!#REF!</definedName>
    <definedName name="Jan_Jun02_COM" localSheetId="23">'[23]CLOSING STOCK'!#REF!</definedName>
    <definedName name="Jan_Jun02_COM" localSheetId="24">'[23]CLOSING STOCK'!#REF!</definedName>
    <definedName name="Jan_Jun02_COM" localSheetId="20">'[23]CLOSING STOCK'!#REF!</definedName>
    <definedName name="Jan_Jun02_COM" localSheetId="21">'[23]CLOSING STOCK'!#REF!</definedName>
    <definedName name="Jan_Jun02_COM">'[23]CLOSING STOCK'!#REF!</definedName>
    <definedName name="January_1__2010" localSheetId="23">#REF!</definedName>
    <definedName name="January_1__2010" localSheetId="14">#REF!</definedName>
    <definedName name="January_1__2010" localSheetId="16">#REF!</definedName>
    <definedName name="January_1__2010" localSheetId="20">#REF!</definedName>
    <definedName name="January_1__2010" localSheetId="21">#REF!</definedName>
    <definedName name="January_1__2010">#REF!</definedName>
    <definedName name="JOE" localSheetId="23">'[13]MainReportEBG (2)'!#REF!</definedName>
    <definedName name="JOE" localSheetId="14">'[13]MainReportEBG (2)'!#REF!</definedName>
    <definedName name="JOE" localSheetId="16">'[13]MainReportEBG (2)'!#REF!</definedName>
    <definedName name="JOE" localSheetId="20">'[13]MainReportEBG (2)'!#REF!</definedName>
    <definedName name="JOE" localSheetId="21">'[13]MainReportEBG (2)'!#REF!</definedName>
    <definedName name="JOE">'[13]MainReportEBG (2)'!#REF!</definedName>
    <definedName name="JULY1">[34]JULY!$1:$1048576</definedName>
    <definedName name="k" localSheetId="23">#REF!</definedName>
    <definedName name="k" localSheetId="8">#REF!</definedName>
    <definedName name="k" localSheetId="14">#REF!</definedName>
    <definedName name="k" localSheetId="17">#REF!</definedName>
    <definedName name="k" localSheetId="20">#REF!</definedName>
    <definedName name="k" localSheetId="21">#REF!</definedName>
    <definedName name="k">#REF!</definedName>
    <definedName name="KOGAS" localSheetId="23">#REF!</definedName>
    <definedName name="KOGAS" localSheetId="8">#REF!</definedName>
    <definedName name="KOGAS" localSheetId="14">#REF!</definedName>
    <definedName name="KOGAS" localSheetId="20">#REF!</definedName>
    <definedName name="KOGAS" localSheetId="21">#REF!</definedName>
    <definedName name="KOGAS">#REF!</definedName>
    <definedName name="KOGASDUEDATE" localSheetId="23">#REF!</definedName>
    <definedName name="KOGASDUEDATE" localSheetId="8">#REF!</definedName>
    <definedName name="KOGASDUEDATE" localSheetId="20">#REF!</definedName>
    <definedName name="KOGASDUEDATE" localSheetId="21">#REF!</definedName>
    <definedName name="KOGASDUEDATE">#REF!</definedName>
    <definedName name="KOGASSPOT" localSheetId="20">#REF!</definedName>
    <definedName name="KOGASSPOT" localSheetId="21">#REF!</definedName>
    <definedName name="KOGASSPOT">#REF!</definedName>
    <definedName name="LEAS" localSheetId="20">#REF!</definedName>
    <definedName name="LEAS" localSheetId="21">#REF!</definedName>
    <definedName name="LEAS">#REF!</definedName>
    <definedName name="Level_1" localSheetId="20">#REF!</definedName>
    <definedName name="Level_1" localSheetId="21">#REF!</definedName>
    <definedName name="Level_1">#REF!</definedName>
    <definedName name="Level_2" localSheetId="20">#REF!</definedName>
    <definedName name="Level_2" localSheetId="21">#REF!</definedName>
    <definedName name="Level_2">#REF!</definedName>
    <definedName name="LINES" localSheetId="20">#REF!</definedName>
    <definedName name="LINES" localSheetId="21">#REF!</definedName>
    <definedName name="LINES">#REF!</definedName>
    <definedName name="LIST" localSheetId="20">#REF!</definedName>
    <definedName name="LIST" localSheetId="21">#REF!</definedName>
    <definedName name="LIST">#REF!</definedName>
    <definedName name="LNG_Price" localSheetId="20">#REF!</definedName>
    <definedName name="LNG_Price" localSheetId="21">#REF!</definedName>
    <definedName name="LNG_Price">#REF!</definedName>
    <definedName name="LNG_Ref_Price" localSheetId="20">#REF!</definedName>
    <definedName name="LNG_Ref_Price" localSheetId="21">#REF!</definedName>
    <definedName name="LNG_Ref_Price">#REF!</definedName>
    <definedName name="LoadingTemperature" localSheetId="20">#REF!</definedName>
    <definedName name="LoadingTemperature" localSheetId="21">#REF!</definedName>
    <definedName name="LoadingTemperature">#REF!</definedName>
    <definedName name="LTcirr" localSheetId="20">#REF!</definedName>
    <definedName name="LTcirr" localSheetId="21">#REF!</definedName>
    <definedName name="LTcirr">#REF!</definedName>
    <definedName name="LTr" localSheetId="20">#REF!</definedName>
    <definedName name="LTr" localSheetId="21">#REF!</definedName>
    <definedName name="LTr">#REF!</definedName>
    <definedName name="LUR">#N/A</definedName>
    <definedName name="MACRO" localSheetId="23">#REF!</definedName>
    <definedName name="MACRO" localSheetId="14">#REF!</definedName>
    <definedName name="MACRO" localSheetId="16">#REF!</definedName>
    <definedName name="MACRO" localSheetId="20">#REF!</definedName>
    <definedName name="MACRO" localSheetId="21">#REF!</definedName>
    <definedName name="MACRO">#REF!</definedName>
    <definedName name="MACRO_ASSUMP_2006" localSheetId="23">#REF!</definedName>
    <definedName name="MACRO_ASSUMP_2006" localSheetId="14">#REF!</definedName>
    <definedName name="MACRO_ASSUMP_2006" localSheetId="20">#REF!</definedName>
    <definedName name="MACRO_ASSUMP_2006" localSheetId="21">#REF!</definedName>
    <definedName name="MACRO_ASSUMP_2006">#REF!</definedName>
    <definedName name="Manipulation_of_float_balance" localSheetId="23">#REF!</definedName>
    <definedName name="Manipulation_of_float_balance" localSheetId="8">#REF!</definedName>
    <definedName name="Manipulation_of_float_balance" localSheetId="17">#REF!</definedName>
    <definedName name="Manipulation_of_float_balance" localSheetId="20">#REF!</definedName>
    <definedName name="Manipulation_of_float_balance" localSheetId="21">#REF!</definedName>
    <definedName name="Manipulation_of_float_balance">#REF!</definedName>
    <definedName name="Maturity_IDA">[22]NPV!$B$26</definedName>
    <definedName name="Maturity_NC" localSheetId="23">[22]NPV!#REF!</definedName>
    <definedName name="Maturity_NC" localSheetId="24">[22]NPV!#REF!</definedName>
    <definedName name="Maturity_NC" localSheetId="20">[22]NPV!#REF!</definedName>
    <definedName name="Maturity_NC" localSheetId="21">[22]NPV!#REF!</definedName>
    <definedName name="Maturity_NC">[22]NPV!#REF!</definedName>
    <definedName name="MCV">#N/A</definedName>
    <definedName name="MCV_B">#N/A</definedName>
    <definedName name="MCV_B1" localSheetId="23">#REF!</definedName>
    <definedName name="MCV_B1" localSheetId="14">#REF!</definedName>
    <definedName name="MCV_B1" localSheetId="16">#REF!</definedName>
    <definedName name="MCV_B1" localSheetId="20">#REF!</definedName>
    <definedName name="MCV_B1" localSheetId="21">#REF!</definedName>
    <definedName name="MCV_B1">#REF!</definedName>
    <definedName name="MCV_D">#N/A</definedName>
    <definedName name="MCV_D1" localSheetId="23">#REF!</definedName>
    <definedName name="MCV_D1" localSheetId="14">#REF!</definedName>
    <definedName name="MCV_D1" localSheetId="16">#REF!</definedName>
    <definedName name="MCV_D1" localSheetId="20">#REF!</definedName>
    <definedName name="MCV_D1" localSheetId="21">#REF!</definedName>
    <definedName name="MCV_D1">#REF!</definedName>
    <definedName name="MCV_N">#N/A</definedName>
    <definedName name="MCV_T">#N/A</definedName>
    <definedName name="MCV_T1" localSheetId="23">#REF!</definedName>
    <definedName name="MCV_T1" localSheetId="14">#REF!</definedName>
    <definedName name="MCV_T1" localSheetId="16">#REF!</definedName>
    <definedName name="MCV_T1" localSheetId="20">#REF!</definedName>
    <definedName name="MCV_T1" localSheetId="21">#REF!</definedName>
    <definedName name="MCV_T1">#REF!</definedName>
    <definedName name="mflowsa">[3]!mflowsa</definedName>
    <definedName name="mflowsq">[3]!mflowsq</definedName>
    <definedName name="Mi" localSheetId="23">#REF!</definedName>
    <definedName name="Mi" localSheetId="14">#REF!</definedName>
    <definedName name="Mi" localSheetId="16">#REF!</definedName>
    <definedName name="Mi" localSheetId="20">#REF!</definedName>
    <definedName name="Mi" localSheetId="21">#REF!</definedName>
    <definedName name="Mi">#REF!</definedName>
    <definedName name="MIDDLE" localSheetId="23">#REF!</definedName>
    <definedName name="MIDDLE" localSheetId="14">#REF!</definedName>
    <definedName name="MIDDLE" localSheetId="20">#REF!</definedName>
    <definedName name="MIDDLE" localSheetId="21">#REF!</definedName>
    <definedName name="MIDDLE">#REF!</definedName>
    <definedName name="MISC4" localSheetId="23">[5]OUTPUT!#REF!</definedName>
    <definedName name="MISC4" localSheetId="14">[5]OUTPUT!#REF!</definedName>
    <definedName name="MISC4" localSheetId="20">[5]OUTPUT!#REF!</definedName>
    <definedName name="MISC4" localSheetId="21">[5]OUTPUT!#REF!</definedName>
    <definedName name="MISC4">[5]OUTPUT!#REF!</definedName>
    <definedName name="MixtureMolecularMass" localSheetId="23">#REF!</definedName>
    <definedName name="MixtureMolecularMass" localSheetId="14">#REF!</definedName>
    <definedName name="MixtureMolecularMass" localSheetId="16">#REF!</definedName>
    <definedName name="MixtureMolecularMass" localSheetId="20">#REF!</definedName>
    <definedName name="MixtureMolecularMass" localSheetId="21">#REF!</definedName>
    <definedName name="MixtureMolecularMass">#REF!</definedName>
    <definedName name="MNEMONIC" localSheetId="23">'[35]OD H.O'!#REF!</definedName>
    <definedName name="MNEMONIC" localSheetId="8">'[36]OD H.O'!#REF!</definedName>
    <definedName name="MNEMONIC" localSheetId="14">'[36]OD H.O'!#REF!</definedName>
    <definedName name="MNEMONIC" localSheetId="20">'[35]OD H.O'!#REF!</definedName>
    <definedName name="MNEMONIC" localSheetId="21">'[35]OD H.O'!#REF!</definedName>
    <definedName name="MNEMONIC">'[35]OD H.O'!#REF!</definedName>
    <definedName name="MPR_2" localSheetId="23">#REF!</definedName>
    <definedName name="MPR_2" localSheetId="8">#REF!</definedName>
    <definedName name="MPR_2" localSheetId="14">#REF!</definedName>
    <definedName name="MPR_2" localSheetId="17">#REF!</definedName>
    <definedName name="MPR_2" localSheetId="20">#REF!</definedName>
    <definedName name="MPR_2" localSheetId="21">#REF!</definedName>
    <definedName name="MPR_2">#REF!</definedName>
    <definedName name="mstocksa">[3]!mstocksa</definedName>
    <definedName name="mstocksq">[3]!mstocksq</definedName>
    <definedName name="myCheckList" localSheetId="23">#REF!</definedName>
    <definedName name="myCheckList" localSheetId="14">#REF!</definedName>
    <definedName name="myCheckList" localSheetId="16">#REF!</definedName>
    <definedName name="myCheckList" localSheetId="20">#REF!</definedName>
    <definedName name="myCheckList" localSheetId="21">#REF!</definedName>
    <definedName name="myCheckList">#REF!</definedName>
    <definedName name="myCompletionRate" localSheetId="23">#REF!</definedName>
    <definedName name="myCompletionRate" localSheetId="14">#REF!</definedName>
    <definedName name="myCompletionRate" localSheetId="20">#REF!</definedName>
    <definedName name="myCompletionRate" localSheetId="21">#REF!</definedName>
    <definedName name="myCompletionRate">#REF!</definedName>
    <definedName name="n" localSheetId="23">#REF!</definedName>
    <definedName name="n" localSheetId="14">#REF!</definedName>
    <definedName name="n" localSheetId="20">#REF!</definedName>
    <definedName name="n" localSheetId="21">#REF!</definedName>
    <definedName name="n">#REF!</definedName>
    <definedName name="NAAM" localSheetId="20">#REF!</definedName>
    <definedName name="NAAM" localSheetId="21">#REF!</definedName>
    <definedName name="NAAM">#REF!</definedName>
    <definedName name="NAMES" localSheetId="20">#REF!</definedName>
    <definedName name="NAMES" localSheetId="21">#REF!</definedName>
    <definedName name="NAMES">#REF!</definedName>
    <definedName name="NCG">#N/A</definedName>
    <definedName name="NCG_R">#N/A</definedName>
    <definedName name="NCP">#N/A</definedName>
    <definedName name="NCP_R">#N/A</definedName>
    <definedName name="newcustomerdistinct" localSheetId="23">#REF!</definedName>
    <definedName name="newcustomerdistinct" localSheetId="14">#REF!</definedName>
    <definedName name="newcustomerdistinct" localSheetId="16">#REF!</definedName>
    <definedName name="newcustomerdistinct" localSheetId="20">#REF!</definedName>
    <definedName name="newcustomerdistinct" localSheetId="21">#REF!</definedName>
    <definedName name="newcustomerdistinct">#REF!</definedName>
    <definedName name="NEWSHEET" localSheetId="23">#REF!</definedName>
    <definedName name="NEWSHEET" localSheetId="14">#REF!</definedName>
    <definedName name="NEWSHEET" localSheetId="20">#REF!</definedName>
    <definedName name="NEWSHEET" localSheetId="21">#REF!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23">#REF!</definedName>
    <definedName name="NGL" localSheetId="14">#REF!</definedName>
    <definedName name="NGL" localSheetId="16">#REF!</definedName>
    <definedName name="NGL" localSheetId="20">#REF!</definedName>
    <definedName name="NGL" localSheetId="21">#REF!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23">[37]UPLOAD!#REF!</definedName>
    <definedName name="Notes" localSheetId="14">[37]UPLOAD!#REF!</definedName>
    <definedName name="Notes" localSheetId="16">[37]UPLOAD!#REF!</definedName>
    <definedName name="Notes" localSheetId="20">[37]UPLOAD!#REF!</definedName>
    <definedName name="Notes" localSheetId="21">[37]UPLOAD!#REF!</definedName>
    <definedName name="Notes">[37]UPLOAD!#REF!</definedName>
    <definedName name="NOTITLES" localSheetId="23">#REF!</definedName>
    <definedName name="NOTITLES" localSheetId="14">#REF!</definedName>
    <definedName name="NOTITLES" localSheetId="16">#REF!</definedName>
    <definedName name="NOTITLES" localSheetId="20">#REF!</definedName>
    <definedName name="NOTITLES" localSheetId="21">#REF!</definedName>
    <definedName name="NOTITLES">#REF!</definedName>
    <definedName name="NOV">[38]NOV!$1:$1048576</definedName>
    <definedName name="NTDD_RG">#N/A</definedName>
    <definedName name="NX">#N/A</definedName>
    <definedName name="NX_R">#N/A</definedName>
    <definedName name="NXG_RG">#N/A</definedName>
    <definedName name="OECD_Table" localSheetId="23">#REF!</definedName>
    <definedName name="OECD_Table" localSheetId="14">#REF!</definedName>
    <definedName name="OECD_Table" localSheetId="16">#REF!</definedName>
    <definedName name="OECD_Table" localSheetId="20">#REF!</definedName>
    <definedName name="OECD_Table" localSheetId="21">#REF!</definedName>
    <definedName name="OECD_Table">#REF!</definedName>
    <definedName name="OIC">[39]namelist!$D$2:$D$9</definedName>
    <definedName name="OSAKA" localSheetId="23">#REF!</definedName>
    <definedName name="OSAKA" localSheetId="14">#REF!</definedName>
    <definedName name="OSAKA" localSheetId="20">#REF!</definedName>
    <definedName name="OSAKA" localSheetId="21">#REF!</definedName>
    <definedName name="OSAKA">#REF!</definedName>
    <definedName name="OVERD" localSheetId="23">#REF!</definedName>
    <definedName name="OVERD" localSheetId="14">#REF!</definedName>
    <definedName name="OVERD" localSheetId="20">#REF!</definedName>
    <definedName name="OVERD" localSheetId="21">#REF!</definedName>
    <definedName name="OVERD">#REF!</definedName>
    <definedName name="P" localSheetId="20">#REF!</definedName>
    <definedName name="P" localSheetId="21">#REF!</definedName>
    <definedName name="P">#REF!</definedName>
    <definedName name="Passport" localSheetId="17">#REF!</definedName>
    <definedName name="Passport" localSheetId="20">#REF!</definedName>
    <definedName name="Passport" localSheetId="21">#REF!</definedName>
    <definedName name="Passport">#REF!</definedName>
    <definedName name="PAU" localSheetId="20">#REF!</definedName>
    <definedName name="PAU" localSheetId="21">#REF!</definedName>
    <definedName name="PAU">#REF!</definedName>
    <definedName name="Paym_Cap" localSheetId="20">#REF!</definedName>
    <definedName name="Paym_Cap" localSheetId="21">#REF!</definedName>
    <definedName name="Paym_Cap">#REF!</definedName>
    <definedName name="Payment_Due_Date" localSheetId="20">#REF!</definedName>
    <definedName name="Payment_Due_Date" localSheetId="21">#REF!</definedName>
    <definedName name="Payment_Due_Date">#REF!</definedName>
    <definedName name="pchBM" localSheetId="20">#REF!</definedName>
    <definedName name="pchBM" localSheetId="21">#REF!</definedName>
    <definedName name="pchBM">#REF!</definedName>
    <definedName name="pchBMG" localSheetId="20">#REF!</definedName>
    <definedName name="pchBMG" localSheetId="21">#REF!</definedName>
    <definedName name="pchBMG">#REF!</definedName>
    <definedName name="pchBX" localSheetId="20">#REF!</definedName>
    <definedName name="pchBX" localSheetId="21">#REF!</definedName>
    <definedName name="pchBX">#REF!</definedName>
    <definedName name="pchBXG" localSheetId="20">#REF!</definedName>
    <definedName name="pchBXG" localSheetId="21">#REF!</definedName>
    <definedName name="pchBXG">#REF!</definedName>
    <definedName name="PCPI" localSheetId="20">#REF!</definedName>
    <definedName name="PCPI" localSheetId="21">#REF!</definedName>
    <definedName name="PCPI">#REF!</definedName>
    <definedName name="PCPIG">#N/A</definedName>
    <definedName name="PETRO" localSheetId="23">#REF!</definedName>
    <definedName name="PETRO" localSheetId="14">#REF!</definedName>
    <definedName name="PETRO" localSheetId="16">#REF!</definedName>
    <definedName name="PETRO" localSheetId="20">#REF!</definedName>
    <definedName name="PETRO" localSheetId="21">#REF!</definedName>
    <definedName name="PETRO">#REF!</definedName>
    <definedName name="PFP" localSheetId="23">#REF!</definedName>
    <definedName name="PFP" localSheetId="14">#REF!</definedName>
    <definedName name="PFP" localSheetId="20">#REF!</definedName>
    <definedName name="PFP" localSheetId="21">#REF!</definedName>
    <definedName name="PFP">#REF!</definedName>
    <definedName name="pfp_table1" localSheetId="23">#REF!</definedName>
    <definedName name="pfp_table1" localSheetId="14">#REF!</definedName>
    <definedName name="pfp_table1" localSheetId="20">#REF!</definedName>
    <definedName name="pfp_table1" localSheetId="21">#REF!</definedName>
    <definedName name="pfp_table1">#REF!</definedName>
    <definedName name="PIN_Reset" localSheetId="17">#REF!</definedName>
    <definedName name="PIN_Reset" localSheetId="20">#REF!</definedName>
    <definedName name="PIN_Reset" localSheetId="21">#REF!</definedName>
    <definedName name="PIN_Reset">#REF!</definedName>
    <definedName name="PMT_DUE_DATE" localSheetId="23">[23]SALES!#REF!</definedName>
    <definedName name="PMT_DUE_DATE" localSheetId="24">[23]SALES!#REF!</definedName>
    <definedName name="PMT_DUE_DATE" localSheetId="14">[23]SALES!#REF!</definedName>
    <definedName name="PMT_DUE_DATE" localSheetId="16">[23]SALES!#REF!</definedName>
    <definedName name="PMT_DUE_DATE" localSheetId="20">[23]SALES!#REF!</definedName>
    <definedName name="PMT_DUE_DATE" localSheetId="21">[23]SALES!#REF!</definedName>
    <definedName name="PMT_DUE_DATE">[23]SALES!#REF!</definedName>
    <definedName name="Power_Outage" localSheetId="23">#REF!</definedName>
    <definedName name="Power_Outage" localSheetId="8">#REF!</definedName>
    <definedName name="Power_Outage" localSheetId="14">#REF!</definedName>
    <definedName name="Power_Outage" localSheetId="17">#REF!</definedName>
    <definedName name="Power_Outage" localSheetId="20">#REF!</definedName>
    <definedName name="Power_Outage" localSheetId="21">#REF!</definedName>
    <definedName name="Power_Outage">#REF!</definedName>
    <definedName name="PPPWGT">#N/A</definedName>
    <definedName name="PRICE" localSheetId="23">#REF!</definedName>
    <definedName name="PRICE" localSheetId="8">#REF!</definedName>
    <definedName name="PRICE" localSheetId="14">#REF!</definedName>
    <definedName name="PRICE" localSheetId="16">#REF!</definedName>
    <definedName name="PRICE" localSheetId="20">#REF!</definedName>
    <definedName name="PRICE" localSheetId="21">#REF!</definedName>
    <definedName name="PRICE">#REF!</definedName>
    <definedName name="PRICETAB" localSheetId="23">#REF!</definedName>
    <definedName name="PRICETAB" localSheetId="8">#REF!</definedName>
    <definedName name="PRICETAB" localSheetId="14">#REF!</definedName>
    <definedName name="PRICETAB" localSheetId="20">#REF!</definedName>
    <definedName name="PRICETAB" localSheetId="21">#REF!</definedName>
    <definedName name="PRICETAB">#REF!</definedName>
    <definedName name="_xlnm.Print_Area" localSheetId="4">'AF100'!$A$1:$O$36</definedName>
    <definedName name="_xlnm.Print_Area" localSheetId="23">#REF!</definedName>
    <definedName name="_xlnm.Print_Area" localSheetId="24">#REF!</definedName>
    <definedName name="_xlnm.Print_Area" localSheetId="22">'MNB1000'!$A$1:$D$34</definedName>
    <definedName name="_xlnm.Print_Area" localSheetId="8">'MNB103'!$A$1:$S$142</definedName>
    <definedName name="_xlnm.Print_Area" localSheetId="10">'MNB105'!$A$1:$C$47</definedName>
    <definedName name="_xlnm.Print_Area" localSheetId="11">'MNB106'!$A$1:$L$22</definedName>
    <definedName name="_xlnm.Print_Area" localSheetId="14">'MNB200'!$A$1:$E$151</definedName>
    <definedName name="_xlnm.Print_Area" localSheetId="15">'MNB300'!$A$1:$F$313</definedName>
    <definedName name="_xlnm.Print_Area" localSheetId="16">'MNB400'!$A$1:$L$38</definedName>
    <definedName name="_xlnm.Print_Area" localSheetId="18">'MNB600'!$A$1:$B$159</definedName>
    <definedName name="_xlnm.Print_Area" localSheetId="19">'MNB700'!$A$1:$I$28</definedName>
    <definedName name="_xlnm.Print_Area" localSheetId="20">'MNB800'!$A$1:$E$1045</definedName>
    <definedName name="_xlnm.Print_Area" localSheetId="21">'MNB900'!$A$1:$I$60</definedName>
    <definedName name="_xlnm.Print_Area">#REF!</definedName>
    <definedName name="_xlnm.Print_Titles">#N/A</definedName>
    <definedName name="Print_Titles_MI" localSheetId="23">[40]SECSUM!#REF!</definedName>
    <definedName name="Print_Titles_MI" localSheetId="8">[41]SECSUM!#REF!</definedName>
    <definedName name="Print_Titles_MI" localSheetId="14">[41]SECSUM!#REF!</definedName>
    <definedName name="Print_Titles_MI">[40]SECSUM!#REF!</definedName>
    <definedName name="PRINTMACRO" localSheetId="23">#REF!</definedName>
    <definedName name="PRINTMACRO" localSheetId="8">#REF!</definedName>
    <definedName name="PRINTMACRO" localSheetId="14">#REF!</definedName>
    <definedName name="PRINTMACRO" localSheetId="16">#REF!</definedName>
    <definedName name="PRINTMACRO" localSheetId="20">#REF!</definedName>
    <definedName name="PRINTMACRO" localSheetId="21">#REF!</definedName>
    <definedName name="PRINTMACRO">#REF!</definedName>
    <definedName name="PrintThis_Links">[26]Links!$A$1:$F$33</definedName>
    <definedName name="PRMONTH" localSheetId="23">#REF!</definedName>
    <definedName name="PRMONTH" localSheetId="8">#REF!</definedName>
    <definedName name="PRMONTH" localSheetId="14">#REF!</definedName>
    <definedName name="PRMONTH" localSheetId="16">#REF!</definedName>
    <definedName name="PRMONTH" localSheetId="20">#REF!</definedName>
    <definedName name="PRMONTH" localSheetId="21">#REF!</definedName>
    <definedName name="PRMONTH">#REF!</definedName>
    <definedName name="prn">[22]FSUOUT!$B$2:$V$32</definedName>
    <definedName name="Prog1998" localSheetId="23">'[42]2003'!#REF!</definedName>
    <definedName name="Prog1998" localSheetId="24">'[42]2003'!#REF!</definedName>
    <definedName name="Prog1998" localSheetId="20">'[42]2003'!#REF!</definedName>
    <definedName name="Prog1998" localSheetId="21">'[42]2003'!#REF!</definedName>
    <definedName name="Prog1998">'[42]2003'!#REF!</definedName>
    <definedName name="PRYEAR" localSheetId="23">#REF!</definedName>
    <definedName name="PRYEAR" localSheetId="8">#REF!</definedName>
    <definedName name="PRYEAR" localSheetId="14">#REF!</definedName>
    <definedName name="PRYEAR" localSheetId="16">#REF!</definedName>
    <definedName name="PRYEAR" localSheetId="20">#REF!</definedName>
    <definedName name="PRYEAR" localSheetId="21">#REF!</definedName>
    <definedName name="PRYEAR">#REF!</definedName>
    <definedName name="PSB" localSheetId="23">#REF!</definedName>
    <definedName name="PSB" localSheetId="8">#REF!</definedName>
    <definedName name="PSB" localSheetId="14">#REF!</definedName>
    <definedName name="PSB" localSheetId="17">#REF!</definedName>
    <definedName name="PSB" localSheetId="20">#REF!</definedName>
    <definedName name="PSB" localSheetId="21">#REF!</definedName>
    <definedName name="PSB">#REF!</definedName>
    <definedName name="Q_5" localSheetId="23">#REF!</definedName>
    <definedName name="Q_5" localSheetId="8">#REF!</definedName>
    <definedName name="Q_5" localSheetId="20">#REF!</definedName>
    <definedName name="Q_5" localSheetId="21">#REF!</definedName>
    <definedName name="Q_5">#REF!</definedName>
    <definedName name="Q_6" localSheetId="20">#REF!</definedName>
    <definedName name="Q_6" localSheetId="21">#REF!</definedName>
    <definedName name="Q_6">#REF!</definedName>
    <definedName name="Q_7" localSheetId="20">#REF!</definedName>
    <definedName name="Q_7" localSheetId="21">#REF!</definedName>
    <definedName name="Q_7">#REF!</definedName>
    <definedName name="QFISCAL">'[43]Quarterly Raw Data'!#REF!</definedName>
    <definedName name="qq" localSheetId="23">#REF!</definedName>
    <definedName name="qq" localSheetId="8">#REF!</definedName>
    <definedName name="qq" localSheetId="14">#REF!</definedName>
    <definedName name="qq" localSheetId="16">#REF!</definedName>
    <definedName name="qq" localSheetId="20">#REF!</definedName>
    <definedName name="qq" localSheetId="21">#REF!</definedName>
    <definedName name="qq">#REF!</definedName>
    <definedName name="qqq" localSheetId="4" hidden="1">{#N/A,#N/A,FALSE,"EXTRABUDGT"}</definedName>
    <definedName name="qqq" localSheetId="23" hidden="1">{#N/A,#N/A,FALSE,"EXTRABUDGT"}</definedName>
    <definedName name="qqq" localSheetId="24" hidden="1">{#N/A,#N/A,FALSE,"EXTRABUDGT"}</definedName>
    <definedName name="qqq" localSheetId="5" hidden="1">{#N/A,#N/A,FALSE,"EXTRABUDGT"}</definedName>
    <definedName name="qqq" localSheetId="22" hidden="1">{#N/A,#N/A,FALSE,"EXTRABUDGT"}</definedName>
    <definedName name="qqq" localSheetId="6" hidden="1">{#N/A,#N/A,FALSE,"EXTRABUDGT"}</definedName>
    <definedName name="qqq" localSheetId="7" hidden="1">{#N/A,#N/A,FALSE,"EXTRABUDGT"}</definedName>
    <definedName name="qqq" localSheetId="8" hidden="1">{#N/A,#N/A,FALSE,"EXTRABUDGT"}</definedName>
    <definedName name="qqq" localSheetId="9" hidden="1">{#N/A,#N/A,FALSE,"EXTRABUDGT"}</definedName>
    <definedName name="qqq" localSheetId="10" hidden="1">{#N/A,#N/A,FALSE,"EXTRABUDGT"}</definedName>
    <definedName name="qqq" localSheetId="11" hidden="1">{#N/A,#N/A,FALSE,"EXTRABUDGT"}</definedName>
    <definedName name="qqq" localSheetId="12" hidden="1">{#N/A,#N/A,FALSE,"EXTRABUDGT"}</definedName>
    <definedName name="qqq" localSheetId="13" hidden="1">{#N/A,#N/A,FALSE,"EXTRABUDGT"}</definedName>
    <definedName name="qqq" localSheetId="14" hidden="1">{#N/A,#N/A,FALSE,"EXTRABUDGT"}</definedName>
    <definedName name="qqq" localSheetId="15" hidden="1">{#N/A,#N/A,FALSE,"EXTRABUDGT"}</definedName>
    <definedName name="qqq" localSheetId="16" hidden="1">{#N/A,#N/A,FALSE,"EXTRABUDGT"}</definedName>
    <definedName name="qqq" localSheetId="17" hidden="1">{#N/A,#N/A,FALSE,"EXTRABUDGT"}</definedName>
    <definedName name="qqq" localSheetId="20" hidden="1">{#N/A,#N/A,FALSE,"EXTRABUDGT"}</definedName>
    <definedName name="qqq" localSheetId="21" hidden="1">{#N/A,#N/A,FALSE,"EXTRABUDGT"}</definedName>
    <definedName name="qqq" hidden="1">{#N/A,#N/A,FALSE,"EXTRABUDGT"}</definedName>
    <definedName name="QTAB7">'[43]Quarterly MacroFlow'!#REF!</definedName>
    <definedName name="QTAB7A">'[43]Quarterly MacroFlow'!#REF!</definedName>
    <definedName name="RATES">[44]RATE!$A$1:$B$15</definedName>
    <definedName name="RCT" localSheetId="23">#REF!</definedName>
    <definedName name="RCT" localSheetId="8">#REF!</definedName>
    <definedName name="RCT" localSheetId="14">#REF!</definedName>
    <definedName name="RCT" localSheetId="16">#REF!</definedName>
    <definedName name="RCT" localSheetId="20">#REF!</definedName>
    <definedName name="RCT" localSheetId="21">#REF!</definedName>
    <definedName name="RCT">#REF!</definedName>
    <definedName name="RCTNGL" localSheetId="23">#REF!</definedName>
    <definedName name="RCTNGL" localSheetId="8">#REF!</definedName>
    <definedName name="RCTNGL" localSheetId="14">#REF!</definedName>
    <definedName name="RCTNGL" localSheetId="20">#REF!</definedName>
    <definedName name="RCTNGL" localSheetId="21">#REF!</definedName>
    <definedName name="RCTNGL">#REF!</definedName>
    <definedName name="Recover" localSheetId="8">[45]Macro1!$A$63</definedName>
    <definedName name="Recover" localSheetId="14">[45]Macro1!$A$63</definedName>
    <definedName name="Recover">[46]Macro1!$A$63</definedName>
    <definedName name="RED_BOP" localSheetId="23">#REF!</definedName>
    <definedName name="RED_BOP" localSheetId="8">#REF!</definedName>
    <definedName name="RED_BOP" localSheetId="14">#REF!</definedName>
    <definedName name="RED_BOP" localSheetId="16">#REF!</definedName>
    <definedName name="RED_BOP" localSheetId="20">#REF!</definedName>
    <definedName name="RED_BOP" localSheetId="21">#REF!</definedName>
    <definedName name="RED_BOP">#REF!</definedName>
    <definedName name="red_cpi" localSheetId="23">#REF!</definedName>
    <definedName name="red_cpi" localSheetId="8">#REF!</definedName>
    <definedName name="red_cpi" localSheetId="14">#REF!</definedName>
    <definedName name="red_cpi" localSheetId="20">#REF!</definedName>
    <definedName name="red_cpi" localSheetId="21">#REF!</definedName>
    <definedName name="red_cpi">#REF!</definedName>
    <definedName name="RED_D" localSheetId="23">#REF!</definedName>
    <definedName name="RED_D" localSheetId="8">#REF!</definedName>
    <definedName name="RED_D" localSheetId="14">#REF!</definedName>
    <definedName name="RED_D" localSheetId="20">#REF!</definedName>
    <definedName name="RED_D" localSheetId="21">#REF!</definedName>
    <definedName name="RED_D">#REF!</definedName>
    <definedName name="RED_DS" localSheetId="20">#REF!</definedName>
    <definedName name="RED_DS" localSheetId="21">#REF!</definedName>
    <definedName name="RED_DS">#REF!</definedName>
    <definedName name="red_gdp_exp" localSheetId="20">#REF!</definedName>
    <definedName name="red_gdp_exp" localSheetId="21">#REF!</definedName>
    <definedName name="red_gdp_exp">#REF!</definedName>
    <definedName name="red_govt_empl" localSheetId="20">#REF!</definedName>
    <definedName name="red_govt_empl" localSheetId="21">#REF!</definedName>
    <definedName name="red_govt_empl">#REF!</definedName>
    <definedName name="RED_NATCPI" localSheetId="20">#REF!</definedName>
    <definedName name="RED_NATCPI" localSheetId="21">#REF!</definedName>
    <definedName name="RED_NATCPI">#REF!</definedName>
    <definedName name="RED_TBCPI" localSheetId="20">#REF!</definedName>
    <definedName name="RED_TBCPI" localSheetId="21">#REF!</definedName>
    <definedName name="RED_TBCPI">#REF!</definedName>
    <definedName name="RED_TRD" localSheetId="20">#REF!</definedName>
    <definedName name="RED_TRD" localSheetId="21">#REF!</definedName>
    <definedName name="RED_TRD">#REF!</definedName>
    <definedName name="RefDate" localSheetId="8">[47]Front_Page!$BB$236:$BS$247</definedName>
    <definedName name="RefDate" localSheetId="14">[47]Front_Page!$BB$236:$BS$247</definedName>
    <definedName name="RefDate">[48]Front_Page!$BB$236:$BS$247</definedName>
    <definedName name="Relat" localSheetId="23">#REF!</definedName>
    <definedName name="Relat" localSheetId="8">#REF!</definedName>
    <definedName name="Relat" localSheetId="14">#REF!</definedName>
    <definedName name="Relat" localSheetId="16">#REF!</definedName>
    <definedName name="Relat" localSheetId="20">#REF!</definedName>
    <definedName name="Relat" localSheetId="21">#REF!</definedName>
    <definedName name="Relat">#REF!</definedName>
    <definedName name="relatedparty">[17]enumeration!$D$2:$D$5</definedName>
    <definedName name="RELATION" localSheetId="4">'[49]HO (2)'!#REF!</definedName>
    <definedName name="RELATION" localSheetId="23">'[49]HO (2)'!#REF!</definedName>
    <definedName name="RELATION" localSheetId="14">'[49]HO (2)'!#REF!</definedName>
    <definedName name="RELATION" localSheetId="16">'[49]HO (2)'!#REF!</definedName>
    <definedName name="RELATION">'[49]HO (2)'!#REF!</definedName>
    <definedName name="relationtype">[17]enumeration!$E$2:$E$20</definedName>
    <definedName name="Report_Date" localSheetId="8">[47]Front_Page!$J$10</definedName>
    <definedName name="Report_Date" localSheetId="14">[47]Front_Page!$J$10</definedName>
    <definedName name="Report_Date">[48]Front_Page!$J$10</definedName>
    <definedName name="right" localSheetId="23">#REF!</definedName>
    <definedName name="right" localSheetId="8">#REF!</definedName>
    <definedName name="right" localSheetId="14">#REF!</definedName>
    <definedName name="right" localSheetId="16">#REF!</definedName>
    <definedName name="right" localSheetId="20">#REF!</definedName>
    <definedName name="right" localSheetId="21">#REF!</definedName>
    <definedName name="right">#REF!</definedName>
    <definedName name="rindex" localSheetId="23">#REF!</definedName>
    <definedName name="rindex" localSheetId="8">#REF!</definedName>
    <definedName name="rindex" localSheetId="14">#REF!</definedName>
    <definedName name="rindex" localSheetId="20">#REF!</definedName>
    <definedName name="rindex" localSheetId="21">#REF!</definedName>
    <definedName name="rindex">#REF!</definedName>
    <definedName name="rngErrorSort">[26]ErrCheck!$A$4</definedName>
    <definedName name="rngLastSave">[26]Main!$G$19</definedName>
    <definedName name="rngLastSent">[26]Main!$G$18</definedName>
    <definedName name="rngLastUpdate">[26]Links!$D$2</definedName>
    <definedName name="rngNeedsUpdate">[26]Links!$E$2</definedName>
    <definedName name="rngQuestChecked">[26]ErrCheck!$A$3</definedName>
    <definedName name="Rows_Table" localSheetId="23">#REF!</definedName>
    <definedName name="Rows_Table" localSheetId="8">#REF!</definedName>
    <definedName name="Rows_Table" localSheetId="14">#REF!</definedName>
    <definedName name="Rows_Table" localSheetId="16">#REF!</definedName>
    <definedName name="Rows_Table" localSheetId="20">#REF!</definedName>
    <definedName name="Rows_Table" localSheetId="21">#REF!</definedName>
    <definedName name="Rows_Table">#REF!</definedName>
    <definedName name="RTL" localSheetId="23">#REF!</definedName>
    <definedName name="RTL" localSheetId="8">#REF!</definedName>
    <definedName name="RTL" localSheetId="14">#REF!</definedName>
    <definedName name="RTL" localSheetId="20">#REF!</definedName>
    <definedName name="RTL" localSheetId="21">#REF!</definedName>
    <definedName name="RTL">#REF!</definedName>
    <definedName name="SA_Tab" localSheetId="23">#REF!</definedName>
    <definedName name="SA_Tab" localSheetId="8">#REF!</definedName>
    <definedName name="SA_Tab" localSheetId="14">#REF!</definedName>
    <definedName name="SA_Tab" localSheetId="20">#REF!</definedName>
    <definedName name="SA_Tab" localSheetId="21">#REF!</definedName>
    <definedName name="SA_Tab">#REF!</definedName>
    <definedName name="sds_gdp_exp_lari" localSheetId="20">#REF!</definedName>
    <definedName name="sds_gdp_exp_lari" localSheetId="21">#REF!</definedName>
    <definedName name="sds_gdp_exp_lari">#REF!</definedName>
    <definedName name="sds_gdp_origin" localSheetId="20">#REF!</definedName>
    <definedName name="sds_gdp_origin" localSheetId="21">#REF!</definedName>
    <definedName name="sds_gdp_origin">#REF!</definedName>
    <definedName name="sds_gpd_exp_gdp" localSheetId="20">#REF!</definedName>
    <definedName name="sds_gpd_exp_gdp" localSheetId="21">#REF!</definedName>
    <definedName name="sds_gpd_exp_gdp">#REF!</definedName>
    <definedName name="SEC_A_FIM160">[6]FIM16!$J$1</definedName>
    <definedName name="SEC_B_FIM16">[6]FIM16!$J$38</definedName>
    <definedName name="SEC_C_FIM16">[6]FIM16!$J$290</definedName>
    <definedName name="sencount" hidden="1">2</definedName>
    <definedName name="SEPT">[50]SEPT.!$A$1:$I$174</definedName>
    <definedName name="SHELL" localSheetId="23">#REF!</definedName>
    <definedName name="SHELL" localSheetId="8">#REF!</definedName>
    <definedName name="SHELL" localSheetId="14">#REF!</definedName>
    <definedName name="SHELL" localSheetId="16">#REF!</definedName>
    <definedName name="SHELL" localSheetId="20">#REF!</definedName>
    <definedName name="SHELL" localSheetId="21">#REF!</definedName>
    <definedName name="SHELL">#REF!</definedName>
    <definedName name="SoFP.Data" localSheetId="8">[47]SoFP.dbase!$A$3:$AL$144</definedName>
    <definedName name="SoFP.Data" localSheetId="14">[47]SoFP.dbase!$A$3:$AL$144</definedName>
    <definedName name="SoFP.Data">[48]SoFP.dbase!$A$3:$AL$144</definedName>
    <definedName name="spot">[12]Spot!$A:$IV</definedName>
    <definedName name="sr1page1" localSheetId="23">#REF!</definedName>
    <definedName name="sr1page1" localSheetId="14">#REF!</definedName>
    <definedName name="sr1page1" localSheetId="16">#REF!</definedName>
    <definedName name="sr1page1" localSheetId="20">#REF!</definedName>
    <definedName name="sr1page1" localSheetId="21">#REF!</definedName>
    <definedName name="sr1page1">#REF!</definedName>
    <definedName name="sr1page2" localSheetId="23">#REF!</definedName>
    <definedName name="sr1page2" localSheetId="14">#REF!</definedName>
    <definedName name="sr1page2" localSheetId="20">#REF!</definedName>
    <definedName name="sr1page2" localSheetId="21">#REF!</definedName>
    <definedName name="sr1page2">#REF!</definedName>
    <definedName name="sr3memo" localSheetId="23">#REF!</definedName>
    <definedName name="sr3memo" localSheetId="14">#REF!</definedName>
    <definedName name="sr3memo" localSheetId="20">#REF!</definedName>
    <definedName name="sr3memo" localSheetId="21">#REF!</definedName>
    <definedName name="sr3memo">#REF!</definedName>
    <definedName name="sr3page1" localSheetId="20">#REF!</definedName>
    <definedName name="sr3page1" localSheetId="21">#REF!</definedName>
    <definedName name="sr3page1">#REF!</definedName>
    <definedName name="sr3page2" localSheetId="20">#REF!</definedName>
    <definedName name="sr3page2" localSheetId="21">#REF!</definedName>
    <definedName name="sr3page2">#REF!</definedName>
    <definedName name="sr3page3" localSheetId="20">#REF!</definedName>
    <definedName name="sr3page3" localSheetId="21">#REF!</definedName>
    <definedName name="sr3page3">#REF!</definedName>
    <definedName name="sr6page1" localSheetId="20">#REF!</definedName>
    <definedName name="sr6page1" localSheetId="21">#REF!</definedName>
    <definedName name="sr6page1">#REF!</definedName>
    <definedName name="sr6page2" localSheetId="20">#REF!</definedName>
    <definedName name="sr6page2" localSheetId="21">#REF!</definedName>
    <definedName name="sr6page2">#REF!</definedName>
    <definedName name="sr6page3" localSheetId="20">#REF!</definedName>
    <definedName name="sr6page3" localSheetId="21">#REF!</definedName>
    <definedName name="sr6page3">#REF!</definedName>
    <definedName name="sssst">[51]namelist!$C$2:$C$3</definedName>
    <definedName name="sst">[51]namelist!$C$2:$C$3</definedName>
    <definedName name="ST">[51]namelist!$C$2:$C$3</definedName>
    <definedName name="START" localSheetId="4">#REF!</definedName>
    <definedName name="START" localSheetId="20">#REF!</definedName>
    <definedName name="START" localSheetId="21">#REF!</definedName>
    <definedName name="START">#REF!</definedName>
    <definedName name="Start_1" localSheetId="20">#REF!</definedName>
    <definedName name="Start_1" localSheetId="21">#REF!</definedName>
    <definedName name="Start_1">#REF!</definedName>
    <definedName name="Start_10" localSheetId="20">#REF!</definedName>
    <definedName name="Start_10" localSheetId="21">#REF!</definedName>
    <definedName name="Start_10">#REF!</definedName>
    <definedName name="Start_11" localSheetId="20">#REF!</definedName>
    <definedName name="Start_11" localSheetId="21">#REF!</definedName>
    <definedName name="Start_11">#REF!</definedName>
    <definedName name="Start_12" localSheetId="20">#REF!</definedName>
    <definedName name="Start_12" localSheetId="21">#REF!</definedName>
    <definedName name="Start_12">#REF!</definedName>
    <definedName name="Start_13" localSheetId="20">#REF!</definedName>
    <definedName name="Start_13" localSheetId="21">#REF!</definedName>
    <definedName name="Start_13">#REF!</definedName>
    <definedName name="Start_14" localSheetId="20">#REF!</definedName>
    <definedName name="Start_14" localSheetId="21">#REF!</definedName>
    <definedName name="Start_14">#REF!</definedName>
    <definedName name="Start_15" localSheetId="17">#REF!</definedName>
    <definedName name="Start_15" localSheetId="20">#REF!</definedName>
    <definedName name="Start_15" localSheetId="21">#REF!</definedName>
    <definedName name="Start_15">#REF!</definedName>
    <definedName name="Start_16" localSheetId="20">#REF!</definedName>
    <definedName name="Start_16" localSheetId="21">#REF!</definedName>
    <definedName name="Start_16">#REF!</definedName>
    <definedName name="Start_17" localSheetId="20">#REF!</definedName>
    <definedName name="Start_17" localSheetId="21">#REF!</definedName>
    <definedName name="Start_17">#REF!</definedName>
    <definedName name="Start_18" localSheetId="20">#REF!</definedName>
    <definedName name="Start_18" localSheetId="21">#REF!</definedName>
    <definedName name="Start_18">#REF!</definedName>
    <definedName name="Start_19" localSheetId="20">#REF!</definedName>
    <definedName name="Start_19" localSheetId="21">#REF!</definedName>
    <definedName name="Start_19">#REF!</definedName>
    <definedName name="Start_21" localSheetId="20">#REF!</definedName>
    <definedName name="Start_21" localSheetId="21">#REF!</definedName>
    <definedName name="Start_21">#REF!</definedName>
    <definedName name="Start_22" localSheetId="17">#REF!</definedName>
    <definedName name="Start_22" localSheetId="20">#REF!</definedName>
    <definedName name="Start_22" localSheetId="21">#REF!</definedName>
    <definedName name="Start_22">#REF!</definedName>
    <definedName name="Start_25" localSheetId="17">#REF!</definedName>
    <definedName name="Start_25" localSheetId="20">#REF!</definedName>
    <definedName name="Start_25" localSheetId="21">#REF!</definedName>
    <definedName name="Start_25">#REF!</definedName>
    <definedName name="Start_26" localSheetId="20">#REF!</definedName>
    <definedName name="Start_26" localSheetId="21">#REF!</definedName>
    <definedName name="Start_26">#REF!</definedName>
    <definedName name="Start_27" localSheetId="20">#REF!</definedName>
    <definedName name="Start_27" localSheetId="21">#REF!</definedName>
    <definedName name="Start_27">#REF!</definedName>
    <definedName name="Start_28" localSheetId="20">#REF!</definedName>
    <definedName name="Start_28" localSheetId="21">#REF!</definedName>
    <definedName name="Start_28">#REF!</definedName>
    <definedName name="Start_29" localSheetId="20">#REF!</definedName>
    <definedName name="Start_29" localSheetId="21">#REF!</definedName>
    <definedName name="Start_29">#REF!</definedName>
    <definedName name="Start_3" localSheetId="20">#REF!</definedName>
    <definedName name="Start_3" localSheetId="21">#REF!</definedName>
    <definedName name="Start_3">#REF!</definedName>
    <definedName name="Start_30" localSheetId="20">#REF!</definedName>
    <definedName name="Start_30" localSheetId="21">#REF!</definedName>
    <definedName name="Start_30">#REF!</definedName>
    <definedName name="Start_31" localSheetId="20">#REF!</definedName>
    <definedName name="Start_31" localSheetId="21">#REF!</definedName>
    <definedName name="Start_31">#REF!</definedName>
    <definedName name="Start_32" localSheetId="20">#REF!</definedName>
    <definedName name="Start_32" localSheetId="21">#REF!</definedName>
    <definedName name="Start_32">#REF!</definedName>
    <definedName name="Start_33" localSheetId="20">#REF!</definedName>
    <definedName name="Start_33" localSheetId="21">#REF!</definedName>
    <definedName name="Start_33">#REF!</definedName>
    <definedName name="Start_34" localSheetId="20">#REF!</definedName>
    <definedName name="Start_34" localSheetId="21">#REF!</definedName>
    <definedName name="Start_34">#REF!</definedName>
    <definedName name="Start_37" localSheetId="17">#REF!</definedName>
    <definedName name="Start_37" localSheetId="20">#REF!</definedName>
    <definedName name="Start_37" localSheetId="21">#REF!</definedName>
    <definedName name="Start_37">#REF!</definedName>
    <definedName name="Start_38" localSheetId="17">#REF!</definedName>
    <definedName name="Start_38" localSheetId="20">#REF!</definedName>
    <definedName name="Start_38" localSheetId="21">#REF!</definedName>
    <definedName name="Start_38">#REF!</definedName>
    <definedName name="Start_39" localSheetId="17">#REF!</definedName>
    <definedName name="Start_39" localSheetId="20">#REF!</definedName>
    <definedName name="Start_39" localSheetId="21">#REF!</definedName>
    <definedName name="Start_39">#REF!</definedName>
    <definedName name="Start_4" localSheetId="20">#REF!</definedName>
    <definedName name="Start_4" localSheetId="21">#REF!</definedName>
    <definedName name="Start_4">#REF!</definedName>
    <definedName name="Start_40" localSheetId="17">#REF!</definedName>
    <definedName name="Start_40" localSheetId="20">#REF!</definedName>
    <definedName name="Start_40" localSheetId="21">#REF!</definedName>
    <definedName name="Start_40">#REF!</definedName>
    <definedName name="Start_41" localSheetId="17">#REF!</definedName>
    <definedName name="Start_41" localSheetId="20">#REF!</definedName>
    <definedName name="Start_41" localSheetId="21">#REF!</definedName>
    <definedName name="Start_41">#REF!</definedName>
    <definedName name="Start_42" localSheetId="8">'[52]29'!$A$1</definedName>
    <definedName name="Start_42" localSheetId="14">'[52]29'!$A$1</definedName>
    <definedName name="Start_42">'[53]29'!$A$1</definedName>
    <definedName name="Start_43" localSheetId="8">'[52]30'!$A$1</definedName>
    <definedName name="Start_43" localSheetId="14">'[52]30'!$A$1</definedName>
    <definedName name="Start_43">'[53]30'!$A$1</definedName>
    <definedName name="Start_44" localSheetId="23">#REF!</definedName>
    <definedName name="Start_44" localSheetId="8">#REF!</definedName>
    <definedName name="Start_44" localSheetId="14">#REF!</definedName>
    <definedName name="Start_44" localSheetId="17">#REF!</definedName>
    <definedName name="Start_44" localSheetId="20">#REF!</definedName>
    <definedName name="Start_44" localSheetId="21">#REF!</definedName>
    <definedName name="Start_44">#REF!</definedName>
    <definedName name="Start_45" localSheetId="8">'[52]32'!$A$1</definedName>
    <definedName name="Start_45" localSheetId="14">'[52]32'!$A$1</definedName>
    <definedName name="Start_45">'[53]32'!$A$1</definedName>
    <definedName name="Start_46" localSheetId="8">'[52]33'!$A$1</definedName>
    <definedName name="Start_46" localSheetId="14">'[52]33'!$A$1</definedName>
    <definedName name="Start_46">'[53]33'!$A$1</definedName>
    <definedName name="Start_47" localSheetId="8">'[52]34'!$A$1</definedName>
    <definedName name="Start_47" localSheetId="14">'[52]34'!$A$1</definedName>
    <definedName name="Start_47">'[53]34'!$A$1</definedName>
    <definedName name="Start_48" localSheetId="8">'[52]35'!$A$1</definedName>
    <definedName name="Start_48" localSheetId="14">'[52]35'!$A$1</definedName>
    <definedName name="Start_48">'[53]35'!$A$1</definedName>
    <definedName name="Start_49" localSheetId="23">#REF!</definedName>
    <definedName name="Start_49" localSheetId="8">#REF!</definedName>
    <definedName name="Start_49" localSheetId="14">#REF!</definedName>
    <definedName name="Start_49" localSheetId="17">#REF!</definedName>
    <definedName name="Start_49" localSheetId="20">#REF!</definedName>
    <definedName name="Start_49" localSheetId="21">#REF!</definedName>
    <definedName name="Start_49">#REF!</definedName>
    <definedName name="Start_5" localSheetId="23">#REF!</definedName>
    <definedName name="Start_5" localSheetId="8">#REF!</definedName>
    <definedName name="Start_5" localSheetId="14">#REF!</definedName>
    <definedName name="Start_5" localSheetId="20">#REF!</definedName>
    <definedName name="Start_5" localSheetId="21">#REF!</definedName>
    <definedName name="Start_5">#REF!</definedName>
    <definedName name="Start_50" localSheetId="8">'[52]37'!$A$1</definedName>
    <definedName name="Start_50" localSheetId="14">'[52]37'!$A$1</definedName>
    <definedName name="Start_50">'[53]37'!$A$1</definedName>
    <definedName name="Start_51" localSheetId="8">'[52]38'!$A$1</definedName>
    <definedName name="Start_51" localSheetId="14">'[52]38'!$A$1</definedName>
    <definedName name="Start_51">'[53]38'!$A$1</definedName>
    <definedName name="Start_52" localSheetId="8">'[52]39'!$A$1</definedName>
    <definedName name="Start_52" localSheetId="14">'[52]39'!$A$1</definedName>
    <definedName name="Start_52">'[53]39'!$A$1</definedName>
    <definedName name="Start_53" localSheetId="8">'[52]40'!$A$1</definedName>
    <definedName name="Start_53" localSheetId="14">'[52]40'!$A$1</definedName>
    <definedName name="Start_53">'[53]40'!$A$1</definedName>
    <definedName name="Start_54" localSheetId="8">'[52]41'!$A$1</definedName>
    <definedName name="Start_54" localSheetId="14">'[52]41'!$A$1</definedName>
    <definedName name="Start_54">'[53]41'!$A$1</definedName>
    <definedName name="Start_55" localSheetId="8">'[52]42'!$A$1</definedName>
    <definedName name="Start_55" localSheetId="14">'[52]42'!$A$1</definedName>
    <definedName name="Start_55">'[53]42'!$A$1</definedName>
    <definedName name="Start_56" localSheetId="8">'[52]DROP DOWN CREDIT RISK'!$A$1</definedName>
    <definedName name="Start_56" localSheetId="14">'[52]DROP DOWN CREDIT RISK'!$A$1</definedName>
    <definedName name="Start_56">'[53]DROP DOWN CREDIT RISK'!$A$1</definedName>
    <definedName name="Start_6" localSheetId="23">#REF!</definedName>
    <definedName name="Start_6" localSheetId="8">#REF!</definedName>
    <definedName name="Start_6" localSheetId="14">#REF!</definedName>
    <definedName name="Start_6" localSheetId="16">#REF!</definedName>
    <definedName name="Start_6" localSheetId="20">#REF!</definedName>
    <definedName name="Start_6" localSheetId="21">#REF!</definedName>
    <definedName name="Start_6">#REF!</definedName>
    <definedName name="Start_61" localSheetId="23">#REF!</definedName>
    <definedName name="Start_61" localSheetId="8">#REF!</definedName>
    <definedName name="Start_61" localSheetId="14">#REF!</definedName>
    <definedName name="Start_61" localSheetId="20">#REF!</definedName>
    <definedName name="Start_61" localSheetId="21">#REF!</definedName>
    <definedName name="Start_61">#REF!</definedName>
    <definedName name="Start_62" localSheetId="23">#REF!</definedName>
    <definedName name="Start_62" localSheetId="8">#REF!</definedName>
    <definedName name="Start_62" localSheetId="17">#REF!</definedName>
    <definedName name="Start_62" localSheetId="20">#REF!</definedName>
    <definedName name="Start_62" localSheetId="21">#REF!</definedName>
    <definedName name="Start_62">#REF!</definedName>
    <definedName name="Start_63" localSheetId="20">#REF!</definedName>
    <definedName name="Start_63" localSheetId="21">#REF!</definedName>
    <definedName name="Start_63">#REF!</definedName>
    <definedName name="Start_65" localSheetId="17">#REF!</definedName>
    <definedName name="Start_65" localSheetId="20">#REF!</definedName>
    <definedName name="Start_65" localSheetId="21">#REF!</definedName>
    <definedName name="Start_65">#REF!</definedName>
    <definedName name="Start_66" localSheetId="20">#REF!</definedName>
    <definedName name="Start_66" localSheetId="21">#REF!</definedName>
    <definedName name="Start_66">#REF!</definedName>
    <definedName name="Start_67" localSheetId="20">#REF!</definedName>
    <definedName name="Start_67" localSheetId="21">#REF!</definedName>
    <definedName name="Start_67">#REF!</definedName>
    <definedName name="Start_68" localSheetId="20">#REF!</definedName>
    <definedName name="Start_68" localSheetId="21">#REF!</definedName>
    <definedName name="Start_68">#REF!</definedName>
    <definedName name="Start_69" localSheetId="20">#REF!</definedName>
    <definedName name="Start_69" localSheetId="21">#REF!</definedName>
    <definedName name="Start_69">#REF!</definedName>
    <definedName name="Start_7" localSheetId="20">#REF!</definedName>
    <definedName name="Start_7" localSheetId="21">#REF!</definedName>
    <definedName name="Start_7">#REF!</definedName>
    <definedName name="Start_70" localSheetId="20">#REF!</definedName>
    <definedName name="Start_70" localSheetId="21">#REF!</definedName>
    <definedName name="Start_70">#REF!</definedName>
    <definedName name="Start_71" localSheetId="20">#REF!</definedName>
    <definedName name="Start_71" localSheetId="21">#REF!</definedName>
    <definedName name="Start_71">#REF!</definedName>
    <definedName name="Start_72" localSheetId="20">#REF!</definedName>
    <definedName name="Start_72" localSheetId="21">#REF!</definedName>
    <definedName name="Start_72">#REF!</definedName>
    <definedName name="Start_73" localSheetId="20">#REF!</definedName>
    <definedName name="Start_73" localSheetId="21">#REF!</definedName>
    <definedName name="Start_73">#REF!</definedName>
    <definedName name="Start_74" localSheetId="20">#REF!</definedName>
    <definedName name="Start_74" localSheetId="21">#REF!</definedName>
    <definedName name="Start_74">#REF!</definedName>
    <definedName name="Start_77" localSheetId="20">#REF!</definedName>
    <definedName name="Start_77" localSheetId="21">#REF!</definedName>
    <definedName name="Start_77">#REF!</definedName>
    <definedName name="Start_78" localSheetId="20">#REF!</definedName>
    <definedName name="Start_78" localSheetId="21">#REF!</definedName>
    <definedName name="Start_78">#REF!</definedName>
    <definedName name="Start_79" localSheetId="20">#REF!</definedName>
    <definedName name="Start_79" localSheetId="21">#REF!</definedName>
    <definedName name="Start_79">#REF!</definedName>
    <definedName name="Start_8" localSheetId="17">#REF!</definedName>
    <definedName name="Start_8" localSheetId="20">#REF!</definedName>
    <definedName name="Start_8" localSheetId="21">#REF!</definedName>
    <definedName name="Start_8">#REF!</definedName>
    <definedName name="Start_80" localSheetId="20">#REF!</definedName>
    <definedName name="Start_80" localSheetId="21">#REF!</definedName>
    <definedName name="Start_80">#REF!</definedName>
    <definedName name="Start_81" localSheetId="20">#REF!</definedName>
    <definedName name="Start_81" localSheetId="21">#REF!</definedName>
    <definedName name="Start_81">#REF!</definedName>
    <definedName name="Start_84" localSheetId="20">#REF!</definedName>
    <definedName name="Start_84" localSheetId="21">#REF!</definedName>
    <definedName name="Start_84">#REF!</definedName>
    <definedName name="Start_9" localSheetId="20">#REF!</definedName>
    <definedName name="Start_9" localSheetId="21">#REF!</definedName>
    <definedName name="Start_9">#REF!</definedName>
    <definedName name="status1">#REF!</definedName>
    <definedName name="status2">#REF!</definedName>
    <definedName name="STATUS3">[39]namelist!$C$2:$C$3</definedName>
    <definedName name="STFQTAB" localSheetId="4">#REF!</definedName>
    <definedName name="STFQTAB" localSheetId="20">#REF!</definedName>
    <definedName name="STFQTAB" localSheetId="21">#REF!</definedName>
    <definedName name="STFQTAB">#REF!</definedName>
    <definedName name="STL" localSheetId="20">#REF!</definedName>
    <definedName name="STL" localSheetId="21">#REF!</definedName>
    <definedName name="STL">#REF!</definedName>
    <definedName name="STOP" localSheetId="20">#REF!</definedName>
    <definedName name="STOP" localSheetId="21">#REF!</definedName>
    <definedName name="STOP">#REF!</definedName>
    <definedName name="SUBSIDIARIES" localSheetId="20">#REF!</definedName>
    <definedName name="SUBSIDIARIES" localSheetId="21">#REF!</definedName>
    <definedName name="SUBSIDIARIES">#REF!</definedName>
    <definedName name="SUM">[2]BoP!$E$313:$BE$365</definedName>
    <definedName name="SumXiVi" localSheetId="23">#REF!</definedName>
    <definedName name="SumXiVi" localSheetId="8">#REF!</definedName>
    <definedName name="SumXiVi" localSheetId="14">#REF!</definedName>
    <definedName name="SumXiVi" localSheetId="16">#REF!</definedName>
    <definedName name="SumXiVi" localSheetId="20">#REF!</definedName>
    <definedName name="SumXiVi" localSheetId="21">#REF!</definedName>
    <definedName name="SumXiVi">#REF!</definedName>
    <definedName name="susp" localSheetId="23">#REF!</definedName>
    <definedName name="susp" localSheetId="8">#REF!</definedName>
    <definedName name="susp" localSheetId="14">#REF!</definedName>
    <definedName name="susp" localSheetId="17">#REF!</definedName>
    <definedName name="susp" localSheetId="20">#REF!</definedName>
    <definedName name="susp" localSheetId="21">#REF!</definedName>
    <definedName name="susp">#REF!</definedName>
    <definedName name="Tab25a" localSheetId="23">#REF!</definedName>
    <definedName name="Tab25a" localSheetId="8">#REF!</definedName>
    <definedName name="Tab25a" localSheetId="20">#REF!</definedName>
    <definedName name="Tab25a" localSheetId="21">#REF!</definedName>
    <definedName name="Tab25a">#REF!</definedName>
    <definedName name="Tab25b" localSheetId="20">#REF!</definedName>
    <definedName name="Tab25b" localSheetId="21">#REF!</definedName>
    <definedName name="Tab25b">#REF!</definedName>
    <definedName name="Table__47">[54]RED47!$A$1:$I$53</definedName>
    <definedName name="Table_2._Country_X___Public_Sector_Financing_1" localSheetId="23">#REF!</definedName>
    <definedName name="Table_2._Country_X___Public_Sector_Financing_1" localSheetId="8">#REF!</definedName>
    <definedName name="Table_2._Country_X___Public_Sector_Financing_1" localSheetId="14">#REF!</definedName>
    <definedName name="Table_2._Country_X___Public_Sector_Financing_1" localSheetId="16">#REF!</definedName>
    <definedName name="Table_2._Country_X___Public_Sector_Financing_1" localSheetId="20">#REF!</definedName>
    <definedName name="Table_2._Country_X___Public_Sector_Financing_1" localSheetId="21">#REF!</definedName>
    <definedName name="Table_2._Country_X___Public_Sector_Financing_1">#REF!</definedName>
    <definedName name="Table_Template" localSheetId="23">#REF!</definedName>
    <definedName name="Table_Template" localSheetId="8">#REF!</definedName>
    <definedName name="Table_Template" localSheetId="14">#REF!</definedName>
    <definedName name="Table_Template" localSheetId="20">#REF!</definedName>
    <definedName name="Table_Template" localSheetId="21">#REF!</definedName>
    <definedName name="Table_Template">#REF!</definedName>
    <definedName name="Table1" localSheetId="23">#REF!</definedName>
    <definedName name="Table1" localSheetId="8">#REF!</definedName>
    <definedName name="Table1" localSheetId="14">#REF!</definedName>
    <definedName name="Table1" localSheetId="20">#REF!</definedName>
    <definedName name="Table1" localSheetId="21">#REF!</definedName>
    <definedName name="Table1">#REF!</definedName>
    <definedName name="Table2" localSheetId="20">#REF!</definedName>
    <definedName name="Table2" localSheetId="21">#REF!</definedName>
    <definedName name="Table2">#REF!</definedName>
    <definedName name="TableA" localSheetId="20">#REF!</definedName>
    <definedName name="TableA" localSheetId="21">#REF!</definedName>
    <definedName name="TableA">#REF!</definedName>
    <definedName name="TableB1" localSheetId="20">#REF!</definedName>
    <definedName name="TableB1" localSheetId="21">#REF!</definedName>
    <definedName name="TableB1">#REF!</definedName>
    <definedName name="TableB2" localSheetId="20">#REF!</definedName>
    <definedName name="TableB2" localSheetId="21">#REF!</definedName>
    <definedName name="TableB2">#REF!</definedName>
    <definedName name="TableB3" localSheetId="20">#REF!</definedName>
    <definedName name="TableB3" localSheetId="21">#REF!</definedName>
    <definedName name="TableB3">#REF!</definedName>
    <definedName name="TableC1" localSheetId="20">#REF!</definedName>
    <definedName name="TableC1" localSheetId="21">#REF!</definedName>
    <definedName name="TableC1">#REF!</definedName>
    <definedName name="TableC2" localSheetId="20">#REF!</definedName>
    <definedName name="TableC2" localSheetId="21">#REF!</definedName>
    <definedName name="TableC2">#REF!</definedName>
    <definedName name="TableC3" localSheetId="20">#REF!</definedName>
    <definedName name="TableC3" localSheetId="21">#REF!</definedName>
    <definedName name="TableC3">#REF!</definedName>
    <definedName name="TableName">"Dummy"</definedName>
    <definedName name="Tatus">[55]namelist!$C$2:$C$3</definedName>
    <definedName name="tblChecks">[26]ErrCheck!$A$3:$E$5</definedName>
    <definedName name="tblLinks">[26]Links!$A$4:$F$33</definedName>
    <definedName name="Template_Table" localSheetId="23">#REF!</definedName>
    <definedName name="Template_Table" localSheetId="8">#REF!</definedName>
    <definedName name="Template_Table" localSheetId="14">#REF!</definedName>
    <definedName name="Template_Table" localSheetId="16">#REF!</definedName>
    <definedName name="Template_Table" localSheetId="20">#REF!</definedName>
    <definedName name="Template_Table" localSheetId="21">#REF!</definedName>
    <definedName name="Template_Table">#REF!</definedName>
    <definedName name="TextRefCopyRangeCount" hidden="1">20</definedName>
    <definedName name="tier" localSheetId="8">[56]nameList!$A$3:$A$5</definedName>
    <definedName name="tier" localSheetId="14">[56]nameList!$A$3:$A$5</definedName>
    <definedName name="tier">[57]nameList!$A$3:$A$5</definedName>
    <definedName name="time" localSheetId="23">#REF!</definedName>
    <definedName name="time" localSheetId="8">#REF!</definedName>
    <definedName name="time" localSheetId="14">#REF!</definedName>
    <definedName name="time" localSheetId="17">#REF!</definedName>
    <definedName name="time" localSheetId="20">#REF!</definedName>
    <definedName name="time" localSheetId="21">#REF!</definedName>
    <definedName name="time">#REF!</definedName>
    <definedName name="title" localSheetId="23">#REF!</definedName>
    <definedName name="title" localSheetId="8">#REF!</definedName>
    <definedName name="title" localSheetId="14">#REF!</definedName>
    <definedName name="title" localSheetId="20">#REF!</definedName>
    <definedName name="title" localSheetId="21">#REF!</definedName>
    <definedName name="title">#REF!</definedName>
    <definedName name="TITLES" localSheetId="23">#REF!</definedName>
    <definedName name="TITLES" localSheetId="8">#REF!</definedName>
    <definedName name="TITLES" localSheetId="20">#REF!</definedName>
    <definedName name="TITLES" localSheetId="21">#REF!</definedName>
    <definedName name="TITLES">#REF!</definedName>
    <definedName name="TLX" localSheetId="20">#REF!</definedName>
    <definedName name="TLX" localSheetId="21">#REF!</definedName>
    <definedName name="TLX">#REF!</definedName>
    <definedName name="TM" localSheetId="20">#REF!</definedName>
    <definedName name="TM" localSheetId="21">#REF!</definedName>
    <definedName name="TM">#REF!</definedName>
    <definedName name="TM_D" localSheetId="20">#REF!</definedName>
    <definedName name="TM_D" localSheetId="21">#REF!</definedName>
    <definedName name="TM_D">#REF!</definedName>
    <definedName name="TM_DPCH" localSheetId="20">#REF!</definedName>
    <definedName name="TM_DPCH" localSheetId="21">#REF!</definedName>
    <definedName name="TM_DPCH">#REF!</definedName>
    <definedName name="TM_R" localSheetId="20">#REF!</definedName>
    <definedName name="TM_R" localSheetId="21">#REF!</definedName>
    <definedName name="TM_R">#REF!</definedName>
    <definedName name="TM_RPCH" localSheetId="20">#REF!</definedName>
    <definedName name="TM_RPCH" localSheetId="21">#REF!</definedName>
    <definedName name="TM_RPCH">#REF!</definedName>
    <definedName name="TMG" localSheetId="20">#REF!</definedName>
    <definedName name="TMG" localSheetId="21">#REF!</definedName>
    <definedName name="TMG">#REF!</definedName>
    <definedName name="TMG_D">[15]Q5!$E$23:$AH$23</definedName>
    <definedName name="TMG_DPCH" localSheetId="23">#REF!</definedName>
    <definedName name="TMG_DPCH" localSheetId="8">#REF!</definedName>
    <definedName name="TMG_DPCH" localSheetId="14">#REF!</definedName>
    <definedName name="TMG_DPCH" localSheetId="16">#REF!</definedName>
    <definedName name="TMG_DPCH" localSheetId="20">#REF!</definedName>
    <definedName name="TMG_DPCH" localSheetId="21">#REF!</definedName>
    <definedName name="TMG_DPCH">#REF!</definedName>
    <definedName name="TMG_R" localSheetId="23">#REF!</definedName>
    <definedName name="TMG_R" localSheetId="8">#REF!</definedName>
    <definedName name="TMG_R" localSheetId="14">#REF!</definedName>
    <definedName name="TMG_R" localSheetId="20">#REF!</definedName>
    <definedName name="TMG_R" localSheetId="21">#REF!</definedName>
    <definedName name="TMG_R">#REF!</definedName>
    <definedName name="TMG_RPCH" localSheetId="23">#REF!</definedName>
    <definedName name="TMG_RPCH" localSheetId="8">#REF!</definedName>
    <definedName name="TMG_RPCH" localSheetId="14">#REF!</definedName>
    <definedName name="TMG_RPCH" localSheetId="20">#REF!</definedName>
    <definedName name="TMG_RPCH" localSheetId="21">#REF!</definedName>
    <definedName name="TMG_RPCH">#REF!</definedName>
    <definedName name="TMGO">#N/A</definedName>
    <definedName name="TMGO_D" localSheetId="23">#REF!</definedName>
    <definedName name="TMGO_D" localSheetId="14">#REF!</definedName>
    <definedName name="TMGO_D" localSheetId="16">#REF!</definedName>
    <definedName name="TMGO_D" localSheetId="20">#REF!</definedName>
    <definedName name="TMGO_D" localSheetId="21">#REF!</definedName>
    <definedName name="TMGO_D">#REF!</definedName>
    <definedName name="TMGO_DPCH" localSheetId="23">#REF!</definedName>
    <definedName name="TMGO_DPCH" localSheetId="14">#REF!</definedName>
    <definedName name="TMGO_DPCH" localSheetId="20">#REF!</definedName>
    <definedName name="TMGO_DPCH" localSheetId="21">#REF!</definedName>
    <definedName name="TMGO_DPCH">#REF!</definedName>
    <definedName name="TMGO_R" localSheetId="23">#REF!</definedName>
    <definedName name="TMGO_R" localSheetId="14">#REF!</definedName>
    <definedName name="TMGO_R" localSheetId="20">#REF!</definedName>
    <definedName name="TMGO_R" localSheetId="21">#REF!</definedName>
    <definedName name="TMGO_R">#REF!</definedName>
    <definedName name="TMGO_RPCH" localSheetId="20">#REF!</definedName>
    <definedName name="TMGO_RPCH" localSheetId="21">#REF!</definedName>
    <definedName name="TMGO_RPCH">#REF!</definedName>
    <definedName name="TMGXO" localSheetId="20">#REF!</definedName>
    <definedName name="TMGXO" localSheetId="21">#REF!</definedName>
    <definedName name="TMGXO">#REF!</definedName>
    <definedName name="TMGXO_D" localSheetId="20">#REF!</definedName>
    <definedName name="TMGXO_D" localSheetId="21">#REF!</definedName>
    <definedName name="TMGXO_D">#REF!</definedName>
    <definedName name="TMGXO_DPCH" localSheetId="20">#REF!</definedName>
    <definedName name="TMGXO_DPCH" localSheetId="21">#REF!</definedName>
    <definedName name="TMGXO_DPCH">#REF!</definedName>
    <definedName name="TMGXO_R" localSheetId="20">#REF!</definedName>
    <definedName name="TMGXO_R" localSheetId="21">#REF!</definedName>
    <definedName name="TMGXO_R">#REF!</definedName>
    <definedName name="TMGXO_RPCH" localSheetId="20">#REF!</definedName>
    <definedName name="TMGXO_RPCH" localSheetId="21">#REF!</definedName>
    <definedName name="TMGXO_RPCH">#REF!</definedName>
    <definedName name="TMS" localSheetId="20">#REF!</definedName>
    <definedName name="TMS" localSheetId="21">#REF!</definedName>
    <definedName name="TMS">#REF!</definedName>
    <definedName name="TOC" localSheetId="20">#REF!</definedName>
    <definedName name="TOC" localSheetId="21">#REF!</definedName>
    <definedName name="TOC">#REF!</definedName>
    <definedName name="TODO">[58]BCC!$A$1:$N$821,[58]BCC!$A$822:$N$1624</definedName>
    <definedName name="Total_Cargo_Cost" localSheetId="23">#REF!</definedName>
    <definedName name="Total_Cargo_Cost" localSheetId="8">#REF!</definedName>
    <definedName name="Total_Cargo_Cost" localSheetId="14">#REF!</definedName>
    <definedName name="Total_Cargo_Cost" localSheetId="16">#REF!</definedName>
    <definedName name="Total_Cargo_Cost" localSheetId="20">#REF!</definedName>
    <definedName name="Total_Cargo_Cost" localSheetId="21">#REF!</definedName>
    <definedName name="Total_Cargo_Cost">#REF!</definedName>
    <definedName name="Total_Energy_Loaded" localSheetId="23">#REF!</definedName>
    <definedName name="Total_Energy_Loaded" localSheetId="8">#REF!</definedName>
    <definedName name="Total_Energy_Loaded" localSheetId="14">#REF!</definedName>
    <definedName name="Total_Energy_Loaded" localSheetId="20">#REF!</definedName>
    <definedName name="Total_Energy_Loaded" localSheetId="21">#REF!</definedName>
    <definedName name="Total_Energy_Loaded">#REF!</definedName>
    <definedName name="Trade" localSheetId="23">#REF!</definedName>
    <definedName name="Trade" localSheetId="14">#REF!</definedName>
    <definedName name="Trade" localSheetId="20">#REF!</definedName>
    <definedName name="Trade" localSheetId="21">#REF!</definedName>
    <definedName name="Trade">#REF!</definedName>
    <definedName name="TRADE3" localSheetId="23">[5]Trade!#REF!</definedName>
    <definedName name="TRADE3" localSheetId="14">[5]Trade!#REF!</definedName>
    <definedName name="TRADE3" localSheetId="20">[5]Trade!#REF!</definedName>
    <definedName name="TRADE3" localSheetId="21">[5]Trade!#REF!</definedName>
    <definedName name="TRADE3">[5]Trade!#REF!</definedName>
    <definedName name="TV" localSheetId="23">#REF!</definedName>
    <definedName name="TV" localSheetId="8">#REF!</definedName>
    <definedName name="TV" localSheetId="14">#REF!</definedName>
    <definedName name="TV" localSheetId="16">#REF!</definedName>
    <definedName name="TV" localSheetId="20">#REF!</definedName>
    <definedName name="TV" localSheetId="21">#REF!</definedName>
    <definedName name="TV">#REF!</definedName>
    <definedName name="TX" localSheetId="23">#REF!</definedName>
    <definedName name="TX" localSheetId="8">#REF!</definedName>
    <definedName name="TX" localSheetId="14">#REF!</definedName>
    <definedName name="TX" localSheetId="20">#REF!</definedName>
    <definedName name="TX" localSheetId="21">#REF!</definedName>
    <definedName name="TX">#REF!</definedName>
    <definedName name="TX_D" localSheetId="23">#REF!</definedName>
    <definedName name="TX_D" localSheetId="8">#REF!</definedName>
    <definedName name="TX_D" localSheetId="14">#REF!</definedName>
    <definedName name="TX_D" localSheetId="20">#REF!</definedName>
    <definedName name="TX_D" localSheetId="21">#REF!</definedName>
    <definedName name="TX_D">#REF!</definedName>
    <definedName name="TX_DPCH" localSheetId="20">#REF!</definedName>
    <definedName name="TX_DPCH" localSheetId="21">#REF!</definedName>
    <definedName name="TX_DPCH">#REF!</definedName>
    <definedName name="TX_R" localSheetId="20">#REF!</definedName>
    <definedName name="TX_R" localSheetId="21">#REF!</definedName>
    <definedName name="TX_R">#REF!</definedName>
    <definedName name="TX_RPCH" localSheetId="20">#REF!</definedName>
    <definedName name="TX_RPCH" localSheetId="21">#REF!</definedName>
    <definedName name="TX_RPCH">#REF!</definedName>
    <definedName name="TXG" localSheetId="20">#REF!</definedName>
    <definedName name="TXG" localSheetId="21">#REF!</definedName>
    <definedName name="TXG">#REF!</definedName>
    <definedName name="TXG_D">#N/A</definedName>
    <definedName name="TXG_DPCH" localSheetId="23">#REF!</definedName>
    <definedName name="TXG_DPCH" localSheetId="14">#REF!</definedName>
    <definedName name="TXG_DPCH" localSheetId="16">#REF!</definedName>
    <definedName name="TXG_DPCH" localSheetId="20">#REF!</definedName>
    <definedName name="TXG_DPCH" localSheetId="21">#REF!</definedName>
    <definedName name="TXG_DPCH">#REF!</definedName>
    <definedName name="TXG_R" localSheetId="23">#REF!</definedName>
    <definedName name="TXG_R" localSheetId="14">#REF!</definedName>
    <definedName name="TXG_R" localSheetId="20">#REF!</definedName>
    <definedName name="TXG_R" localSheetId="21">#REF!</definedName>
    <definedName name="TXG_R">#REF!</definedName>
    <definedName name="TXG_RPCH" localSheetId="23">#REF!</definedName>
    <definedName name="TXG_RPCH" localSheetId="14">#REF!</definedName>
    <definedName name="TXG_RPCH" localSheetId="20">#REF!</definedName>
    <definedName name="TXG_RPCH" localSheetId="21">#REF!</definedName>
    <definedName name="TXG_RPCH">#REF!</definedName>
    <definedName name="TXGO">#N/A</definedName>
    <definedName name="TXGO_D" localSheetId="23">#REF!</definedName>
    <definedName name="TXGO_D" localSheetId="14">#REF!</definedName>
    <definedName name="TXGO_D" localSheetId="16">#REF!</definedName>
    <definedName name="TXGO_D" localSheetId="20">#REF!</definedName>
    <definedName name="TXGO_D" localSheetId="21">#REF!</definedName>
    <definedName name="TXGO_D">#REF!</definedName>
    <definedName name="TXGO_DPCH" localSheetId="23">#REF!</definedName>
    <definedName name="TXGO_DPCH" localSheetId="14">#REF!</definedName>
    <definedName name="TXGO_DPCH" localSheetId="20">#REF!</definedName>
    <definedName name="TXGO_DPCH" localSheetId="21">#REF!</definedName>
    <definedName name="TXGO_DPCH">#REF!</definedName>
    <definedName name="TXGO_R" localSheetId="23">#REF!</definedName>
    <definedName name="TXGO_R" localSheetId="14">#REF!</definedName>
    <definedName name="TXGO_R" localSheetId="20">#REF!</definedName>
    <definedName name="TXGO_R" localSheetId="21">#REF!</definedName>
    <definedName name="TXGO_R">#REF!</definedName>
    <definedName name="TXGO_RPCH" localSheetId="20">#REF!</definedName>
    <definedName name="TXGO_RPCH" localSheetId="21">#REF!</definedName>
    <definedName name="TXGO_RPCH">#REF!</definedName>
    <definedName name="TXGXO" localSheetId="20">#REF!</definedName>
    <definedName name="TXGXO" localSheetId="21">#REF!</definedName>
    <definedName name="TXGXO">#REF!</definedName>
    <definedName name="TXGXO_D" localSheetId="20">#REF!</definedName>
    <definedName name="TXGXO_D" localSheetId="21">#REF!</definedName>
    <definedName name="TXGXO_D">#REF!</definedName>
    <definedName name="TXGXO_DPCH" localSheetId="20">#REF!</definedName>
    <definedName name="TXGXO_DPCH" localSheetId="21">#REF!</definedName>
    <definedName name="TXGXO_DPCH">#REF!</definedName>
    <definedName name="TXGXO_R" localSheetId="20">#REF!</definedName>
    <definedName name="TXGXO_R" localSheetId="21">#REF!</definedName>
    <definedName name="TXGXO_R">#REF!</definedName>
    <definedName name="TXGXO_RPCH" localSheetId="20">#REF!</definedName>
    <definedName name="TXGXO_RPCH" localSheetId="21">#REF!</definedName>
    <definedName name="TXGXO_RPCH">#REF!</definedName>
    <definedName name="TXS" localSheetId="20">#REF!</definedName>
    <definedName name="TXS" localSheetId="21">#REF!</definedName>
    <definedName name="TXS">#REF!</definedName>
    <definedName name="UF" localSheetId="20">#REF!</definedName>
    <definedName name="UF" localSheetId="21">#REF!</definedName>
    <definedName name="UF">#REF!</definedName>
    <definedName name="unemp_96Q3" localSheetId="20">#REF!</definedName>
    <definedName name="unemp_96Q3" localSheetId="21">#REF!</definedName>
    <definedName name="unemp_96Q3">#REF!</definedName>
    <definedName name="unemp_96Q4" localSheetId="20">#REF!</definedName>
    <definedName name="unemp_96Q4" localSheetId="21">#REF!</definedName>
    <definedName name="unemp_96Q4">#REF!</definedName>
    <definedName name="unemp_97Q1" localSheetId="20">#REF!</definedName>
    <definedName name="unemp_97Q1" localSheetId="21">#REF!</definedName>
    <definedName name="unemp_97Q1">#REF!</definedName>
    <definedName name="unemp_97Q2" localSheetId="20">#REF!</definedName>
    <definedName name="unemp_97Q2" localSheetId="21">#REF!</definedName>
    <definedName name="unemp_97Q2">#REF!</definedName>
    <definedName name="unemp_nat" localSheetId="20">#REF!</definedName>
    <definedName name="unemp_nat" localSheetId="21">#REF!</definedName>
    <definedName name="unemp_nat">#REF!</definedName>
    <definedName name="unemp_urbrural" localSheetId="20">#REF!</definedName>
    <definedName name="unemp_urbrural" localSheetId="21">#REF!</definedName>
    <definedName name="unemp_urbrural">#REF!</definedName>
    <definedName name="Untitled" localSheetId="20">#REF!</definedName>
    <definedName name="Untitled" localSheetId="21">#REF!</definedName>
    <definedName name="Untitled">#REF!</definedName>
    <definedName name="USDSR" localSheetId="20">#REF!</definedName>
    <definedName name="USDSR" localSheetId="21">#REF!</definedName>
    <definedName name="USDSR">#REF!</definedName>
    <definedName name="value" localSheetId="20">#REF!</definedName>
    <definedName name="value" localSheetId="21">#REF!</definedName>
    <definedName name="value">#REF!</definedName>
    <definedName name="VcorrK1" localSheetId="20">#REF!</definedName>
    <definedName name="VcorrK1" localSheetId="21">#REF!</definedName>
    <definedName name="VcorrK1">#REF!</definedName>
    <definedName name="VcorrK2" localSheetId="20">#REF!</definedName>
    <definedName name="VcorrK2" localSheetId="21">#REF!</definedName>
    <definedName name="VcorrK2">#REF!</definedName>
    <definedName name="Vi" localSheetId="20">#REF!</definedName>
    <definedName name="Vi" localSheetId="21">#REF!</definedName>
    <definedName name="Vi">#REF!</definedName>
    <definedName name="VIV" localSheetId="20">#REF!</definedName>
    <definedName name="VIV" localSheetId="21">#REF!</definedName>
    <definedName name="VIV">#REF!</definedName>
    <definedName name="VolumeLoaded" localSheetId="20">#REF!</definedName>
    <definedName name="VolumeLoaded" localSheetId="21">#REF!</definedName>
    <definedName name="VolumeLoaded">#REF!</definedName>
    <definedName name="VTITLES" localSheetId="20">#REF!</definedName>
    <definedName name="VTITLES" localSheetId="21">#REF!</definedName>
    <definedName name="VTITLES">#REF!</definedName>
    <definedName name="wage_govt_sector" localSheetId="20">#REF!</definedName>
    <definedName name="wage_govt_sector" localSheetId="21">#REF!</definedName>
    <definedName name="wage_govt_sector">#REF!</definedName>
    <definedName name="WAPR" localSheetId="20">#REF!</definedName>
    <definedName name="WAPR" localSheetId="21">#REF!</definedName>
    <definedName name="WAPR">#REF!</definedName>
    <definedName name="WEO" localSheetId="20">#REF!</definedName>
    <definedName name="WEO" localSheetId="21">#REF!</definedName>
    <definedName name="WEO">#REF!</definedName>
    <definedName name="WMM" localSheetId="20">#REF!</definedName>
    <definedName name="WMM" localSheetId="21">#REF!</definedName>
    <definedName name="WMM">#REF!</definedName>
    <definedName name="WPCP33_D" localSheetId="20">#REF!</definedName>
    <definedName name="WPCP33_D" localSheetId="21">#REF!</definedName>
    <definedName name="WPCP33_D">#REF!</definedName>
    <definedName name="WPCP33pch" localSheetId="20">#REF!</definedName>
    <definedName name="WPCP33pch" localSheetId="21">#REF!</definedName>
    <definedName name="WPCP33pch">#REF!</definedName>
    <definedName name="wrn.Aging._.and._.Trend._.Analysis." localSheetId="4" hidden="1">{#N/A,#N/A,FALSE,"Aging Summary";#N/A,#N/A,FALSE,"Ratio Analysis";#N/A,#N/A,FALSE,"Test 120 Day Accts";#N/A,#N/A,FALSE,"Tickmarks"}</definedName>
    <definedName name="wrn.Aging._.and._.Trend._.Analysis." localSheetId="23" hidden="1">{#N/A,#N/A,FALSE,"Aging Summary";#N/A,#N/A,FALSE,"Ratio Analysis";#N/A,#N/A,FALSE,"Test 120 Day Accts";#N/A,#N/A,FALSE,"Tickmarks"}</definedName>
    <definedName name="wrn.Aging._.and._.Trend._.Analysis." localSheetId="24"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22"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14"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23" hidden="1">{#N/A,#N/A,FALSE,"BANKS"}</definedName>
    <definedName name="wrn.BANKS." localSheetId="24" hidden="1">{#N/A,#N/A,FALSE,"BANKS"}</definedName>
    <definedName name="wrn.BANKS." localSheetId="5" hidden="1">{#N/A,#N/A,FALSE,"BANKS"}</definedName>
    <definedName name="wrn.BANKS." localSheetId="22" hidden="1">{#N/A,#N/A,FALSE,"BANKS"}</definedName>
    <definedName name="wrn.BANKS." localSheetId="6" hidden="1">{#N/A,#N/A,FALSE,"BANKS"}</definedName>
    <definedName name="wrn.BANKS." localSheetId="7" hidden="1">{#N/A,#N/A,FALSE,"BANKS"}</definedName>
    <definedName name="wrn.BANKS." localSheetId="8" hidden="1">{#N/A,#N/A,FALSE,"BANKS"}</definedName>
    <definedName name="wrn.BANKS." localSheetId="9" hidden="1">{#N/A,#N/A,FALSE,"BANKS"}</definedName>
    <definedName name="wrn.BANKS." localSheetId="10" hidden="1">{#N/A,#N/A,FALSE,"BANKS"}</definedName>
    <definedName name="wrn.BANKS." localSheetId="11" hidden="1">{#N/A,#N/A,FALSE,"BANKS"}</definedName>
    <definedName name="wrn.BANKS." localSheetId="12" hidden="1">{#N/A,#N/A,FALSE,"BANKS"}</definedName>
    <definedName name="wrn.BANKS." localSheetId="13" hidden="1">{#N/A,#N/A,FALSE,"BANKS"}</definedName>
    <definedName name="wrn.BANKS." localSheetId="14" hidden="1">{#N/A,#N/A,FALSE,"BANKS"}</definedName>
    <definedName name="wrn.BANKS." localSheetId="15" hidden="1">{#N/A,#N/A,FALSE,"BANKS"}</definedName>
    <definedName name="wrn.BANKS." localSheetId="16" hidden="1">{#N/A,#N/A,FALSE,"BANKS"}</definedName>
    <definedName name="wrn.BANKS." localSheetId="17" hidden="1">{#N/A,#N/A,FALSE,"BANKS"}</definedName>
    <definedName name="wrn.BANKS." localSheetId="20" hidden="1">{#N/A,#N/A,FALSE,"BANKS"}</definedName>
    <definedName name="wrn.BANKS." localSheetId="21" hidden="1">{#N/A,#N/A,FALSE,"BANKS"}</definedName>
    <definedName name="wrn.BANKS." hidden="1">{#N/A,#N/A,FALSE,"BANKS"}</definedName>
    <definedName name="wrn.BOP." localSheetId="4" hidden="1">{#N/A,#N/A,FALSE,"BOP"}</definedName>
    <definedName name="wrn.BOP." localSheetId="23" hidden="1">{#N/A,#N/A,FALSE,"BOP"}</definedName>
    <definedName name="wrn.BOP." localSheetId="24" hidden="1">{#N/A,#N/A,FALSE,"BOP"}</definedName>
    <definedName name="wrn.BOP." localSheetId="5" hidden="1">{#N/A,#N/A,FALSE,"BOP"}</definedName>
    <definedName name="wrn.BOP." localSheetId="22" hidden="1">{#N/A,#N/A,FALSE,"BOP"}</definedName>
    <definedName name="wrn.BOP." localSheetId="6" hidden="1">{#N/A,#N/A,FALSE,"BOP"}</definedName>
    <definedName name="wrn.BOP." localSheetId="7" hidden="1">{#N/A,#N/A,FALSE,"BOP"}</definedName>
    <definedName name="wrn.BOP." localSheetId="8" hidden="1">{#N/A,#N/A,FALSE,"BOP"}</definedName>
    <definedName name="wrn.BOP." localSheetId="9" hidden="1">{#N/A,#N/A,FALSE,"BOP"}</definedName>
    <definedName name="wrn.BOP." localSheetId="10" hidden="1">{#N/A,#N/A,FALSE,"BOP"}</definedName>
    <definedName name="wrn.BOP." localSheetId="11" hidden="1">{#N/A,#N/A,FALSE,"BOP"}</definedName>
    <definedName name="wrn.BOP." localSheetId="12" hidden="1">{#N/A,#N/A,FALSE,"BOP"}</definedName>
    <definedName name="wrn.BOP." localSheetId="13" hidden="1">{#N/A,#N/A,FALSE,"BOP"}</definedName>
    <definedName name="wrn.BOP." localSheetId="14" hidden="1">{#N/A,#N/A,FALSE,"BOP"}</definedName>
    <definedName name="wrn.BOP." localSheetId="15" hidden="1">{#N/A,#N/A,FALSE,"BOP"}</definedName>
    <definedName name="wrn.BOP." localSheetId="16" hidden="1">{#N/A,#N/A,FALSE,"BOP"}</definedName>
    <definedName name="wrn.BOP." localSheetId="17" hidden="1">{#N/A,#N/A,FALSE,"BOP"}</definedName>
    <definedName name="wrn.BOP." localSheetId="20" hidden="1">{#N/A,#N/A,FALSE,"BOP"}</definedName>
    <definedName name="wrn.BOP." localSheetId="21" hidden="1">{#N/A,#N/A,FALSE,"BOP"}</definedName>
    <definedName name="wrn.BOP." hidden="1">{#N/A,#N/A,FALSE,"BOP"}</definedName>
    <definedName name="wrn.BOP_MIDTERM." localSheetId="4" hidden="1">{"BOP_TAB",#N/A,FALSE,"N";"MIDTERM_TAB",#N/A,FALSE,"O"}</definedName>
    <definedName name="wrn.BOP_MIDTERM." localSheetId="23" hidden="1">{"BOP_TAB",#N/A,FALSE,"N";"MIDTERM_TAB",#N/A,FALSE,"O"}</definedName>
    <definedName name="wrn.BOP_MIDTERM." localSheetId="24" hidden="1">{"BOP_TAB",#N/A,FALSE,"N";"MIDTERM_TAB",#N/A,FALSE,"O"}</definedName>
    <definedName name="wrn.BOP_MIDTERM." localSheetId="5" hidden="1">{"BOP_TAB",#N/A,FALSE,"N";"MIDTERM_TAB",#N/A,FALSE,"O"}</definedName>
    <definedName name="wrn.BOP_MIDTERM." localSheetId="22" hidden="1">{"BOP_TAB",#N/A,FALSE,"N";"MIDTERM_TAB",#N/A,FALSE,"O"}</definedName>
    <definedName name="wrn.BOP_MIDTERM." localSheetId="6" hidden="1">{"BOP_TAB",#N/A,FALSE,"N";"MIDTERM_TAB",#N/A,FALSE,"O"}</definedName>
    <definedName name="wrn.BOP_MIDTERM." localSheetId="7" hidden="1">{"BOP_TAB",#N/A,FALSE,"N";"MIDTERM_TAB",#N/A,FALSE,"O"}</definedName>
    <definedName name="wrn.BOP_MIDTERM." localSheetId="8" hidden="1">{"BOP_TAB",#N/A,FALSE,"N";"MIDTERM_TAB",#N/A,FALSE,"O"}</definedName>
    <definedName name="wrn.BOP_MIDTERM." localSheetId="9" hidden="1">{"BOP_TAB",#N/A,FALSE,"N";"MIDTERM_TAB",#N/A,FALSE,"O"}</definedName>
    <definedName name="wrn.BOP_MIDTERM." localSheetId="10" hidden="1">{"BOP_TAB",#N/A,FALSE,"N";"MIDTERM_TAB",#N/A,FALSE,"O"}</definedName>
    <definedName name="wrn.BOP_MIDTERM." localSheetId="11" hidden="1">{"BOP_TAB",#N/A,FALSE,"N";"MIDTERM_TAB",#N/A,FALSE,"O"}</definedName>
    <definedName name="wrn.BOP_MIDTERM." localSheetId="12" hidden="1">{"BOP_TAB",#N/A,FALSE,"N";"MIDTERM_TAB",#N/A,FALSE,"O"}</definedName>
    <definedName name="wrn.BOP_MIDTERM." localSheetId="13" hidden="1">{"BOP_TAB",#N/A,FALSE,"N";"MIDTERM_TAB",#N/A,FALSE,"O"}</definedName>
    <definedName name="wrn.BOP_MIDTERM." localSheetId="14" hidden="1">{"BOP_TAB",#N/A,FALSE,"N";"MIDTERM_TAB",#N/A,FALSE,"O"}</definedName>
    <definedName name="wrn.BOP_MIDTERM." localSheetId="15" hidden="1">{"BOP_TAB",#N/A,FALSE,"N";"MIDTERM_TAB",#N/A,FALSE,"O"}</definedName>
    <definedName name="wrn.BOP_MIDTERM." localSheetId="16" hidden="1">{"BOP_TAB",#N/A,FALSE,"N";"MIDTERM_TAB",#N/A,FALSE,"O"}</definedName>
    <definedName name="wrn.BOP_MIDTERM." localSheetId="17" hidden="1">{"BOP_TAB",#N/A,FALSE,"N";"MIDTERM_TAB",#N/A,FALSE,"O"}</definedName>
    <definedName name="wrn.BOP_MIDTERM." localSheetId="20" hidden="1">{"BOP_TAB",#N/A,FALSE,"N";"MIDTERM_TAB",#N/A,FALSE,"O"}</definedName>
    <definedName name="wrn.BOP_MIDTERM." localSheetId="21" hidden="1">{"BOP_TAB",#N/A,FALSE,"N";"MIDTERM_TAB",#N/A,FALSE,"O"}</definedName>
    <definedName name="wrn.BOP_MIDTERM." hidden="1">{"BOP_TAB",#N/A,FALSE,"N";"MIDTERM_TAB",#N/A,FALSE,"O"}</definedName>
    <definedName name="wrn.CREDIT." localSheetId="4" hidden="1">{#N/A,#N/A,FALSE,"CREDIT"}</definedName>
    <definedName name="wrn.CREDIT." localSheetId="23" hidden="1">{#N/A,#N/A,FALSE,"CREDIT"}</definedName>
    <definedName name="wrn.CREDIT." localSheetId="24" hidden="1">{#N/A,#N/A,FALSE,"CREDIT"}</definedName>
    <definedName name="wrn.CREDIT." localSheetId="5" hidden="1">{#N/A,#N/A,FALSE,"CREDIT"}</definedName>
    <definedName name="wrn.CREDIT." localSheetId="22" hidden="1">{#N/A,#N/A,FALSE,"CREDIT"}</definedName>
    <definedName name="wrn.CREDIT." localSheetId="6" hidden="1">{#N/A,#N/A,FALSE,"CREDIT"}</definedName>
    <definedName name="wrn.CREDIT." localSheetId="7" hidden="1">{#N/A,#N/A,FALSE,"CREDIT"}</definedName>
    <definedName name="wrn.CREDIT." localSheetId="8" hidden="1">{#N/A,#N/A,FALSE,"CREDIT"}</definedName>
    <definedName name="wrn.CREDIT." localSheetId="9" hidden="1">{#N/A,#N/A,FALSE,"CREDIT"}</definedName>
    <definedName name="wrn.CREDIT." localSheetId="10" hidden="1">{#N/A,#N/A,FALSE,"CREDIT"}</definedName>
    <definedName name="wrn.CREDIT." localSheetId="11" hidden="1">{#N/A,#N/A,FALSE,"CREDIT"}</definedName>
    <definedName name="wrn.CREDIT." localSheetId="12" hidden="1">{#N/A,#N/A,FALSE,"CREDIT"}</definedName>
    <definedName name="wrn.CREDIT." localSheetId="13" hidden="1">{#N/A,#N/A,FALSE,"CREDIT"}</definedName>
    <definedName name="wrn.CREDIT." localSheetId="14" hidden="1">{#N/A,#N/A,FALSE,"CREDIT"}</definedName>
    <definedName name="wrn.CREDIT." localSheetId="15" hidden="1">{#N/A,#N/A,FALSE,"CREDIT"}</definedName>
    <definedName name="wrn.CREDIT." localSheetId="16" hidden="1">{#N/A,#N/A,FALSE,"CREDIT"}</definedName>
    <definedName name="wrn.CREDIT." localSheetId="17" hidden="1">{#N/A,#N/A,FALSE,"CREDIT"}</definedName>
    <definedName name="wrn.CREDIT." localSheetId="20" hidden="1">{#N/A,#N/A,FALSE,"CREDIT"}</definedName>
    <definedName name="wrn.CREDIT." localSheetId="21" hidden="1">{#N/A,#N/A,FALSE,"CREDIT"}</definedName>
    <definedName name="wrn.CREDIT." hidden="1">{#N/A,#N/A,FALSE,"CREDIT"}</definedName>
    <definedName name="wrn.DEBTSVC." localSheetId="4" hidden="1">{#N/A,#N/A,FALSE,"DEBTSVC"}</definedName>
    <definedName name="wrn.DEBTSVC." localSheetId="23" hidden="1">{#N/A,#N/A,FALSE,"DEBTSVC"}</definedName>
    <definedName name="wrn.DEBTSVC." localSheetId="24" hidden="1">{#N/A,#N/A,FALSE,"DEBTSVC"}</definedName>
    <definedName name="wrn.DEBTSVC." localSheetId="5" hidden="1">{#N/A,#N/A,FALSE,"DEBTSVC"}</definedName>
    <definedName name="wrn.DEBTSVC." localSheetId="22" hidden="1">{#N/A,#N/A,FALSE,"DEBTSVC"}</definedName>
    <definedName name="wrn.DEBTSVC." localSheetId="6" hidden="1">{#N/A,#N/A,FALSE,"DEBTSVC"}</definedName>
    <definedName name="wrn.DEBTSVC." localSheetId="7" hidden="1">{#N/A,#N/A,FALSE,"DEBTSVC"}</definedName>
    <definedName name="wrn.DEBTSVC." localSheetId="8" hidden="1">{#N/A,#N/A,FALSE,"DEBTSVC"}</definedName>
    <definedName name="wrn.DEBTSVC." localSheetId="9" hidden="1">{#N/A,#N/A,FALSE,"DEBTSVC"}</definedName>
    <definedName name="wrn.DEBTSVC." localSheetId="10" hidden="1">{#N/A,#N/A,FALSE,"DEBTSVC"}</definedName>
    <definedName name="wrn.DEBTSVC." localSheetId="11" hidden="1">{#N/A,#N/A,FALSE,"DEBTSVC"}</definedName>
    <definedName name="wrn.DEBTSVC." localSheetId="12" hidden="1">{#N/A,#N/A,FALSE,"DEBTSVC"}</definedName>
    <definedName name="wrn.DEBTSVC." localSheetId="13" hidden="1">{#N/A,#N/A,FALSE,"DEBTSVC"}</definedName>
    <definedName name="wrn.DEBTSVC." localSheetId="14" hidden="1">{#N/A,#N/A,FALSE,"DEBTSVC"}</definedName>
    <definedName name="wrn.DEBTSVC." localSheetId="15" hidden="1">{#N/A,#N/A,FALSE,"DEBTSVC"}</definedName>
    <definedName name="wrn.DEBTSVC." localSheetId="16" hidden="1">{#N/A,#N/A,FALSE,"DEBTSVC"}</definedName>
    <definedName name="wrn.DEBTSVC." localSheetId="17" hidden="1">{#N/A,#N/A,FALSE,"DEBTSVC"}</definedName>
    <definedName name="wrn.DEBTSVC." localSheetId="20" hidden="1">{#N/A,#N/A,FALSE,"DEBTSVC"}</definedName>
    <definedName name="wrn.DEBTSVC." localSheetId="21" hidden="1">{#N/A,#N/A,FALSE,"DEBTSVC"}</definedName>
    <definedName name="wrn.DEBTSVC." hidden="1">{#N/A,#N/A,FALSE,"DEBTSVC"}</definedName>
    <definedName name="wrn.DEPO." localSheetId="4" hidden="1">{#N/A,#N/A,FALSE,"DEPO"}</definedName>
    <definedName name="wrn.DEPO." localSheetId="23" hidden="1">{#N/A,#N/A,FALSE,"DEPO"}</definedName>
    <definedName name="wrn.DEPO." localSheetId="24" hidden="1">{#N/A,#N/A,FALSE,"DEPO"}</definedName>
    <definedName name="wrn.DEPO." localSheetId="5" hidden="1">{#N/A,#N/A,FALSE,"DEPO"}</definedName>
    <definedName name="wrn.DEPO." localSheetId="22" hidden="1">{#N/A,#N/A,FALSE,"DEPO"}</definedName>
    <definedName name="wrn.DEPO." localSheetId="6" hidden="1">{#N/A,#N/A,FALSE,"DEPO"}</definedName>
    <definedName name="wrn.DEPO." localSheetId="7" hidden="1">{#N/A,#N/A,FALSE,"DEPO"}</definedName>
    <definedName name="wrn.DEPO." localSheetId="8" hidden="1">{#N/A,#N/A,FALSE,"DEPO"}</definedName>
    <definedName name="wrn.DEPO." localSheetId="9" hidden="1">{#N/A,#N/A,FALSE,"DEPO"}</definedName>
    <definedName name="wrn.DEPO." localSheetId="10" hidden="1">{#N/A,#N/A,FALSE,"DEPO"}</definedName>
    <definedName name="wrn.DEPO." localSheetId="11" hidden="1">{#N/A,#N/A,FALSE,"DEPO"}</definedName>
    <definedName name="wrn.DEPO." localSheetId="12" hidden="1">{#N/A,#N/A,FALSE,"DEPO"}</definedName>
    <definedName name="wrn.DEPO." localSheetId="13" hidden="1">{#N/A,#N/A,FALSE,"DEPO"}</definedName>
    <definedName name="wrn.DEPO." localSheetId="14" hidden="1">{#N/A,#N/A,FALSE,"DEPO"}</definedName>
    <definedName name="wrn.DEPO." localSheetId="15" hidden="1">{#N/A,#N/A,FALSE,"DEPO"}</definedName>
    <definedName name="wrn.DEPO." localSheetId="16" hidden="1">{#N/A,#N/A,FALSE,"DEPO"}</definedName>
    <definedName name="wrn.DEPO." localSheetId="17" hidden="1">{#N/A,#N/A,FALSE,"DEPO"}</definedName>
    <definedName name="wrn.DEPO." localSheetId="20" hidden="1">{#N/A,#N/A,FALSE,"DEPO"}</definedName>
    <definedName name="wrn.DEPO." localSheetId="21" hidden="1">{#N/A,#N/A,FALSE,"DEPO"}</definedName>
    <definedName name="wrn.DEPO." hidden="1">{#N/A,#N/A,FALSE,"DEPO"}</definedName>
    <definedName name="wrn.EXCISE." localSheetId="4" hidden="1">{#N/A,#N/A,FALSE,"EXCISE"}</definedName>
    <definedName name="wrn.EXCISE." localSheetId="23" hidden="1">{#N/A,#N/A,FALSE,"EXCISE"}</definedName>
    <definedName name="wrn.EXCISE." localSheetId="24" hidden="1">{#N/A,#N/A,FALSE,"EXCISE"}</definedName>
    <definedName name="wrn.EXCISE." localSheetId="5" hidden="1">{#N/A,#N/A,FALSE,"EXCISE"}</definedName>
    <definedName name="wrn.EXCISE." localSheetId="22" hidden="1">{#N/A,#N/A,FALSE,"EXCISE"}</definedName>
    <definedName name="wrn.EXCISE." localSheetId="6" hidden="1">{#N/A,#N/A,FALSE,"EXCISE"}</definedName>
    <definedName name="wrn.EXCISE." localSheetId="7" hidden="1">{#N/A,#N/A,FALSE,"EXCISE"}</definedName>
    <definedName name="wrn.EXCISE." localSheetId="8" hidden="1">{#N/A,#N/A,FALSE,"EXCISE"}</definedName>
    <definedName name="wrn.EXCISE." localSheetId="9" hidden="1">{#N/A,#N/A,FALSE,"EXCISE"}</definedName>
    <definedName name="wrn.EXCISE." localSheetId="10" hidden="1">{#N/A,#N/A,FALSE,"EXCISE"}</definedName>
    <definedName name="wrn.EXCISE." localSheetId="11" hidden="1">{#N/A,#N/A,FALSE,"EXCISE"}</definedName>
    <definedName name="wrn.EXCISE." localSheetId="12" hidden="1">{#N/A,#N/A,FALSE,"EXCISE"}</definedName>
    <definedName name="wrn.EXCISE." localSheetId="13" hidden="1">{#N/A,#N/A,FALSE,"EXCISE"}</definedName>
    <definedName name="wrn.EXCISE." localSheetId="14" hidden="1">{#N/A,#N/A,FALSE,"EXCISE"}</definedName>
    <definedName name="wrn.EXCISE." localSheetId="15" hidden="1">{#N/A,#N/A,FALSE,"EXCISE"}</definedName>
    <definedName name="wrn.EXCISE." localSheetId="16" hidden="1">{#N/A,#N/A,FALSE,"EXCISE"}</definedName>
    <definedName name="wrn.EXCISE." localSheetId="17" hidden="1">{#N/A,#N/A,FALSE,"EXCISE"}</definedName>
    <definedName name="wrn.EXCISE." localSheetId="20" hidden="1">{#N/A,#N/A,FALSE,"EXCISE"}</definedName>
    <definedName name="wrn.EXCISE." localSheetId="21" hidden="1">{#N/A,#N/A,FALSE,"EXCISE"}</definedName>
    <definedName name="wrn.EXCISE." hidden="1">{#N/A,#N/A,FALSE,"EXCISE"}</definedName>
    <definedName name="wrn.EXRATE." localSheetId="4" hidden="1">{#N/A,#N/A,FALSE,"EXRATE"}</definedName>
    <definedName name="wrn.EXRATE." localSheetId="23" hidden="1">{#N/A,#N/A,FALSE,"EXRATE"}</definedName>
    <definedName name="wrn.EXRATE." localSheetId="24" hidden="1">{#N/A,#N/A,FALSE,"EXRATE"}</definedName>
    <definedName name="wrn.EXRATE." localSheetId="5" hidden="1">{#N/A,#N/A,FALSE,"EXRATE"}</definedName>
    <definedName name="wrn.EXRATE." localSheetId="22" hidden="1">{#N/A,#N/A,FALSE,"EXRATE"}</definedName>
    <definedName name="wrn.EXRATE." localSheetId="6" hidden="1">{#N/A,#N/A,FALSE,"EXRATE"}</definedName>
    <definedName name="wrn.EXRATE." localSheetId="7" hidden="1">{#N/A,#N/A,FALSE,"EXRATE"}</definedName>
    <definedName name="wrn.EXRATE." localSheetId="8" hidden="1">{#N/A,#N/A,FALSE,"EXRATE"}</definedName>
    <definedName name="wrn.EXRATE." localSheetId="9" hidden="1">{#N/A,#N/A,FALSE,"EXRATE"}</definedName>
    <definedName name="wrn.EXRATE." localSheetId="10" hidden="1">{#N/A,#N/A,FALSE,"EXRATE"}</definedName>
    <definedName name="wrn.EXRATE." localSheetId="11" hidden="1">{#N/A,#N/A,FALSE,"EXRATE"}</definedName>
    <definedName name="wrn.EXRATE." localSheetId="12" hidden="1">{#N/A,#N/A,FALSE,"EXRATE"}</definedName>
    <definedName name="wrn.EXRATE." localSheetId="13" hidden="1">{#N/A,#N/A,FALSE,"EXRATE"}</definedName>
    <definedName name="wrn.EXRATE." localSheetId="14" hidden="1">{#N/A,#N/A,FALSE,"EXRATE"}</definedName>
    <definedName name="wrn.EXRATE." localSheetId="15" hidden="1">{#N/A,#N/A,FALSE,"EXRATE"}</definedName>
    <definedName name="wrn.EXRATE." localSheetId="16" hidden="1">{#N/A,#N/A,FALSE,"EXRATE"}</definedName>
    <definedName name="wrn.EXRATE." localSheetId="17" hidden="1">{#N/A,#N/A,FALSE,"EXRATE"}</definedName>
    <definedName name="wrn.EXRATE." localSheetId="20" hidden="1">{#N/A,#N/A,FALSE,"EXRATE"}</definedName>
    <definedName name="wrn.EXRATE." localSheetId="21" hidden="1">{#N/A,#N/A,FALSE,"EXRATE"}</definedName>
    <definedName name="wrn.EXRATE." hidden="1">{#N/A,#N/A,FALSE,"EXRATE"}</definedName>
    <definedName name="wrn.EXTDEBT." localSheetId="4" hidden="1">{#N/A,#N/A,FALSE,"EXTDEBT"}</definedName>
    <definedName name="wrn.EXTDEBT." localSheetId="23" hidden="1">{#N/A,#N/A,FALSE,"EXTDEBT"}</definedName>
    <definedName name="wrn.EXTDEBT." localSheetId="24" hidden="1">{#N/A,#N/A,FALSE,"EXTDEBT"}</definedName>
    <definedName name="wrn.EXTDEBT." localSheetId="5" hidden="1">{#N/A,#N/A,FALSE,"EXTDEBT"}</definedName>
    <definedName name="wrn.EXTDEBT." localSheetId="22" hidden="1">{#N/A,#N/A,FALSE,"EXTDEBT"}</definedName>
    <definedName name="wrn.EXTDEBT." localSheetId="6" hidden="1">{#N/A,#N/A,FALSE,"EXTDEBT"}</definedName>
    <definedName name="wrn.EXTDEBT." localSheetId="7" hidden="1">{#N/A,#N/A,FALSE,"EXTDEBT"}</definedName>
    <definedName name="wrn.EXTDEBT." localSheetId="8" hidden="1">{#N/A,#N/A,FALSE,"EXTDEBT"}</definedName>
    <definedName name="wrn.EXTDEBT." localSheetId="9" hidden="1">{#N/A,#N/A,FALSE,"EXTDEBT"}</definedName>
    <definedName name="wrn.EXTDEBT." localSheetId="10" hidden="1">{#N/A,#N/A,FALSE,"EXTDEBT"}</definedName>
    <definedName name="wrn.EXTDEBT." localSheetId="11" hidden="1">{#N/A,#N/A,FALSE,"EXTDEBT"}</definedName>
    <definedName name="wrn.EXTDEBT." localSheetId="12" hidden="1">{#N/A,#N/A,FALSE,"EXTDEBT"}</definedName>
    <definedName name="wrn.EXTDEBT." localSheetId="13" hidden="1">{#N/A,#N/A,FALSE,"EXTDEBT"}</definedName>
    <definedName name="wrn.EXTDEBT." localSheetId="14" hidden="1">{#N/A,#N/A,FALSE,"EXTDEBT"}</definedName>
    <definedName name="wrn.EXTDEBT." localSheetId="15" hidden="1">{#N/A,#N/A,FALSE,"EXTDEBT"}</definedName>
    <definedName name="wrn.EXTDEBT." localSheetId="16" hidden="1">{#N/A,#N/A,FALSE,"EXTDEBT"}</definedName>
    <definedName name="wrn.EXTDEBT." localSheetId="17" hidden="1">{#N/A,#N/A,FALSE,"EXTDEBT"}</definedName>
    <definedName name="wrn.EXTDEBT." localSheetId="20" hidden="1">{#N/A,#N/A,FALSE,"EXTDEBT"}</definedName>
    <definedName name="wrn.EXTDEBT." localSheetId="21" hidden="1">{#N/A,#N/A,FALSE,"EXTDEBT"}</definedName>
    <definedName name="wrn.EXTDEBT." hidden="1">{#N/A,#N/A,FALSE,"EXTDEBT"}</definedName>
    <definedName name="wrn.EXTRABUDGT." localSheetId="4" hidden="1">{#N/A,#N/A,FALSE,"EXTRABUDGT"}</definedName>
    <definedName name="wrn.EXTRABUDGT." localSheetId="23" hidden="1">{#N/A,#N/A,FALSE,"EXTRABUDGT"}</definedName>
    <definedName name="wrn.EXTRABUDGT." localSheetId="24" hidden="1">{#N/A,#N/A,FALSE,"EXTRABUDGT"}</definedName>
    <definedName name="wrn.EXTRABUDGT." localSheetId="5" hidden="1">{#N/A,#N/A,FALSE,"EXTRABUDGT"}</definedName>
    <definedName name="wrn.EXTRABUDGT." localSheetId="22" hidden="1">{#N/A,#N/A,FALSE,"EXTRABUDGT"}</definedName>
    <definedName name="wrn.EXTRABUDGT." localSheetId="6" hidden="1">{#N/A,#N/A,FALSE,"EXTRABUDGT"}</definedName>
    <definedName name="wrn.EXTRABUDGT." localSheetId="7" hidden="1">{#N/A,#N/A,FALSE,"EXTRABUDGT"}</definedName>
    <definedName name="wrn.EXTRABUDGT." localSheetId="8" hidden="1">{#N/A,#N/A,FALSE,"EXTRABUDGT"}</definedName>
    <definedName name="wrn.EXTRABUDGT." localSheetId="9" hidden="1">{#N/A,#N/A,FALSE,"EXTRABUDGT"}</definedName>
    <definedName name="wrn.EXTRABUDGT." localSheetId="10" hidden="1">{#N/A,#N/A,FALSE,"EXTRABUDGT"}</definedName>
    <definedName name="wrn.EXTRABUDGT." localSheetId="11" hidden="1">{#N/A,#N/A,FALSE,"EXTRABUDGT"}</definedName>
    <definedName name="wrn.EXTRABUDGT." localSheetId="12" hidden="1">{#N/A,#N/A,FALSE,"EXTRABUDGT"}</definedName>
    <definedName name="wrn.EXTRABUDGT." localSheetId="13" hidden="1">{#N/A,#N/A,FALSE,"EXTRABUDGT"}</definedName>
    <definedName name="wrn.EXTRABUDGT." localSheetId="14" hidden="1">{#N/A,#N/A,FALSE,"EXTRABUDGT"}</definedName>
    <definedName name="wrn.EXTRABUDGT." localSheetId="15" hidden="1">{#N/A,#N/A,FALSE,"EXTRABUDGT"}</definedName>
    <definedName name="wrn.EXTRABUDGT." localSheetId="16" hidden="1">{#N/A,#N/A,FALSE,"EXTRABUDGT"}</definedName>
    <definedName name="wrn.EXTRABUDGT." localSheetId="17" hidden="1">{#N/A,#N/A,FALSE,"EXTRABUDGT"}</definedName>
    <definedName name="wrn.EXTRABUDGT." localSheetId="20" hidden="1">{#N/A,#N/A,FALSE,"EXTRABUDGT"}</definedName>
    <definedName name="wrn.EXTRABUDGT." localSheetId="21" hidden="1">{#N/A,#N/A,FALSE,"EXTRABUDGT"}</definedName>
    <definedName name="wrn.EXTRABUDGT." hidden="1">{#N/A,#N/A,FALSE,"EXTRABUDGT"}</definedName>
    <definedName name="wrn.EXTRABUDGT2." localSheetId="4" hidden="1">{#N/A,#N/A,FALSE,"EXTRABUDGT2"}</definedName>
    <definedName name="wrn.EXTRABUDGT2." localSheetId="23" hidden="1">{#N/A,#N/A,FALSE,"EXTRABUDGT2"}</definedName>
    <definedName name="wrn.EXTRABUDGT2." localSheetId="24" hidden="1">{#N/A,#N/A,FALSE,"EXTRABUDGT2"}</definedName>
    <definedName name="wrn.EXTRABUDGT2." localSheetId="5" hidden="1">{#N/A,#N/A,FALSE,"EXTRABUDGT2"}</definedName>
    <definedName name="wrn.EXTRABUDGT2." localSheetId="22" hidden="1">{#N/A,#N/A,FALSE,"EXTRABUDGT2"}</definedName>
    <definedName name="wrn.EXTRABUDGT2." localSheetId="6" hidden="1">{#N/A,#N/A,FALSE,"EXTRABUDGT2"}</definedName>
    <definedName name="wrn.EXTRABUDGT2." localSheetId="7" hidden="1">{#N/A,#N/A,FALSE,"EXTRABUDGT2"}</definedName>
    <definedName name="wrn.EXTRABUDGT2." localSheetId="8" hidden="1">{#N/A,#N/A,FALSE,"EXTRABUDGT2"}</definedName>
    <definedName name="wrn.EXTRABUDGT2." localSheetId="9" hidden="1">{#N/A,#N/A,FALSE,"EXTRABUDGT2"}</definedName>
    <definedName name="wrn.EXTRABUDGT2." localSheetId="10" hidden="1">{#N/A,#N/A,FALSE,"EXTRABUDGT2"}</definedName>
    <definedName name="wrn.EXTRABUDGT2." localSheetId="11" hidden="1">{#N/A,#N/A,FALSE,"EXTRABUDGT2"}</definedName>
    <definedName name="wrn.EXTRABUDGT2." localSheetId="12" hidden="1">{#N/A,#N/A,FALSE,"EXTRABUDGT2"}</definedName>
    <definedName name="wrn.EXTRABUDGT2." localSheetId="13" hidden="1">{#N/A,#N/A,FALSE,"EXTRABUDGT2"}</definedName>
    <definedName name="wrn.EXTRABUDGT2." localSheetId="14" hidden="1">{#N/A,#N/A,FALSE,"EXTRABUDGT2"}</definedName>
    <definedName name="wrn.EXTRABUDGT2." localSheetId="15" hidden="1">{#N/A,#N/A,FALSE,"EXTRABUDGT2"}</definedName>
    <definedName name="wrn.EXTRABUDGT2." localSheetId="16" hidden="1">{#N/A,#N/A,FALSE,"EXTRABUDGT2"}</definedName>
    <definedName name="wrn.EXTRABUDGT2." localSheetId="17" hidden="1">{#N/A,#N/A,FALSE,"EXTRABUDGT2"}</definedName>
    <definedName name="wrn.EXTRABUDGT2." localSheetId="20" hidden="1">{#N/A,#N/A,FALSE,"EXTRABUDGT2"}</definedName>
    <definedName name="wrn.EXTRABUDGT2." localSheetId="21" hidden="1">{#N/A,#N/A,FALSE,"EXTRABUDGT2"}</definedName>
    <definedName name="wrn.EXTRABUDGT2." hidden="1">{#N/A,#N/A,FALSE,"EXTRABUDGT2"}</definedName>
    <definedName name="wrn.flash." localSheetId="4" hidden="1">{"pl",#N/A,FALSE,"P&amp;L";"scpl",#N/A,FALSE,"scpl"}</definedName>
    <definedName name="wrn.flash." localSheetId="23" hidden="1">{"pl",#N/A,FALSE,"P&amp;L";"scpl",#N/A,FALSE,"scpl"}</definedName>
    <definedName name="wrn.flash." localSheetId="24" hidden="1">{"pl",#N/A,FALSE,"P&amp;L";"scpl",#N/A,FALSE,"scpl"}</definedName>
    <definedName name="wrn.flash." localSheetId="5" hidden="1">{"pl",#N/A,FALSE,"P&amp;L";"scpl",#N/A,FALSE,"scpl"}</definedName>
    <definedName name="wrn.flash." localSheetId="22" hidden="1">{"pl",#N/A,FALSE,"P&amp;L";"scpl",#N/A,FALSE,"scpl"}</definedName>
    <definedName name="wrn.flash." localSheetId="6" hidden="1">{"pl",#N/A,FALSE,"P&amp;L";"scpl",#N/A,FALSE,"scpl"}</definedName>
    <definedName name="wrn.flash." localSheetId="7" hidden="1">{"pl",#N/A,FALSE,"P&amp;L";"scpl",#N/A,FALSE,"scpl"}</definedName>
    <definedName name="wrn.flash." localSheetId="8" hidden="1">{"pl",#N/A,FALSE,"P&amp;L";"scpl",#N/A,FALSE,"scpl"}</definedName>
    <definedName name="wrn.flash." localSheetId="9" hidden="1">{"pl",#N/A,FALSE,"P&amp;L";"scpl",#N/A,FALSE,"scpl"}</definedName>
    <definedName name="wrn.flash." localSheetId="10" hidden="1">{"pl",#N/A,FALSE,"P&amp;L";"scpl",#N/A,FALSE,"scpl"}</definedName>
    <definedName name="wrn.flash." localSheetId="11" hidden="1">{"pl",#N/A,FALSE,"P&amp;L";"scpl",#N/A,FALSE,"scpl"}</definedName>
    <definedName name="wrn.flash." localSheetId="12" hidden="1">{"pl",#N/A,FALSE,"P&amp;L";"scpl",#N/A,FALSE,"scpl"}</definedName>
    <definedName name="wrn.flash." localSheetId="13" hidden="1">{"pl",#N/A,FALSE,"P&amp;L";"scpl",#N/A,FALSE,"scpl"}</definedName>
    <definedName name="wrn.flash." localSheetId="14" hidden="1">{"pl",#N/A,FALSE,"P&amp;L";"scpl",#N/A,FALSE,"scpl"}</definedName>
    <definedName name="wrn.flash." localSheetId="15" hidden="1">{"pl",#N/A,FALSE,"P&amp;L";"scpl",#N/A,FALSE,"scpl"}</definedName>
    <definedName name="wrn.flash." localSheetId="16" hidden="1">{"pl",#N/A,FALSE,"P&amp;L";"scpl",#N/A,FALSE,"scpl"}</definedName>
    <definedName name="wrn.flash." localSheetId="17" hidden="1">{"pl",#N/A,FALSE,"P&amp;L";"scpl",#N/A,FALSE,"scpl"}</definedName>
    <definedName name="wrn.flash." localSheetId="20" hidden="1">{"pl",#N/A,FALSE,"P&amp;L";"scpl",#N/A,FALSE,"scpl"}</definedName>
    <definedName name="wrn.flash." localSheetId="21" hidden="1">{"pl",#N/A,FALSE,"P&amp;L";"scpl",#N/A,FALSE,"scpl"}</definedName>
    <definedName name="wrn.flash." hidden="1">{"pl",#N/A,FALSE,"P&amp;L";"scpl",#N/A,FALSE,"scpl"}</definedName>
    <definedName name="wrn.GDP." localSheetId="4" hidden="1">{#N/A,#N/A,FALSE,"GDP_ORIGIN";#N/A,#N/A,FALSE,"EMP_POP"}</definedName>
    <definedName name="wrn.GDP." localSheetId="23" hidden="1">{#N/A,#N/A,FALSE,"GDP_ORIGIN";#N/A,#N/A,FALSE,"EMP_POP"}</definedName>
    <definedName name="wrn.GDP." localSheetId="24" hidden="1">{#N/A,#N/A,FALSE,"GDP_ORIGIN";#N/A,#N/A,FALSE,"EMP_POP"}</definedName>
    <definedName name="wrn.GDP." localSheetId="5" hidden="1">{#N/A,#N/A,FALSE,"GDP_ORIGIN";#N/A,#N/A,FALSE,"EMP_POP"}</definedName>
    <definedName name="wrn.GDP." localSheetId="22" hidden="1">{#N/A,#N/A,FALSE,"GDP_ORIGIN";#N/A,#N/A,FALSE,"EMP_POP"}</definedName>
    <definedName name="wrn.GDP." localSheetId="6" hidden="1">{#N/A,#N/A,FALSE,"GDP_ORIGIN";#N/A,#N/A,FALSE,"EMP_POP"}</definedName>
    <definedName name="wrn.GDP." localSheetId="7" hidden="1">{#N/A,#N/A,FALSE,"GDP_ORIGIN";#N/A,#N/A,FALSE,"EMP_POP"}</definedName>
    <definedName name="wrn.GDP." localSheetId="8" hidden="1">{#N/A,#N/A,FALSE,"GDP_ORIGIN";#N/A,#N/A,FALSE,"EMP_POP"}</definedName>
    <definedName name="wrn.GDP." localSheetId="9" hidden="1">{#N/A,#N/A,FALSE,"GDP_ORIGIN";#N/A,#N/A,FALSE,"EMP_POP"}</definedName>
    <definedName name="wrn.GDP." localSheetId="10" hidden="1">{#N/A,#N/A,FALSE,"GDP_ORIGIN";#N/A,#N/A,FALSE,"EMP_POP"}</definedName>
    <definedName name="wrn.GDP." localSheetId="11" hidden="1">{#N/A,#N/A,FALSE,"GDP_ORIGIN";#N/A,#N/A,FALSE,"EMP_POP"}</definedName>
    <definedName name="wrn.GDP." localSheetId="12" hidden="1">{#N/A,#N/A,FALSE,"GDP_ORIGIN";#N/A,#N/A,FALSE,"EMP_POP"}</definedName>
    <definedName name="wrn.GDP." localSheetId="13" hidden="1">{#N/A,#N/A,FALSE,"GDP_ORIGIN";#N/A,#N/A,FALSE,"EMP_POP"}</definedName>
    <definedName name="wrn.GDP." localSheetId="14" hidden="1">{#N/A,#N/A,FALSE,"GDP_ORIGIN";#N/A,#N/A,FALSE,"EMP_POP"}</definedName>
    <definedName name="wrn.GDP." localSheetId="15" hidden="1">{#N/A,#N/A,FALSE,"GDP_ORIGIN";#N/A,#N/A,FALSE,"EMP_POP"}</definedName>
    <definedName name="wrn.GDP." localSheetId="16" hidden="1">{#N/A,#N/A,FALSE,"GDP_ORIGIN";#N/A,#N/A,FALSE,"EMP_POP"}</definedName>
    <definedName name="wrn.GDP." localSheetId="17" hidden="1">{#N/A,#N/A,FALSE,"GDP_ORIGIN";#N/A,#N/A,FALSE,"EMP_POP"}</definedName>
    <definedName name="wrn.GDP." localSheetId="20" hidden="1">{#N/A,#N/A,FALSE,"GDP_ORIGIN";#N/A,#N/A,FALSE,"EMP_POP"}</definedName>
    <definedName name="wrn.GDP." localSheetId="21" hidden="1">{#N/A,#N/A,FALSE,"GDP_ORIGIN";#N/A,#N/A,FALSE,"EMP_POP"}</definedName>
    <definedName name="wrn.GDP." hidden="1">{#N/A,#N/A,FALSE,"GDP_ORIGIN";#N/A,#N/A,FALSE,"EMP_POP"}</definedName>
    <definedName name="wrn.GGOVT." localSheetId="4" hidden="1">{#N/A,#N/A,FALSE,"GGOVT"}</definedName>
    <definedName name="wrn.GGOVT." localSheetId="23" hidden="1">{#N/A,#N/A,FALSE,"GGOVT"}</definedName>
    <definedName name="wrn.GGOVT." localSheetId="24" hidden="1">{#N/A,#N/A,FALSE,"GGOVT"}</definedName>
    <definedName name="wrn.GGOVT." localSheetId="5" hidden="1">{#N/A,#N/A,FALSE,"GGOVT"}</definedName>
    <definedName name="wrn.GGOVT." localSheetId="22" hidden="1">{#N/A,#N/A,FALSE,"GGOVT"}</definedName>
    <definedName name="wrn.GGOVT." localSheetId="6" hidden="1">{#N/A,#N/A,FALSE,"GGOVT"}</definedName>
    <definedName name="wrn.GGOVT." localSheetId="7" hidden="1">{#N/A,#N/A,FALSE,"GGOVT"}</definedName>
    <definedName name="wrn.GGOVT." localSheetId="8" hidden="1">{#N/A,#N/A,FALSE,"GGOVT"}</definedName>
    <definedName name="wrn.GGOVT." localSheetId="9" hidden="1">{#N/A,#N/A,FALSE,"GGOVT"}</definedName>
    <definedName name="wrn.GGOVT." localSheetId="10" hidden="1">{#N/A,#N/A,FALSE,"GGOVT"}</definedName>
    <definedName name="wrn.GGOVT." localSheetId="11" hidden="1">{#N/A,#N/A,FALSE,"GGOVT"}</definedName>
    <definedName name="wrn.GGOVT." localSheetId="12" hidden="1">{#N/A,#N/A,FALSE,"GGOVT"}</definedName>
    <definedName name="wrn.GGOVT." localSheetId="13" hidden="1">{#N/A,#N/A,FALSE,"GGOVT"}</definedName>
    <definedName name="wrn.GGOVT." localSheetId="14" hidden="1">{#N/A,#N/A,FALSE,"GGOVT"}</definedName>
    <definedName name="wrn.GGOVT." localSheetId="15" hidden="1">{#N/A,#N/A,FALSE,"GGOVT"}</definedName>
    <definedName name="wrn.GGOVT." localSheetId="16" hidden="1">{#N/A,#N/A,FALSE,"GGOVT"}</definedName>
    <definedName name="wrn.GGOVT." localSheetId="17" hidden="1">{#N/A,#N/A,FALSE,"GGOVT"}</definedName>
    <definedName name="wrn.GGOVT." localSheetId="20" hidden="1">{#N/A,#N/A,FALSE,"GGOVT"}</definedName>
    <definedName name="wrn.GGOVT." localSheetId="21" hidden="1">{#N/A,#N/A,FALSE,"GGOVT"}</definedName>
    <definedName name="wrn.GGOVT." hidden="1">{#N/A,#N/A,FALSE,"GGOVT"}</definedName>
    <definedName name="wrn.GGOVT2." localSheetId="4" hidden="1">{#N/A,#N/A,FALSE,"GGOVT2"}</definedName>
    <definedName name="wrn.GGOVT2." localSheetId="23" hidden="1">{#N/A,#N/A,FALSE,"GGOVT2"}</definedName>
    <definedName name="wrn.GGOVT2." localSheetId="24" hidden="1">{#N/A,#N/A,FALSE,"GGOVT2"}</definedName>
    <definedName name="wrn.GGOVT2." localSheetId="5" hidden="1">{#N/A,#N/A,FALSE,"GGOVT2"}</definedName>
    <definedName name="wrn.GGOVT2." localSheetId="22" hidden="1">{#N/A,#N/A,FALSE,"GGOVT2"}</definedName>
    <definedName name="wrn.GGOVT2." localSheetId="6" hidden="1">{#N/A,#N/A,FALSE,"GGOVT2"}</definedName>
    <definedName name="wrn.GGOVT2." localSheetId="7" hidden="1">{#N/A,#N/A,FALSE,"GGOVT2"}</definedName>
    <definedName name="wrn.GGOVT2." localSheetId="8" hidden="1">{#N/A,#N/A,FALSE,"GGOVT2"}</definedName>
    <definedName name="wrn.GGOVT2." localSheetId="9" hidden="1">{#N/A,#N/A,FALSE,"GGOVT2"}</definedName>
    <definedName name="wrn.GGOVT2." localSheetId="10" hidden="1">{#N/A,#N/A,FALSE,"GGOVT2"}</definedName>
    <definedName name="wrn.GGOVT2." localSheetId="11" hidden="1">{#N/A,#N/A,FALSE,"GGOVT2"}</definedName>
    <definedName name="wrn.GGOVT2." localSheetId="12" hidden="1">{#N/A,#N/A,FALSE,"GGOVT2"}</definedName>
    <definedName name="wrn.GGOVT2." localSheetId="13" hidden="1">{#N/A,#N/A,FALSE,"GGOVT2"}</definedName>
    <definedName name="wrn.GGOVT2." localSheetId="14" hidden="1">{#N/A,#N/A,FALSE,"GGOVT2"}</definedName>
    <definedName name="wrn.GGOVT2." localSheetId="15" hidden="1">{#N/A,#N/A,FALSE,"GGOVT2"}</definedName>
    <definedName name="wrn.GGOVT2." localSheetId="16" hidden="1">{#N/A,#N/A,FALSE,"GGOVT2"}</definedName>
    <definedName name="wrn.GGOVT2." localSheetId="17" hidden="1">{#N/A,#N/A,FALSE,"GGOVT2"}</definedName>
    <definedName name="wrn.GGOVT2." localSheetId="20" hidden="1">{#N/A,#N/A,FALSE,"GGOVT2"}</definedName>
    <definedName name="wrn.GGOVT2." localSheetId="21" hidden="1">{#N/A,#N/A,FALSE,"GGOVT2"}</definedName>
    <definedName name="wrn.GGOVT2." hidden="1">{#N/A,#N/A,FALSE,"GGOVT2"}</definedName>
    <definedName name="wrn.GGOVTPC." localSheetId="4" hidden="1">{#N/A,#N/A,FALSE,"GGOVT%"}</definedName>
    <definedName name="wrn.GGOVTPC." localSheetId="23" hidden="1">{#N/A,#N/A,FALSE,"GGOVT%"}</definedName>
    <definedName name="wrn.GGOVTPC." localSheetId="24" hidden="1">{#N/A,#N/A,FALSE,"GGOVT%"}</definedName>
    <definedName name="wrn.GGOVTPC." localSheetId="5" hidden="1">{#N/A,#N/A,FALSE,"GGOVT%"}</definedName>
    <definedName name="wrn.GGOVTPC." localSheetId="22" hidden="1">{#N/A,#N/A,FALSE,"GGOVT%"}</definedName>
    <definedName name="wrn.GGOVTPC." localSheetId="6" hidden="1">{#N/A,#N/A,FALSE,"GGOVT%"}</definedName>
    <definedName name="wrn.GGOVTPC." localSheetId="7" hidden="1">{#N/A,#N/A,FALSE,"GGOVT%"}</definedName>
    <definedName name="wrn.GGOVTPC." localSheetId="8" hidden="1">{#N/A,#N/A,FALSE,"GGOVT%"}</definedName>
    <definedName name="wrn.GGOVTPC." localSheetId="9" hidden="1">{#N/A,#N/A,FALSE,"GGOVT%"}</definedName>
    <definedName name="wrn.GGOVTPC." localSheetId="10" hidden="1">{#N/A,#N/A,FALSE,"GGOVT%"}</definedName>
    <definedName name="wrn.GGOVTPC." localSheetId="11" hidden="1">{#N/A,#N/A,FALSE,"GGOVT%"}</definedName>
    <definedName name="wrn.GGOVTPC." localSheetId="12" hidden="1">{#N/A,#N/A,FALSE,"GGOVT%"}</definedName>
    <definedName name="wrn.GGOVTPC." localSheetId="13" hidden="1">{#N/A,#N/A,FALSE,"GGOVT%"}</definedName>
    <definedName name="wrn.GGOVTPC." localSheetId="14" hidden="1">{#N/A,#N/A,FALSE,"GGOVT%"}</definedName>
    <definedName name="wrn.GGOVTPC." localSheetId="15" hidden="1">{#N/A,#N/A,FALSE,"GGOVT%"}</definedName>
    <definedName name="wrn.GGOVTPC." localSheetId="16" hidden="1">{#N/A,#N/A,FALSE,"GGOVT%"}</definedName>
    <definedName name="wrn.GGOVTPC." localSheetId="17" hidden="1">{#N/A,#N/A,FALSE,"GGOVT%"}</definedName>
    <definedName name="wrn.GGOVTPC." localSheetId="20" hidden="1">{#N/A,#N/A,FALSE,"GGOVT%"}</definedName>
    <definedName name="wrn.GGOVTPC." localSheetId="21" hidden="1">{#N/A,#N/A,FALSE,"GGOVT%"}</definedName>
    <definedName name="wrn.GGOVTPC." hidden="1">{#N/A,#N/A,FALSE,"GGOVT%"}</definedName>
    <definedName name="wrn.INCOMETX." localSheetId="4" hidden="1">{#N/A,#N/A,FALSE,"INCOMETX"}</definedName>
    <definedName name="wrn.INCOMETX." localSheetId="23" hidden="1">{#N/A,#N/A,FALSE,"INCOMETX"}</definedName>
    <definedName name="wrn.INCOMETX." localSheetId="24" hidden="1">{#N/A,#N/A,FALSE,"INCOMETX"}</definedName>
    <definedName name="wrn.INCOMETX." localSheetId="5" hidden="1">{#N/A,#N/A,FALSE,"INCOMETX"}</definedName>
    <definedName name="wrn.INCOMETX." localSheetId="22" hidden="1">{#N/A,#N/A,FALSE,"INCOMETX"}</definedName>
    <definedName name="wrn.INCOMETX." localSheetId="6" hidden="1">{#N/A,#N/A,FALSE,"INCOMETX"}</definedName>
    <definedName name="wrn.INCOMETX." localSheetId="7" hidden="1">{#N/A,#N/A,FALSE,"INCOMETX"}</definedName>
    <definedName name="wrn.INCOMETX." localSheetId="8" hidden="1">{#N/A,#N/A,FALSE,"INCOMETX"}</definedName>
    <definedName name="wrn.INCOMETX." localSheetId="9" hidden="1">{#N/A,#N/A,FALSE,"INCOMETX"}</definedName>
    <definedName name="wrn.INCOMETX." localSheetId="10" hidden="1">{#N/A,#N/A,FALSE,"INCOMETX"}</definedName>
    <definedName name="wrn.INCOMETX." localSheetId="11" hidden="1">{#N/A,#N/A,FALSE,"INCOMETX"}</definedName>
    <definedName name="wrn.INCOMETX." localSheetId="12" hidden="1">{#N/A,#N/A,FALSE,"INCOMETX"}</definedName>
    <definedName name="wrn.INCOMETX." localSheetId="13" hidden="1">{#N/A,#N/A,FALSE,"INCOMETX"}</definedName>
    <definedName name="wrn.INCOMETX." localSheetId="14" hidden="1">{#N/A,#N/A,FALSE,"INCOMETX"}</definedName>
    <definedName name="wrn.INCOMETX." localSheetId="15" hidden="1">{#N/A,#N/A,FALSE,"INCOMETX"}</definedName>
    <definedName name="wrn.INCOMETX." localSheetId="16" hidden="1">{#N/A,#N/A,FALSE,"INCOMETX"}</definedName>
    <definedName name="wrn.INCOMETX." localSheetId="17" hidden="1">{#N/A,#N/A,FALSE,"INCOMETX"}</definedName>
    <definedName name="wrn.INCOMETX." localSheetId="20" hidden="1">{#N/A,#N/A,FALSE,"INCOMETX"}</definedName>
    <definedName name="wrn.INCOMETX." localSheetId="21"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23" hidden="1">{#N/A,#N/A,FALSE,"SimInp1";#N/A,#N/A,FALSE,"SimInp2";#N/A,#N/A,FALSE,"SimOut1";#N/A,#N/A,FALSE,"SimOut2";#N/A,#N/A,FALSE,"SimOut3";#N/A,#N/A,FALSE,"SimOut4";#N/A,#N/A,FALSE,"SimOut5"}</definedName>
    <definedName name="wrn.Input._.and._.output._.tables." localSheetId="24"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22"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localSheetId="8" hidden="1">{#N/A,#N/A,FALSE,"SimInp1";#N/A,#N/A,FALSE,"SimInp2";#N/A,#N/A,FALSE,"SimOut1";#N/A,#N/A,FALSE,"SimOut2";#N/A,#N/A,FALSE,"SimOut3";#N/A,#N/A,FALSE,"SimOut4";#N/A,#N/A,FALSE,"SimOut5"}</definedName>
    <definedName name="wrn.Input._.and._.output._.tables." localSheetId="9" hidden="1">{#N/A,#N/A,FALSE,"SimInp1";#N/A,#N/A,FALSE,"SimInp2";#N/A,#N/A,FALSE,"SimOut1";#N/A,#N/A,FALSE,"SimOut2";#N/A,#N/A,FALSE,"SimOut3";#N/A,#N/A,FALSE,"SimOut4";#N/A,#N/A,FALSE,"SimOut5"}</definedName>
    <definedName name="wrn.Input._.and._.output._.tables." localSheetId="10" hidden="1">{#N/A,#N/A,FALSE,"SimInp1";#N/A,#N/A,FALSE,"SimInp2";#N/A,#N/A,FALSE,"SimOut1";#N/A,#N/A,FALSE,"SimOut2";#N/A,#N/A,FALSE,"SimOut3";#N/A,#N/A,FALSE,"SimOut4";#N/A,#N/A,FALSE,"SimOut5"}</definedName>
    <definedName name="wrn.Input._.and._.output._.tables." localSheetId="11" hidden="1">{#N/A,#N/A,FALSE,"SimInp1";#N/A,#N/A,FALSE,"SimInp2";#N/A,#N/A,FALSE,"SimOut1";#N/A,#N/A,FALSE,"SimOut2";#N/A,#N/A,FALSE,"SimOut3";#N/A,#N/A,FALSE,"SimOut4";#N/A,#N/A,FALSE,"SimOut5"}</definedName>
    <definedName name="wrn.Input._.and._.output._.tables." localSheetId="12" hidden="1">{#N/A,#N/A,FALSE,"SimInp1";#N/A,#N/A,FALSE,"SimInp2";#N/A,#N/A,FALSE,"SimOut1";#N/A,#N/A,FALSE,"SimOut2";#N/A,#N/A,FALSE,"SimOut3";#N/A,#N/A,FALSE,"SimOut4";#N/A,#N/A,FALSE,"SimOut5"}</definedName>
    <definedName name="wrn.Input._.and._.output._.tables." localSheetId="13" hidden="1">{#N/A,#N/A,FALSE,"SimInp1";#N/A,#N/A,FALSE,"SimInp2";#N/A,#N/A,FALSE,"SimOut1";#N/A,#N/A,FALSE,"SimOut2";#N/A,#N/A,FALSE,"SimOut3";#N/A,#N/A,FALSE,"SimOut4";#N/A,#N/A,FALSE,"SimOut5"}</definedName>
    <definedName name="wrn.Input._.and._.output._.tables." localSheetId="14" hidden="1">{#N/A,#N/A,FALSE,"SimInp1";#N/A,#N/A,FALSE,"SimInp2";#N/A,#N/A,FALSE,"SimOut1";#N/A,#N/A,FALSE,"SimOut2";#N/A,#N/A,FALSE,"SimOut3";#N/A,#N/A,FALSE,"SimOut4";#N/A,#N/A,FALSE,"SimOut5"}</definedName>
    <definedName name="wrn.Input._.and._.output._.tables." localSheetId="15" hidden="1">{#N/A,#N/A,FALSE,"SimInp1";#N/A,#N/A,FALSE,"SimInp2";#N/A,#N/A,FALSE,"SimOut1";#N/A,#N/A,FALSE,"SimOut2";#N/A,#N/A,FALSE,"SimOut3";#N/A,#N/A,FALSE,"SimOut4";#N/A,#N/A,FALSE,"SimOut5"}</definedName>
    <definedName name="wrn.Input._.and._.output._.tables." localSheetId="16" hidden="1">{#N/A,#N/A,FALSE,"SimInp1";#N/A,#N/A,FALSE,"SimInp2";#N/A,#N/A,FALSE,"SimOut1";#N/A,#N/A,FALSE,"SimOut2";#N/A,#N/A,FALSE,"SimOut3";#N/A,#N/A,FALSE,"SimOut4";#N/A,#N/A,FALSE,"SimOut5"}</definedName>
    <definedName name="wrn.Input._.and._.output._.tables." localSheetId="17" hidden="1">{#N/A,#N/A,FALSE,"SimInp1";#N/A,#N/A,FALSE,"SimInp2";#N/A,#N/A,FALSE,"SimOut1";#N/A,#N/A,FALSE,"SimOut2";#N/A,#N/A,FALSE,"SimOut3";#N/A,#N/A,FALSE,"SimOut4";#N/A,#N/A,FALSE,"SimOut5"}</definedName>
    <definedName name="wrn.Input._.and._.output._.tables." localSheetId="20" hidden="1">{#N/A,#N/A,FALSE,"SimInp1";#N/A,#N/A,FALSE,"SimInp2";#N/A,#N/A,FALSE,"SimOut1";#N/A,#N/A,FALSE,"SimOut2";#N/A,#N/A,FALSE,"SimOut3";#N/A,#N/A,FALSE,"SimOut4";#N/A,#N/A,FALSE,"SimOut5"}</definedName>
    <definedName name="wrn.Input._.and._.output._.tables." localSheetId="21"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23" hidden="1">{#N/A,#N/A,FALSE,"INTERST"}</definedName>
    <definedName name="wrn.INTERST." localSheetId="24" hidden="1">{#N/A,#N/A,FALSE,"INTERST"}</definedName>
    <definedName name="wrn.INTERST." localSheetId="5" hidden="1">{#N/A,#N/A,FALSE,"INTERST"}</definedName>
    <definedName name="wrn.INTERST." localSheetId="22" hidden="1">{#N/A,#N/A,FALSE,"INTERST"}</definedName>
    <definedName name="wrn.INTERST." localSheetId="6" hidden="1">{#N/A,#N/A,FALSE,"INTERST"}</definedName>
    <definedName name="wrn.INTERST." localSheetId="7" hidden="1">{#N/A,#N/A,FALSE,"INTERST"}</definedName>
    <definedName name="wrn.INTERST." localSheetId="8" hidden="1">{#N/A,#N/A,FALSE,"INTERST"}</definedName>
    <definedName name="wrn.INTERST." localSheetId="9" hidden="1">{#N/A,#N/A,FALSE,"INTERST"}</definedName>
    <definedName name="wrn.INTERST." localSheetId="10" hidden="1">{#N/A,#N/A,FALSE,"INTERST"}</definedName>
    <definedName name="wrn.INTERST." localSheetId="11" hidden="1">{#N/A,#N/A,FALSE,"INTERST"}</definedName>
    <definedName name="wrn.INTERST." localSheetId="12" hidden="1">{#N/A,#N/A,FALSE,"INTERST"}</definedName>
    <definedName name="wrn.INTERST." localSheetId="13" hidden="1">{#N/A,#N/A,FALSE,"INTERST"}</definedName>
    <definedName name="wrn.INTERST." localSheetId="14" hidden="1">{#N/A,#N/A,FALSE,"INTERST"}</definedName>
    <definedName name="wrn.INTERST." localSheetId="15" hidden="1">{#N/A,#N/A,FALSE,"INTERST"}</definedName>
    <definedName name="wrn.INTERST." localSheetId="16" hidden="1">{#N/A,#N/A,FALSE,"INTERST"}</definedName>
    <definedName name="wrn.INTERST." localSheetId="17" hidden="1">{#N/A,#N/A,FALSE,"INTERST"}</definedName>
    <definedName name="wrn.INTERST." localSheetId="20" hidden="1">{#N/A,#N/A,FALSE,"INTERST"}</definedName>
    <definedName name="wrn.INTERST." localSheetId="21"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23" hidden="1">{"BOP_TAB",#N/A,FALSE,"N";"MIDTERM_TAB",#N/A,FALSE,"O";"FUND_CRED",#N/A,FALSE,"P";"DEBT_TAB1",#N/A,FALSE,"Q";"DEBT_TAB2",#N/A,FALSE,"Q";"FORFIN_TAB1",#N/A,FALSE,"R";"FORFIN_TAB2",#N/A,FALSE,"R";"BOP_ANALY",#N/A,FALSE,"U"}</definedName>
    <definedName name="wrn.MDABOP." localSheetId="24"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22"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localSheetId="8" hidden="1">{"BOP_TAB",#N/A,FALSE,"N";"MIDTERM_TAB",#N/A,FALSE,"O";"FUND_CRED",#N/A,FALSE,"P";"DEBT_TAB1",#N/A,FALSE,"Q";"DEBT_TAB2",#N/A,FALSE,"Q";"FORFIN_TAB1",#N/A,FALSE,"R";"FORFIN_TAB2",#N/A,FALSE,"R";"BOP_ANALY",#N/A,FALSE,"U"}</definedName>
    <definedName name="wrn.MDABOP." localSheetId="9" hidden="1">{"BOP_TAB",#N/A,FALSE,"N";"MIDTERM_TAB",#N/A,FALSE,"O";"FUND_CRED",#N/A,FALSE,"P";"DEBT_TAB1",#N/A,FALSE,"Q";"DEBT_TAB2",#N/A,FALSE,"Q";"FORFIN_TAB1",#N/A,FALSE,"R";"FORFIN_TAB2",#N/A,FALSE,"R";"BOP_ANALY",#N/A,FALSE,"U"}</definedName>
    <definedName name="wrn.MDABOP." localSheetId="10" hidden="1">{"BOP_TAB",#N/A,FALSE,"N";"MIDTERM_TAB",#N/A,FALSE,"O";"FUND_CRED",#N/A,FALSE,"P";"DEBT_TAB1",#N/A,FALSE,"Q";"DEBT_TAB2",#N/A,FALSE,"Q";"FORFIN_TAB1",#N/A,FALSE,"R";"FORFIN_TAB2",#N/A,FALSE,"R";"BOP_ANALY",#N/A,FALSE,"U"}</definedName>
    <definedName name="wrn.MDABOP." localSheetId="11" hidden="1">{"BOP_TAB",#N/A,FALSE,"N";"MIDTERM_TAB",#N/A,FALSE,"O";"FUND_CRED",#N/A,FALSE,"P";"DEBT_TAB1",#N/A,FALSE,"Q";"DEBT_TAB2",#N/A,FALSE,"Q";"FORFIN_TAB1",#N/A,FALSE,"R";"FORFIN_TAB2",#N/A,FALSE,"R";"BOP_ANALY",#N/A,FALSE,"U"}</definedName>
    <definedName name="wrn.MDABOP." localSheetId="12" hidden="1">{"BOP_TAB",#N/A,FALSE,"N";"MIDTERM_TAB",#N/A,FALSE,"O";"FUND_CRED",#N/A,FALSE,"P";"DEBT_TAB1",#N/A,FALSE,"Q";"DEBT_TAB2",#N/A,FALSE,"Q";"FORFIN_TAB1",#N/A,FALSE,"R";"FORFIN_TAB2",#N/A,FALSE,"R";"BOP_ANALY",#N/A,FALSE,"U"}</definedName>
    <definedName name="wrn.MDABOP." localSheetId="13" hidden="1">{"BOP_TAB",#N/A,FALSE,"N";"MIDTERM_TAB",#N/A,FALSE,"O";"FUND_CRED",#N/A,FALSE,"P";"DEBT_TAB1",#N/A,FALSE,"Q";"DEBT_TAB2",#N/A,FALSE,"Q";"FORFIN_TAB1",#N/A,FALSE,"R";"FORFIN_TAB2",#N/A,FALSE,"R";"BOP_ANALY",#N/A,FALSE,"U"}</definedName>
    <definedName name="wrn.MDABOP." localSheetId="14" hidden="1">{"BOP_TAB",#N/A,FALSE,"N";"MIDTERM_TAB",#N/A,FALSE,"O";"FUND_CRED",#N/A,FALSE,"P";"DEBT_TAB1",#N/A,FALSE,"Q";"DEBT_TAB2",#N/A,FALSE,"Q";"FORFIN_TAB1",#N/A,FALSE,"R";"FORFIN_TAB2",#N/A,FALSE,"R";"BOP_ANALY",#N/A,FALSE,"U"}</definedName>
    <definedName name="wrn.MDABOP." localSheetId="15" hidden="1">{"BOP_TAB",#N/A,FALSE,"N";"MIDTERM_TAB",#N/A,FALSE,"O";"FUND_CRED",#N/A,FALSE,"P";"DEBT_TAB1",#N/A,FALSE,"Q";"DEBT_TAB2",#N/A,FALSE,"Q";"FORFIN_TAB1",#N/A,FALSE,"R";"FORFIN_TAB2",#N/A,FALSE,"R";"BOP_ANALY",#N/A,FALSE,"U"}</definedName>
    <definedName name="wrn.MDABOP." localSheetId="16" hidden="1">{"BOP_TAB",#N/A,FALSE,"N";"MIDTERM_TAB",#N/A,FALSE,"O";"FUND_CRED",#N/A,FALSE,"P";"DEBT_TAB1",#N/A,FALSE,"Q";"DEBT_TAB2",#N/A,FALSE,"Q";"FORFIN_TAB1",#N/A,FALSE,"R";"FORFIN_TAB2",#N/A,FALSE,"R";"BOP_ANALY",#N/A,FALSE,"U"}</definedName>
    <definedName name="wrn.MDABOP." localSheetId="17" hidden="1">{"BOP_TAB",#N/A,FALSE,"N";"MIDTERM_TAB",#N/A,FALSE,"O";"FUND_CRED",#N/A,FALSE,"P";"DEBT_TAB1",#N/A,FALSE,"Q";"DEBT_TAB2",#N/A,FALSE,"Q";"FORFIN_TAB1",#N/A,FALSE,"R";"FORFIN_TAB2",#N/A,FALSE,"R";"BOP_ANALY",#N/A,FALSE,"U"}</definedName>
    <definedName name="wrn.MDABOP." localSheetId="20" hidden="1">{"BOP_TAB",#N/A,FALSE,"N";"MIDTERM_TAB",#N/A,FALSE,"O";"FUND_CRED",#N/A,FALSE,"P";"DEBT_TAB1",#N/A,FALSE,"Q";"DEBT_TAB2",#N/A,FALSE,"Q";"FORFIN_TAB1",#N/A,FALSE,"R";"FORFIN_TAB2",#N/A,FALSE,"R";"BOP_ANALY",#N/A,FALSE,"U"}</definedName>
    <definedName name="wrn.MDABOP." localSheetId="21"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23" hidden="1">{"MONA",#N/A,FALSE,"S"}</definedName>
    <definedName name="wrn.MONA." localSheetId="24" hidden="1">{"MONA",#N/A,FALSE,"S"}</definedName>
    <definedName name="wrn.MONA." localSheetId="5" hidden="1">{"MONA",#N/A,FALSE,"S"}</definedName>
    <definedName name="wrn.MONA." localSheetId="22" hidden="1">{"MONA",#N/A,FALSE,"S"}</definedName>
    <definedName name="wrn.MONA." localSheetId="6" hidden="1">{"MONA",#N/A,FALSE,"S"}</definedName>
    <definedName name="wrn.MONA." localSheetId="7" hidden="1">{"MONA",#N/A,FALSE,"S"}</definedName>
    <definedName name="wrn.MONA." localSheetId="8" hidden="1">{"MONA",#N/A,FALSE,"S"}</definedName>
    <definedName name="wrn.MONA." localSheetId="9" hidden="1">{"MONA",#N/A,FALSE,"S"}</definedName>
    <definedName name="wrn.MONA." localSheetId="10" hidden="1">{"MONA",#N/A,FALSE,"S"}</definedName>
    <definedName name="wrn.MONA." localSheetId="11" hidden="1">{"MONA",#N/A,FALSE,"S"}</definedName>
    <definedName name="wrn.MONA." localSheetId="12" hidden="1">{"MONA",#N/A,FALSE,"S"}</definedName>
    <definedName name="wrn.MONA." localSheetId="13" hidden="1">{"MONA",#N/A,FALSE,"S"}</definedName>
    <definedName name="wrn.MONA." localSheetId="14" hidden="1">{"MONA",#N/A,FALSE,"S"}</definedName>
    <definedName name="wrn.MONA." localSheetId="15" hidden="1">{"MONA",#N/A,FALSE,"S"}</definedName>
    <definedName name="wrn.MONA." localSheetId="16" hidden="1">{"MONA",#N/A,FALSE,"S"}</definedName>
    <definedName name="wrn.MONA." localSheetId="17" hidden="1">{"MONA",#N/A,FALSE,"S"}</definedName>
    <definedName name="wrn.MONA." localSheetId="20" hidden="1">{"MONA",#N/A,FALSE,"S"}</definedName>
    <definedName name="wrn.MONA." localSheetId="21" hidden="1">{"MONA",#N/A,FALSE,"S"}</definedName>
    <definedName name="wrn.MONA." hidden="1">{"MONA",#N/A,FALSE,"S"}</definedName>
    <definedName name="wrn.MS." localSheetId="4" hidden="1">{#N/A,#N/A,FALSE,"MS"}</definedName>
    <definedName name="wrn.MS." localSheetId="23" hidden="1">{#N/A,#N/A,FALSE,"MS"}</definedName>
    <definedName name="wrn.MS." localSheetId="24" hidden="1">{#N/A,#N/A,FALSE,"MS"}</definedName>
    <definedName name="wrn.MS." localSheetId="5" hidden="1">{#N/A,#N/A,FALSE,"MS"}</definedName>
    <definedName name="wrn.MS." localSheetId="22" hidden="1">{#N/A,#N/A,FALSE,"MS"}</definedName>
    <definedName name="wrn.MS." localSheetId="6" hidden="1">{#N/A,#N/A,FALSE,"MS"}</definedName>
    <definedName name="wrn.MS." localSheetId="7" hidden="1">{#N/A,#N/A,FALSE,"MS"}</definedName>
    <definedName name="wrn.MS." localSheetId="8" hidden="1">{#N/A,#N/A,FALSE,"MS"}</definedName>
    <definedName name="wrn.MS." localSheetId="9" hidden="1">{#N/A,#N/A,FALSE,"MS"}</definedName>
    <definedName name="wrn.MS." localSheetId="10" hidden="1">{#N/A,#N/A,FALSE,"MS"}</definedName>
    <definedName name="wrn.MS." localSheetId="11" hidden="1">{#N/A,#N/A,FALSE,"MS"}</definedName>
    <definedName name="wrn.MS." localSheetId="12" hidden="1">{#N/A,#N/A,FALSE,"MS"}</definedName>
    <definedName name="wrn.MS." localSheetId="13" hidden="1">{#N/A,#N/A,FALSE,"MS"}</definedName>
    <definedName name="wrn.MS." localSheetId="14" hidden="1">{#N/A,#N/A,FALSE,"MS"}</definedName>
    <definedName name="wrn.MS." localSheetId="15" hidden="1">{#N/A,#N/A,FALSE,"MS"}</definedName>
    <definedName name="wrn.MS." localSheetId="16" hidden="1">{#N/A,#N/A,FALSE,"MS"}</definedName>
    <definedName name="wrn.MS." localSheetId="17" hidden="1">{#N/A,#N/A,FALSE,"MS"}</definedName>
    <definedName name="wrn.MS." localSheetId="20" hidden="1">{#N/A,#N/A,FALSE,"MS"}</definedName>
    <definedName name="wrn.MS." localSheetId="21" hidden="1">{#N/A,#N/A,FALSE,"MS"}</definedName>
    <definedName name="wrn.MS." hidden="1">{#N/A,#N/A,FALSE,"MS"}</definedName>
    <definedName name="wrn.NBG." localSheetId="4" hidden="1">{#N/A,#N/A,FALSE,"NBG"}</definedName>
    <definedName name="wrn.NBG." localSheetId="23" hidden="1">{#N/A,#N/A,FALSE,"NBG"}</definedName>
    <definedName name="wrn.NBG." localSheetId="24" hidden="1">{#N/A,#N/A,FALSE,"NBG"}</definedName>
    <definedName name="wrn.NBG." localSheetId="5" hidden="1">{#N/A,#N/A,FALSE,"NBG"}</definedName>
    <definedName name="wrn.NBG." localSheetId="22" hidden="1">{#N/A,#N/A,FALSE,"NBG"}</definedName>
    <definedName name="wrn.NBG." localSheetId="6" hidden="1">{#N/A,#N/A,FALSE,"NBG"}</definedName>
    <definedName name="wrn.NBG." localSheetId="7" hidden="1">{#N/A,#N/A,FALSE,"NBG"}</definedName>
    <definedName name="wrn.NBG." localSheetId="8" hidden="1">{#N/A,#N/A,FALSE,"NBG"}</definedName>
    <definedName name="wrn.NBG." localSheetId="9" hidden="1">{#N/A,#N/A,FALSE,"NBG"}</definedName>
    <definedName name="wrn.NBG." localSheetId="10" hidden="1">{#N/A,#N/A,FALSE,"NBG"}</definedName>
    <definedName name="wrn.NBG." localSheetId="11" hidden="1">{#N/A,#N/A,FALSE,"NBG"}</definedName>
    <definedName name="wrn.NBG." localSheetId="12" hidden="1">{#N/A,#N/A,FALSE,"NBG"}</definedName>
    <definedName name="wrn.NBG." localSheetId="13" hidden="1">{#N/A,#N/A,FALSE,"NBG"}</definedName>
    <definedName name="wrn.NBG." localSheetId="14" hidden="1">{#N/A,#N/A,FALSE,"NBG"}</definedName>
    <definedName name="wrn.NBG." localSheetId="15" hidden="1">{#N/A,#N/A,FALSE,"NBG"}</definedName>
    <definedName name="wrn.NBG." localSheetId="16" hidden="1">{#N/A,#N/A,FALSE,"NBG"}</definedName>
    <definedName name="wrn.NBG." localSheetId="17" hidden="1">{#N/A,#N/A,FALSE,"NBG"}</definedName>
    <definedName name="wrn.NBG." localSheetId="20" hidden="1">{#N/A,#N/A,FALSE,"NBG"}</definedName>
    <definedName name="wrn.NBG." localSheetId="21" hidden="1">{#N/A,#N/A,FALSE,"NBG"}</definedName>
    <definedName name="wrn.NBG." hidden="1">{#N/A,#N/A,FALSE,"NBG"}</definedName>
    <definedName name="wrn.Output._.tables." localSheetId="4" hidden="1">{#N/A,#N/A,FALSE,"I";#N/A,#N/A,FALSE,"J";#N/A,#N/A,FALSE,"K";#N/A,#N/A,FALSE,"L";#N/A,#N/A,FALSE,"M";#N/A,#N/A,FALSE,"N";#N/A,#N/A,FALSE,"O"}</definedName>
    <definedName name="wrn.Output._.tables." localSheetId="23" hidden="1">{#N/A,#N/A,FALSE,"I";#N/A,#N/A,FALSE,"J";#N/A,#N/A,FALSE,"K";#N/A,#N/A,FALSE,"L";#N/A,#N/A,FALSE,"M";#N/A,#N/A,FALSE,"N";#N/A,#N/A,FALSE,"O"}</definedName>
    <definedName name="wrn.Output._.tables." localSheetId="24" hidden="1">{#N/A,#N/A,FALSE,"I";#N/A,#N/A,FALSE,"J";#N/A,#N/A,FALSE,"K";#N/A,#N/A,FALSE,"L";#N/A,#N/A,FALSE,"M";#N/A,#N/A,FALSE,"N";#N/A,#N/A,FALSE,"O"}</definedName>
    <definedName name="wrn.Output._.tables." localSheetId="5" hidden="1">{#N/A,#N/A,FALSE,"I";#N/A,#N/A,FALSE,"J";#N/A,#N/A,FALSE,"K";#N/A,#N/A,FALSE,"L";#N/A,#N/A,FALSE,"M";#N/A,#N/A,FALSE,"N";#N/A,#N/A,FALSE,"O"}</definedName>
    <definedName name="wrn.Output._.tables." localSheetId="22" hidden="1">{#N/A,#N/A,FALSE,"I";#N/A,#N/A,FALSE,"J";#N/A,#N/A,FALSE,"K";#N/A,#N/A,FALSE,"L";#N/A,#N/A,FALSE,"M";#N/A,#N/A,FALSE,"N";#N/A,#N/A,FALSE,"O"}</definedName>
    <definedName name="wrn.Output._.tables." localSheetId="6" hidden="1">{#N/A,#N/A,FALSE,"I";#N/A,#N/A,FALSE,"J";#N/A,#N/A,FALSE,"K";#N/A,#N/A,FALSE,"L";#N/A,#N/A,FALSE,"M";#N/A,#N/A,FALSE,"N";#N/A,#N/A,FALSE,"O"}</definedName>
    <definedName name="wrn.Output._.tables." localSheetId="7" hidden="1">{#N/A,#N/A,FALSE,"I";#N/A,#N/A,FALSE,"J";#N/A,#N/A,FALSE,"K";#N/A,#N/A,FALSE,"L";#N/A,#N/A,FALSE,"M";#N/A,#N/A,FALSE,"N";#N/A,#N/A,FALSE,"O"}</definedName>
    <definedName name="wrn.Output._.tables." localSheetId="8" hidden="1">{#N/A,#N/A,FALSE,"I";#N/A,#N/A,FALSE,"J";#N/A,#N/A,FALSE,"K";#N/A,#N/A,FALSE,"L";#N/A,#N/A,FALSE,"M";#N/A,#N/A,FALSE,"N";#N/A,#N/A,FALSE,"O"}</definedName>
    <definedName name="wrn.Output._.tables." localSheetId="9" hidden="1">{#N/A,#N/A,FALSE,"I";#N/A,#N/A,FALSE,"J";#N/A,#N/A,FALSE,"K";#N/A,#N/A,FALSE,"L";#N/A,#N/A,FALSE,"M";#N/A,#N/A,FALSE,"N";#N/A,#N/A,FALSE,"O"}</definedName>
    <definedName name="wrn.Output._.tables." localSheetId="10" hidden="1">{#N/A,#N/A,FALSE,"I";#N/A,#N/A,FALSE,"J";#N/A,#N/A,FALSE,"K";#N/A,#N/A,FALSE,"L";#N/A,#N/A,FALSE,"M";#N/A,#N/A,FALSE,"N";#N/A,#N/A,FALSE,"O"}</definedName>
    <definedName name="wrn.Output._.tables." localSheetId="11" hidden="1">{#N/A,#N/A,FALSE,"I";#N/A,#N/A,FALSE,"J";#N/A,#N/A,FALSE,"K";#N/A,#N/A,FALSE,"L";#N/A,#N/A,FALSE,"M";#N/A,#N/A,FALSE,"N";#N/A,#N/A,FALSE,"O"}</definedName>
    <definedName name="wrn.Output._.tables." localSheetId="12" hidden="1">{#N/A,#N/A,FALSE,"I";#N/A,#N/A,FALSE,"J";#N/A,#N/A,FALSE,"K";#N/A,#N/A,FALSE,"L";#N/A,#N/A,FALSE,"M";#N/A,#N/A,FALSE,"N";#N/A,#N/A,FALSE,"O"}</definedName>
    <definedName name="wrn.Output._.tables." localSheetId="13" hidden="1">{#N/A,#N/A,FALSE,"I";#N/A,#N/A,FALSE,"J";#N/A,#N/A,FALSE,"K";#N/A,#N/A,FALSE,"L";#N/A,#N/A,FALSE,"M";#N/A,#N/A,FALSE,"N";#N/A,#N/A,FALSE,"O"}</definedName>
    <definedName name="wrn.Output._.tables." localSheetId="14" hidden="1">{#N/A,#N/A,FALSE,"I";#N/A,#N/A,FALSE,"J";#N/A,#N/A,FALSE,"K";#N/A,#N/A,FALSE,"L";#N/A,#N/A,FALSE,"M";#N/A,#N/A,FALSE,"N";#N/A,#N/A,FALSE,"O"}</definedName>
    <definedName name="wrn.Output._.tables." localSheetId="15" hidden="1">{#N/A,#N/A,FALSE,"I";#N/A,#N/A,FALSE,"J";#N/A,#N/A,FALSE,"K";#N/A,#N/A,FALSE,"L";#N/A,#N/A,FALSE,"M";#N/A,#N/A,FALSE,"N";#N/A,#N/A,FALSE,"O"}</definedName>
    <definedName name="wrn.Output._.tables." localSheetId="16" hidden="1">{#N/A,#N/A,FALSE,"I";#N/A,#N/A,FALSE,"J";#N/A,#N/A,FALSE,"K";#N/A,#N/A,FALSE,"L";#N/A,#N/A,FALSE,"M";#N/A,#N/A,FALSE,"N";#N/A,#N/A,FALSE,"O"}</definedName>
    <definedName name="wrn.Output._.tables." localSheetId="17" hidden="1">{#N/A,#N/A,FALSE,"I";#N/A,#N/A,FALSE,"J";#N/A,#N/A,FALSE,"K";#N/A,#N/A,FALSE,"L";#N/A,#N/A,FALSE,"M";#N/A,#N/A,FALSE,"N";#N/A,#N/A,FALSE,"O"}</definedName>
    <definedName name="wrn.Output._.tables." localSheetId="20" hidden="1">{#N/A,#N/A,FALSE,"I";#N/A,#N/A,FALSE,"J";#N/A,#N/A,FALSE,"K";#N/A,#N/A,FALSE,"L";#N/A,#N/A,FALSE,"M";#N/A,#N/A,FALSE,"N";#N/A,#N/A,FALSE,"O"}</definedName>
    <definedName name="wrn.Output._.tables." localSheetId="21"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23" hidden="1">{#N/A,#N/A,FALSE,"PCPI"}</definedName>
    <definedName name="wrn.PCPI." localSheetId="24" hidden="1">{#N/A,#N/A,FALSE,"PCPI"}</definedName>
    <definedName name="wrn.PCPI." localSheetId="5" hidden="1">{#N/A,#N/A,FALSE,"PCPI"}</definedName>
    <definedName name="wrn.PCPI." localSheetId="22" hidden="1">{#N/A,#N/A,FALSE,"PCPI"}</definedName>
    <definedName name="wrn.PCPI." localSheetId="6" hidden="1">{#N/A,#N/A,FALSE,"PCPI"}</definedName>
    <definedName name="wrn.PCPI." localSheetId="7" hidden="1">{#N/A,#N/A,FALSE,"PCPI"}</definedName>
    <definedName name="wrn.PCPI." localSheetId="8" hidden="1">{#N/A,#N/A,FALSE,"PCPI"}</definedName>
    <definedName name="wrn.PCPI." localSheetId="9" hidden="1">{#N/A,#N/A,FALSE,"PCPI"}</definedName>
    <definedName name="wrn.PCPI." localSheetId="10" hidden="1">{#N/A,#N/A,FALSE,"PCPI"}</definedName>
    <definedName name="wrn.PCPI." localSheetId="11" hidden="1">{#N/A,#N/A,FALSE,"PCPI"}</definedName>
    <definedName name="wrn.PCPI." localSheetId="12" hidden="1">{#N/A,#N/A,FALSE,"PCPI"}</definedName>
    <definedName name="wrn.PCPI." localSheetId="13" hidden="1">{#N/A,#N/A,FALSE,"PCPI"}</definedName>
    <definedName name="wrn.PCPI." localSheetId="14" hidden="1">{#N/A,#N/A,FALSE,"PCPI"}</definedName>
    <definedName name="wrn.PCPI." localSheetId="15" hidden="1">{#N/A,#N/A,FALSE,"PCPI"}</definedName>
    <definedName name="wrn.PCPI." localSheetId="16" hidden="1">{#N/A,#N/A,FALSE,"PCPI"}</definedName>
    <definedName name="wrn.PCPI." localSheetId="17" hidden="1">{#N/A,#N/A,FALSE,"PCPI"}</definedName>
    <definedName name="wrn.PCPI." localSheetId="20" hidden="1">{#N/A,#N/A,FALSE,"PCPI"}</definedName>
    <definedName name="wrn.PCPI." localSheetId="21" hidden="1">{#N/A,#N/A,FALSE,"PCPI"}</definedName>
    <definedName name="wrn.PCPI." hidden="1">{#N/A,#N/A,FALSE,"PCPI"}</definedName>
    <definedName name="wrn.PENSION." localSheetId="4" hidden="1">{#N/A,#N/A,FALSE,"PENSION"}</definedName>
    <definedName name="wrn.PENSION." localSheetId="23" hidden="1">{#N/A,#N/A,FALSE,"PENSION"}</definedName>
    <definedName name="wrn.PENSION." localSheetId="24" hidden="1">{#N/A,#N/A,FALSE,"PENSION"}</definedName>
    <definedName name="wrn.PENSION." localSheetId="5" hidden="1">{#N/A,#N/A,FALSE,"PENSION"}</definedName>
    <definedName name="wrn.PENSION." localSheetId="22" hidden="1">{#N/A,#N/A,FALSE,"PENSION"}</definedName>
    <definedName name="wrn.PENSION." localSheetId="6" hidden="1">{#N/A,#N/A,FALSE,"PENSION"}</definedName>
    <definedName name="wrn.PENSION." localSheetId="7" hidden="1">{#N/A,#N/A,FALSE,"PENSION"}</definedName>
    <definedName name="wrn.PENSION." localSheetId="8" hidden="1">{#N/A,#N/A,FALSE,"PENSION"}</definedName>
    <definedName name="wrn.PENSION." localSheetId="9" hidden="1">{#N/A,#N/A,FALSE,"PENSION"}</definedName>
    <definedName name="wrn.PENSION." localSheetId="10" hidden="1">{#N/A,#N/A,FALSE,"PENSION"}</definedName>
    <definedName name="wrn.PENSION." localSheetId="11" hidden="1">{#N/A,#N/A,FALSE,"PENSION"}</definedName>
    <definedName name="wrn.PENSION." localSheetId="12" hidden="1">{#N/A,#N/A,FALSE,"PENSION"}</definedName>
    <definedName name="wrn.PENSION." localSheetId="13" hidden="1">{#N/A,#N/A,FALSE,"PENSION"}</definedName>
    <definedName name="wrn.PENSION." localSheetId="14" hidden="1">{#N/A,#N/A,FALSE,"PENSION"}</definedName>
    <definedName name="wrn.PENSION." localSheetId="15" hidden="1">{#N/A,#N/A,FALSE,"PENSION"}</definedName>
    <definedName name="wrn.PENSION." localSheetId="16" hidden="1">{#N/A,#N/A,FALSE,"PENSION"}</definedName>
    <definedName name="wrn.PENSION." localSheetId="17" hidden="1">{#N/A,#N/A,FALSE,"PENSION"}</definedName>
    <definedName name="wrn.PENSION." localSheetId="20" hidden="1">{#N/A,#N/A,FALSE,"PENSION"}</definedName>
    <definedName name="wrn.PENSION." localSheetId="21" hidden="1">{#N/A,#N/A,FALSE,"PENSION"}</definedName>
    <definedName name="wrn.PENSION." hidden="1">{#N/A,#N/A,FALSE,"PENSION"}</definedName>
    <definedName name="wrn.PRUDENT." localSheetId="4" hidden="1">{#N/A,#N/A,FALSE,"PRUDENT"}</definedName>
    <definedName name="wrn.PRUDENT." localSheetId="23" hidden="1">{#N/A,#N/A,FALSE,"PRUDENT"}</definedName>
    <definedName name="wrn.PRUDENT." localSheetId="24" hidden="1">{#N/A,#N/A,FALSE,"PRUDENT"}</definedName>
    <definedName name="wrn.PRUDENT." localSheetId="5" hidden="1">{#N/A,#N/A,FALSE,"PRUDENT"}</definedName>
    <definedName name="wrn.PRUDENT." localSheetId="22" hidden="1">{#N/A,#N/A,FALSE,"PRUDENT"}</definedName>
    <definedName name="wrn.PRUDENT." localSheetId="6" hidden="1">{#N/A,#N/A,FALSE,"PRUDENT"}</definedName>
    <definedName name="wrn.PRUDENT." localSheetId="7" hidden="1">{#N/A,#N/A,FALSE,"PRUDENT"}</definedName>
    <definedName name="wrn.PRUDENT." localSheetId="8" hidden="1">{#N/A,#N/A,FALSE,"PRUDENT"}</definedName>
    <definedName name="wrn.PRUDENT." localSheetId="9" hidden="1">{#N/A,#N/A,FALSE,"PRUDENT"}</definedName>
    <definedName name="wrn.PRUDENT." localSheetId="10" hidden="1">{#N/A,#N/A,FALSE,"PRUDENT"}</definedName>
    <definedName name="wrn.PRUDENT." localSheetId="11" hidden="1">{#N/A,#N/A,FALSE,"PRUDENT"}</definedName>
    <definedName name="wrn.PRUDENT." localSheetId="12" hidden="1">{#N/A,#N/A,FALSE,"PRUDENT"}</definedName>
    <definedName name="wrn.PRUDENT." localSheetId="13" hidden="1">{#N/A,#N/A,FALSE,"PRUDENT"}</definedName>
    <definedName name="wrn.PRUDENT." localSheetId="14" hidden="1">{#N/A,#N/A,FALSE,"PRUDENT"}</definedName>
    <definedName name="wrn.PRUDENT." localSheetId="15" hidden="1">{#N/A,#N/A,FALSE,"PRUDENT"}</definedName>
    <definedName name="wrn.PRUDENT." localSheetId="16" hidden="1">{#N/A,#N/A,FALSE,"PRUDENT"}</definedName>
    <definedName name="wrn.PRUDENT." localSheetId="17" hidden="1">{#N/A,#N/A,FALSE,"PRUDENT"}</definedName>
    <definedName name="wrn.PRUDENT." localSheetId="20" hidden="1">{#N/A,#N/A,FALSE,"PRUDENT"}</definedName>
    <definedName name="wrn.PRUDENT." localSheetId="21" hidden="1">{#N/A,#N/A,FALSE,"PRUDENT"}</definedName>
    <definedName name="wrn.PRUDENT." hidden="1">{#N/A,#N/A,FALSE,"PRUDENT"}</definedName>
    <definedName name="wrn.PUBLEXP." localSheetId="4" hidden="1">{#N/A,#N/A,FALSE,"PUBLEXP"}</definedName>
    <definedName name="wrn.PUBLEXP." localSheetId="23" hidden="1">{#N/A,#N/A,FALSE,"PUBLEXP"}</definedName>
    <definedName name="wrn.PUBLEXP." localSheetId="24" hidden="1">{#N/A,#N/A,FALSE,"PUBLEXP"}</definedName>
    <definedName name="wrn.PUBLEXP." localSheetId="5" hidden="1">{#N/A,#N/A,FALSE,"PUBLEXP"}</definedName>
    <definedName name="wrn.PUBLEXP." localSheetId="22" hidden="1">{#N/A,#N/A,FALSE,"PUBLEXP"}</definedName>
    <definedName name="wrn.PUBLEXP." localSheetId="6" hidden="1">{#N/A,#N/A,FALSE,"PUBLEXP"}</definedName>
    <definedName name="wrn.PUBLEXP." localSheetId="7" hidden="1">{#N/A,#N/A,FALSE,"PUBLEXP"}</definedName>
    <definedName name="wrn.PUBLEXP." localSheetId="8" hidden="1">{#N/A,#N/A,FALSE,"PUBLEXP"}</definedName>
    <definedName name="wrn.PUBLEXP." localSheetId="9" hidden="1">{#N/A,#N/A,FALSE,"PUBLEXP"}</definedName>
    <definedName name="wrn.PUBLEXP." localSheetId="10" hidden="1">{#N/A,#N/A,FALSE,"PUBLEXP"}</definedName>
    <definedName name="wrn.PUBLEXP." localSheetId="11" hidden="1">{#N/A,#N/A,FALSE,"PUBLEXP"}</definedName>
    <definedName name="wrn.PUBLEXP." localSheetId="12" hidden="1">{#N/A,#N/A,FALSE,"PUBLEXP"}</definedName>
    <definedName name="wrn.PUBLEXP." localSheetId="13" hidden="1">{#N/A,#N/A,FALSE,"PUBLEXP"}</definedName>
    <definedName name="wrn.PUBLEXP." localSheetId="14" hidden="1">{#N/A,#N/A,FALSE,"PUBLEXP"}</definedName>
    <definedName name="wrn.PUBLEXP." localSheetId="15" hidden="1">{#N/A,#N/A,FALSE,"PUBLEXP"}</definedName>
    <definedName name="wrn.PUBLEXP." localSheetId="16" hidden="1">{#N/A,#N/A,FALSE,"PUBLEXP"}</definedName>
    <definedName name="wrn.PUBLEXP." localSheetId="17" hidden="1">{#N/A,#N/A,FALSE,"PUBLEXP"}</definedName>
    <definedName name="wrn.PUBLEXP." localSheetId="20" hidden="1">{#N/A,#N/A,FALSE,"PUBLEXP"}</definedName>
    <definedName name="wrn.PUBLEXP." localSheetId="21"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8"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9"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23" hidden="1">{#N/A,#N/A,FALSE,"REVSHARE"}</definedName>
    <definedName name="wrn.REVSHARE." localSheetId="24" hidden="1">{#N/A,#N/A,FALSE,"REVSHARE"}</definedName>
    <definedName name="wrn.REVSHARE." localSheetId="5" hidden="1">{#N/A,#N/A,FALSE,"REVSHARE"}</definedName>
    <definedName name="wrn.REVSHARE." localSheetId="22" hidden="1">{#N/A,#N/A,FALSE,"REVSHARE"}</definedName>
    <definedName name="wrn.REVSHARE." localSheetId="6" hidden="1">{#N/A,#N/A,FALSE,"REVSHARE"}</definedName>
    <definedName name="wrn.REVSHARE." localSheetId="7" hidden="1">{#N/A,#N/A,FALSE,"REVSHARE"}</definedName>
    <definedName name="wrn.REVSHARE." localSheetId="8" hidden="1">{#N/A,#N/A,FALSE,"REVSHARE"}</definedName>
    <definedName name="wrn.REVSHARE." localSheetId="9" hidden="1">{#N/A,#N/A,FALSE,"REVSHARE"}</definedName>
    <definedName name="wrn.REVSHARE." localSheetId="10" hidden="1">{#N/A,#N/A,FALSE,"REVSHARE"}</definedName>
    <definedName name="wrn.REVSHARE." localSheetId="11" hidden="1">{#N/A,#N/A,FALSE,"REVSHARE"}</definedName>
    <definedName name="wrn.REVSHARE." localSheetId="12" hidden="1">{#N/A,#N/A,FALSE,"REVSHARE"}</definedName>
    <definedName name="wrn.REVSHARE." localSheetId="13" hidden="1">{#N/A,#N/A,FALSE,"REVSHARE"}</definedName>
    <definedName name="wrn.REVSHARE." localSheetId="14" hidden="1">{#N/A,#N/A,FALSE,"REVSHARE"}</definedName>
    <definedName name="wrn.REVSHARE." localSheetId="15" hidden="1">{#N/A,#N/A,FALSE,"REVSHARE"}</definedName>
    <definedName name="wrn.REVSHARE." localSheetId="16" hidden="1">{#N/A,#N/A,FALSE,"REVSHARE"}</definedName>
    <definedName name="wrn.REVSHARE." localSheetId="17" hidden="1">{#N/A,#N/A,FALSE,"REVSHARE"}</definedName>
    <definedName name="wrn.REVSHARE." localSheetId="20" hidden="1">{#N/A,#N/A,FALSE,"REVSHARE"}</definedName>
    <definedName name="wrn.REVSHARE." localSheetId="21" hidden="1">{#N/A,#N/A,FALSE,"REVSHARE"}</definedName>
    <definedName name="wrn.REVSHARE." hidden="1">{#N/A,#N/A,FALSE,"REVSHARE"}</definedName>
    <definedName name="wrn.STATE." localSheetId="4" hidden="1">{#N/A,#N/A,FALSE,"STATE"}</definedName>
    <definedName name="wrn.STATE." localSheetId="23" hidden="1">{#N/A,#N/A,FALSE,"STATE"}</definedName>
    <definedName name="wrn.STATE." localSheetId="24" hidden="1">{#N/A,#N/A,FALSE,"STATE"}</definedName>
    <definedName name="wrn.STATE." localSheetId="5" hidden="1">{#N/A,#N/A,FALSE,"STATE"}</definedName>
    <definedName name="wrn.STATE." localSheetId="22" hidden="1">{#N/A,#N/A,FALSE,"STATE"}</definedName>
    <definedName name="wrn.STATE." localSheetId="6" hidden="1">{#N/A,#N/A,FALSE,"STATE"}</definedName>
    <definedName name="wrn.STATE." localSheetId="7" hidden="1">{#N/A,#N/A,FALSE,"STATE"}</definedName>
    <definedName name="wrn.STATE." localSheetId="8" hidden="1">{#N/A,#N/A,FALSE,"STATE"}</definedName>
    <definedName name="wrn.STATE." localSheetId="9" hidden="1">{#N/A,#N/A,FALSE,"STATE"}</definedName>
    <definedName name="wrn.STATE." localSheetId="10" hidden="1">{#N/A,#N/A,FALSE,"STATE"}</definedName>
    <definedName name="wrn.STATE." localSheetId="11" hidden="1">{#N/A,#N/A,FALSE,"STATE"}</definedName>
    <definedName name="wrn.STATE." localSheetId="12" hidden="1">{#N/A,#N/A,FALSE,"STATE"}</definedName>
    <definedName name="wrn.STATE." localSheetId="13" hidden="1">{#N/A,#N/A,FALSE,"STATE"}</definedName>
    <definedName name="wrn.STATE." localSheetId="14" hidden="1">{#N/A,#N/A,FALSE,"STATE"}</definedName>
    <definedName name="wrn.STATE." localSheetId="15" hidden="1">{#N/A,#N/A,FALSE,"STATE"}</definedName>
    <definedName name="wrn.STATE." localSheetId="16" hidden="1">{#N/A,#N/A,FALSE,"STATE"}</definedName>
    <definedName name="wrn.STATE." localSheetId="17" hidden="1">{#N/A,#N/A,FALSE,"STATE"}</definedName>
    <definedName name="wrn.STATE." localSheetId="20" hidden="1">{#N/A,#N/A,FALSE,"STATE"}</definedName>
    <definedName name="wrn.STATE." localSheetId="21" hidden="1">{#N/A,#N/A,FALSE,"STATE"}</definedName>
    <definedName name="wrn.STATE." hidden="1">{#N/A,#N/A,FALSE,"STATE"}</definedName>
    <definedName name="wrn.TAXARREARS." localSheetId="4" hidden="1">{#N/A,#N/A,FALSE,"TAXARREARS"}</definedName>
    <definedName name="wrn.TAXARREARS." localSheetId="23" hidden="1">{#N/A,#N/A,FALSE,"TAXARREARS"}</definedName>
    <definedName name="wrn.TAXARREARS." localSheetId="24" hidden="1">{#N/A,#N/A,FALSE,"TAXARREARS"}</definedName>
    <definedName name="wrn.TAXARREARS." localSheetId="5" hidden="1">{#N/A,#N/A,FALSE,"TAXARREARS"}</definedName>
    <definedName name="wrn.TAXARREARS." localSheetId="22" hidden="1">{#N/A,#N/A,FALSE,"TAXARREARS"}</definedName>
    <definedName name="wrn.TAXARREARS." localSheetId="6" hidden="1">{#N/A,#N/A,FALSE,"TAXARREARS"}</definedName>
    <definedName name="wrn.TAXARREARS." localSheetId="7" hidden="1">{#N/A,#N/A,FALSE,"TAXARREARS"}</definedName>
    <definedName name="wrn.TAXARREARS." localSheetId="8" hidden="1">{#N/A,#N/A,FALSE,"TAXARREARS"}</definedName>
    <definedName name="wrn.TAXARREARS." localSheetId="9" hidden="1">{#N/A,#N/A,FALSE,"TAXARREARS"}</definedName>
    <definedName name="wrn.TAXARREARS." localSheetId="10" hidden="1">{#N/A,#N/A,FALSE,"TAXARREARS"}</definedName>
    <definedName name="wrn.TAXARREARS." localSheetId="11" hidden="1">{#N/A,#N/A,FALSE,"TAXARREARS"}</definedName>
    <definedName name="wrn.TAXARREARS." localSheetId="12" hidden="1">{#N/A,#N/A,FALSE,"TAXARREARS"}</definedName>
    <definedName name="wrn.TAXARREARS." localSheetId="13" hidden="1">{#N/A,#N/A,FALSE,"TAXARREARS"}</definedName>
    <definedName name="wrn.TAXARREARS." localSheetId="14" hidden="1">{#N/A,#N/A,FALSE,"TAXARREARS"}</definedName>
    <definedName name="wrn.TAXARREARS." localSheetId="15" hidden="1">{#N/A,#N/A,FALSE,"TAXARREARS"}</definedName>
    <definedName name="wrn.TAXARREARS." localSheetId="16" hidden="1">{#N/A,#N/A,FALSE,"TAXARREARS"}</definedName>
    <definedName name="wrn.TAXARREARS." localSheetId="17" hidden="1">{#N/A,#N/A,FALSE,"TAXARREARS"}</definedName>
    <definedName name="wrn.TAXARREARS." localSheetId="20" hidden="1">{#N/A,#N/A,FALSE,"TAXARREARS"}</definedName>
    <definedName name="wrn.TAXARREARS." localSheetId="21" hidden="1">{#N/A,#N/A,FALSE,"TAXARREARS"}</definedName>
    <definedName name="wrn.TAXARREARS." hidden="1">{#N/A,#N/A,FALSE,"TAXARREARS"}</definedName>
    <definedName name="wrn.TAXPAYRS." localSheetId="4" hidden="1">{#N/A,#N/A,FALSE,"TAXPAYRS"}</definedName>
    <definedName name="wrn.TAXPAYRS." localSheetId="23" hidden="1">{#N/A,#N/A,FALSE,"TAXPAYRS"}</definedName>
    <definedName name="wrn.TAXPAYRS." localSheetId="24" hidden="1">{#N/A,#N/A,FALSE,"TAXPAYRS"}</definedName>
    <definedName name="wrn.TAXPAYRS." localSheetId="5" hidden="1">{#N/A,#N/A,FALSE,"TAXPAYRS"}</definedName>
    <definedName name="wrn.TAXPAYRS." localSheetId="22" hidden="1">{#N/A,#N/A,FALSE,"TAXPAYRS"}</definedName>
    <definedName name="wrn.TAXPAYRS." localSheetId="6" hidden="1">{#N/A,#N/A,FALSE,"TAXPAYRS"}</definedName>
    <definedName name="wrn.TAXPAYRS." localSheetId="7" hidden="1">{#N/A,#N/A,FALSE,"TAXPAYRS"}</definedName>
    <definedName name="wrn.TAXPAYRS." localSheetId="8" hidden="1">{#N/A,#N/A,FALSE,"TAXPAYRS"}</definedName>
    <definedName name="wrn.TAXPAYRS." localSheetId="9" hidden="1">{#N/A,#N/A,FALSE,"TAXPAYRS"}</definedName>
    <definedName name="wrn.TAXPAYRS." localSheetId="10" hidden="1">{#N/A,#N/A,FALSE,"TAXPAYRS"}</definedName>
    <definedName name="wrn.TAXPAYRS." localSheetId="11" hidden="1">{#N/A,#N/A,FALSE,"TAXPAYRS"}</definedName>
    <definedName name="wrn.TAXPAYRS." localSheetId="12" hidden="1">{#N/A,#N/A,FALSE,"TAXPAYRS"}</definedName>
    <definedName name="wrn.TAXPAYRS." localSheetId="13" hidden="1">{#N/A,#N/A,FALSE,"TAXPAYRS"}</definedName>
    <definedName name="wrn.TAXPAYRS." localSheetId="14" hidden="1">{#N/A,#N/A,FALSE,"TAXPAYRS"}</definedName>
    <definedName name="wrn.TAXPAYRS." localSheetId="15" hidden="1">{#N/A,#N/A,FALSE,"TAXPAYRS"}</definedName>
    <definedName name="wrn.TAXPAYRS." localSheetId="16" hidden="1">{#N/A,#N/A,FALSE,"TAXPAYRS"}</definedName>
    <definedName name="wrn.TAXPAYRS." localSheetId="17" hidden="1">{#N/A,#N/A,FALSE,"TAXPAYRS"}</definedName>
    <definedName name="wrn.TAXPAYRS." localSheetId="20" hidden="1">{#N/A,#N/A,FALSE,"TAXPAYRS"}</definedName>
    <definedName name="wrn.TAXPAYRS." localSheetId="21" hidden="1">{#N/A,#N/A,FALSE,"TAXPAYRS"}</definedName>
    <definedName name="wrn.TAXPAYRS." hidden="1">{#N/A,#N/A,FALSE,"TAXPAYRS"}</definedName>
    <definedName name="wrn.TRADE." localSheetId="4" hidden="1">{#N/A,#N/A,FALSE,"TRADE"}</definedName>
    <definedName name="wrn.TRADE." localSheetId="23" hidden="1">{#N/A,#N/A,FALSE,"TRADE"}</definedName>
    <definedName name="wrn.TRADE." localSheetId="24" hidden="1">{#N/A,#N/A,FALSE,"TRADE"}</definedName>
    <definedName name="wrn.TRADE." localSheetId="5" hidden="1">{#N/A,#N/A,FALSE,"TRADE"}</definedName>
    <definedName name="wrn.TRADE." localSheetId="22" hidden="1">{#N/A,#N/A,FALSE,"TRADE"}</definedName>
    <definedName name="wrn.TRADE." localSheetId="6" hidden="1">{#N/A,#N/A,FALSE,"TRADE"}</definedName>
    <definedName name="wrn.TRADE." localSheetId="7" hidden="1">{#N/A,#N/A,FALSE,"TRADE"}</definedName>
    <definedName name="wrn.TRADE." localSheetId="8" hidden="1">{#N/A,#N/A,FALSE,"TRADE"}</definedName>
    <definedName name="wrn.TRADE." localSheetId="9" hidden="1">{#N/A,#N/A,FALSE,"TRADE"}</definedName>
    <definedName name="wrn.TRADE." localSheetId="10" hidden="1">{#N/A,#N/A,FALSE,"TRADE"}</definedName>
    <definedName name="wrn.TRADE." localSheetId="11" hidden="1">{#N/A,#N/A,FALSE,"TRADE"}</definedName>
    <definedName name="wrn.TRADE." localSheetId="12" hidden="1">{#N/A,#N/A,FALSE,"TRADE"}</definedName>
    <definedName name="wrn.TRADE." localSheetId="13" hidden="1">{#N/A,#N/A,FALSE,"TRADE"}</definedName>
    <definedName name="wrn.TRADE." localSheetId="14" hidden="1">{#N/A,#N/A,FALSE,"TRADE"}</definedName>
    <definedName name="wrn.TRADE." localSheetId="15" hidden="1">{#N/A,#N/A,FALSE,"TRADE"}</definedName>
    <definedName name="wrn.TRADE." localSheetId="16" hidden="1">{#N/A,#N/A,FALSE,"TRADE"}</definedName>
    <definedName name="wrn.TRADE." localSheetId="17" hidden="1">{#N/A,#N/A,FALSE,"TRADE"}</definedName>
    <definedName name="wrn.TRADE." localSheetId="20" hidden="1">{#N/A,#N/A,FALSE,"TRADE"}</definedName>
    <definedName name="wrn.TRADE." localSheetId="21" hidden="1">{#N/A,#N/A,FALSE,"TRADE"}</definedName>
    <definedName name="wrn.TRADE." hidden="1">{#N/A,#N/A,FALSE,"TRADE"}</definedName>
    <definedName name="wrn.TRANSPORT." localSheetId="4" hidden="1">{#N/A,#N/A,FALSE,"TRANPORT"}</definedName>
    <definedName name="wrn.TRANSPORT." localSheetId="23" hidden="1">{#N/A,#N/A,FALSE,"TRANPORT"}</definedName>
    <definedName name="wrn.TRANSPORT." localSheetId="24" hidden="1">{#N/A,#N/A,FALSE,"TRANPORT"}</definedName>
    <definedName name="wrn.TRANSPORT." localSheetId="5" hidden="1">{#N/A,#N/A,FALSE,"TRANPORT"}</definedName>
    <definedName name="wrn.TRANSPORT." localSheetId="22" hidden="1">{#N/A,#N/A,FALSE,"TRANPORT"}</definedName>
    <definedName name="wrn.TRANSPORT." localSheetId="6" hidden="1">{#N/A,#N/A,FALSE,"TRANPORT"}</definedName>
    <definedName name="wrn.TRANSPORT." localSheetId="7" hidden="1">{#N/A,#N/A,FALSE,"TRANPORT"}</definedName>
    <definedName name="wrn.TRANSPORT." localSheetId="8" hidden="1">{#N/A,#N/A,FALSE,"TRANPORT"}</definedName>
    <definedName name="wrn.TRANSPORT." localSheetId="9" hidden="1">{#N/A,#N/A,FALSE,"TRANPORT"}</definedName>
    <definedName name="wrn.TRANSPORT." localSheetId="10" hidden="1">{#N/A,#N/A,FALSE,"TRANPORT"}</definedName>
    <definedName name="wrn.TRANSPORT." localSheetId="11" hidden="1">{#N/A,#N/A,FALSE,"TRANPORT"}</definedName>
    <definedName name="wrn.TRANSPORT." localSheetId="12" hidden="1">{#N/A,#N/A,FALSE,"TRANPORT"}</definedName>
    <definedName name="wrn.TRANSPORT." localSheetId="13" hidden="1">{#N/A,#N/A,FALSE,"TRANPORT"}</definedName>
    <definedName name="wrn.TRANSPORT." localSheetId="14" hidden="1">{#N/A,#N/A,FALSE,"TRANPORT"}</definedName>
    <definedName name="wrn.TRANSPORT." localSheetId="15" hidden="1">{#N/A,#N/A,FALSE,"TRANPORT"}</definedName>
    <definedName name="wrn.TRANSPORT." localSheetId="16" hidden="1">{#N/A,#N/A,FALSE,"TRANPORT"}</definedName>
    <definedName name="wrn.TRANSPORT." localSheetId="17" hidden="1">{#N/A,#N/A,FALSE,"TRANPORT"}</definedName>
    <definedName name="wrn.TRANSPORT." localSheetId="20" hidden="1">{#N/A,#N/A,FALSE,"TRANPORT"}</definedName>
    <definedName name="wrn.TRANSPORT." localSheetId="21" hidden="1">{#N/A,#N/A,FALSE,"TRANPORT"}</definedName>
    <definedName name="wrn.TRANSPORT." hidden="1">{#N/A,#N/A,FALSE,"TRANPORT"}</definedName>
    <definedName name="wrn.UNEMPL." localSheetId="4" hidden="1">{#N/A,#N/A,FALSE,"EMP_POP";#N/A,#N/A,FALSE,"UNEMPL"}</definedName>
    <definedName name="wrn.UNEMPL." localSheetId="23" hidden="1">{#N/A,#N/A,FALSE,"EMP_POP";#N/A,#N/A,FALSE,"UNEMPL"}</definedName>
    <definedName name="wrn.UNEMPL." localSheetId="24" hidden="1">{#N/A,#N/A,FALSE,"EMP_POP";#N/A,#N/A,FALSE,"UNEMPL"}</definedName>
    <definedName name="wrn.UNEMPL." localSheetId="5" hidden="1">{#N/A,#N/A,FALSE,"EMP_POP";#N/A,#N/A,FALSE,"UNEMPL"}</definedName>
    <definedName name="wrn.UNEMPL." localSheetId="22" hidden="1">{#N/A,#N/A,FALSE,"EMP_POP";#N/A,#N/A,FALSE,"UNEMPL"}</definedName>
    <definedName name="wrn.UNEMPL." localSheetId="6" hidden="1">{#N/A,#N/A,FALSE,"EMP_POP";#N/A,#N/A,FALSE,"UNEMPL"}</definedName>
    <definedName name="wrn.UNEMPL." localSheetId="7" hidden="1">{#N/A,#N/A,FALSE,"EMP_POP";#N/A,#N/A,FALSE,"UNEMPL"}</definedName>
    <definedName name="wrn.UNEMPL." localSheetId="8" hidden="1">{#N/A,#N/A,FALSE,"EMP_POP";#N/A,#N/A,FALSE,"UNEMPL"}</definedName>
    <definedName name="wrn.UNEMPL." localSheetId="9" hidden="1">{#N/A,#N/A,FALSE,"EMP_POP";#N/A,#N/A,FALSE,"UNEMPL"}</definedName>
    <definedName name="wrn.UNEMPL." localSheetId="10" hidden="1">{#N/A,#N/A,FALSE,"EMP_POP";#N/A,#N/A,FALSE,"UNEMPL"}</definedName>
    <definedName name="wrn.UNEMPL." localSheetId="11" hidden="1">{#N/A,#N/A,FALSE,"EMP_POP";#N/A,#N/A,FALSE,"UNEMPL"}</definedName>
    <definedName name="wrn.UNEMPL." localSheetId="12" hidden="1">{#N/A,#N/A,FALSE,"EMP_POP";#N/A,#N/A,FALSE,"UNEMPL"}</definedName>
    <definedName name="wrn.UNEMPL." localSheetId="13" hidden="1">{#N/A,#N/A,FALSE,"EMP_POP";#N/A,#N/A,FALSE,"UNEMPL"}</definedName>
    <definedName name="wrn.UNEMPL." localSheetId="14" hidden="1">{#N/A,#N/A,FALSE,"EMP_POP";#N/A,#N/A,FALSE,"UNEMPL"}</definedName>
    <definedName name="wrn.UNEMPL." localSheetId="15" hidden="1">{#N/A,#N/A,FALSE,"EMP_POP";#N/A,#N/A,FALSE,"UNEMPL"}</definedName>
    <definedName name="wrn.UNEMPL." localSheetId="16" hidden="1">{#N/A,#N/A,FALSE,"EMP_POP";#N/A,#N/A,FALSE,"UNEMPL"}</definedName>
    <definedName name="wrn.UNEMPL." localSheetId="17" hidden="1">{#N/A,#N/A,FALSE,"EMP_POP";#N/A,#N/A,FALSE,"UNEMPL"}</definedName>
    <definedName name="wrn.UNEMPL." localSheetId="20" hidden="1">{#N/A,#N/A,FALSE,"EMP_POP";#N/A,#N/A,FALSE,"UNEMPL"}</definedName>
    <definedName name="wrn.UNEMPL." localSheetId="21" hidden="1">{#N/A,#N/A,FALSE,"EMP_POP";#N/A,#N/A,FALSE,"UNEMPL"}</definedName>
    <definedName name="wrn.UNEMPL." hidden="1">{#N/A,#N/A,FALSE,"EMP_POP";#N/A,#N/A,FALSE,"UNEMPL"}</definedName>
    <definedName name="wrn.WAGES." localSheetId="4" hidden="1">{#N/A,#N/A,FALSE,"WAGES"}</definedName>
    <definedName name="wrn.WAGES." localSheetId="23" hidden="1">{#N/A,#N/A,FALSE,"WAGES"}</definedName>
    <definedName name="wrn.WAGES." localSheetId="24" hidden="1">{#N/A,#N/A,FALSE,"WAGES"}</definedName>
    <definedName name="wrn.WAGES." localSheetId="5" hidden="1">{#N/A,#N/A,FALSE,"WAGES"}</definedName>
    <definedName name="wrn.WAGES." localSheetId="22" hidden="1">{#N/A,#N/A,FALSE,"WAGES"}</definedName>
    <definedName name="wrn.WAGES." localSheetId="6" hidden="1">{#N/A,#N/A,FALSE,"WAGES"}</definedName>
    <definedName name="wrn.WAGES." localSheetId="7" hidden="1">{#N/A,#N/A,FALSE,"WAGES"}</definedName>
    <definedName name="wrn.WAGES." localSheetId="8" hidden="1">{#N/A,#N/A,FALSE,"WAGES"}</definedName>
    <definedName name="wrn.WAGES." localSheetId="9" hidden="1">{#N/A,#N/A,FALSE,"WAGES"}</definedName>
    <definedName name="wrn.WAGES." localSheetId="10" hidden="1">{#N/A,#N/A,FALSE,"WAGES"}</definedName>
    <definedName name="wrn.WAGES." localSheetId="11" hidden="1">{#N/A,#N/A,FALSE,"WAGES"}</definedName>
    <definedName name="wrn.WAGES." localSheetId="12" hidden="1">{#N/A,#N/A,FALSE,"WAGES"}</definedName>
    <definedName name="wrn.WAGES." localSheetId="13" hidden="1">{#N/A,#N/A,FALSE,"WAGES"}</definedName>
    <definedName name="wrn.WAGES." localSheetId="14" hidden="1">{#N/A,#N/A,FALSE,"WAGES"}</definedName>
    <definedName name="wrn.WAGES." localSheetId="15" hidden="1">{#N/A,#N/A,FALSE,"WAGES"}</definedName>
    <definedName name="wrn.WAGES." localSheetId="16" hidden="1">{#N/A,#N/A,FALSE,"WAGES"}</definedName>
    <definedName name="wrn.WAGES." localSheetId="17" hidden="1">{#N/A,#N/A,FALSE,"WAGES"}</definedName>
    <definedName name="wrn.WAGES." localSheetId="20" hidden="1">{#N/A,#N/A,FALSE,"WAGES"}</definedName>
    <definedName name="wrn.WAGES." localSheetId="21" hidden="1">{#N/A,#N/A,FALSE,"WAGES"}</definedName>
    <definedName name="wrn.WAGES." hidden="1">{#N/A,#N/A,FALSE,"WAGES"}</definedName>
    <definedName name="wrn.WEO." localSheetId="4" hidden="1">{"WEO",#N/A,FALSE,"T"}</definedName>
    <definedName name="wrn.WEO." localSheetId="23" hidden="1">{"WEO",#N/A,FALSE,"T"}</definedName>
    <definedName name="wrn.WEO." localSheetId="24" hidden="1">{"WEO",#N/A,FALSE,"T"}</definedName>
    <definedName name="wrn.WEO." localSheetId="5" hidden="1">{"WEO",#N/A,FALSE,"T"}</definedName>
    <definedName name="wrn.WEO." localSheetId="22" hidden="1">{"WEO",#N/A,FALSE,"T"}</definedName>
    <definedName name="wrn.WEO." localSheetId="6" hidden="1">{"WEO",#N/A,FALSE,"T"}</definedName>
    <definedName name="wrn.WEO." localSheetId="7" hidden="1">{"WEO",#N/A,FALSE,"T"}</definedName>
    <definedName name="wrn.WEO." localSheetId="8" hidden="1">{"WEO",#N/A,FALSE,"T"}</definedName>
    <definedName name="wrn.WEO." localSheetId="9" hidden="1">{"WEO",#N/A,FALSE,"T"}</definedName>
    <definedName name="wrn.WEO." localSheetId="10" hidden="1">{"WEO",#N/A,FALSE,"T"}</definedName>
    <definedName name="wrn.WEO." localSheetId="11" hidden="1">{"WEO",#N/A,FALSE,"T"}</definedName>
    <definedName name="wrn.WEO." localSheetId="12" hidden="1">{"WEO",#N/A,FALSE,"T"}</definedName>
    <definedName name="wrn.WEO." localSheetId="13" hidden="1">{"WEO",#N/A,FALSE,"T"}</definedName>
    <definedName name="wrn.WEO." localSheetId="14" hidden="1">{"WEO",#N/A,FALSE,"T"}</definedName>
    <definedName name="wrn.WEO." localSheetId="15" hidden="1">{"WEO",#N/A,FALSE,"T"}</definedName>
    <definedName name="wrn.WEO." localSheetId="16" hidden="1">{"WEO",#N/A,FALSE,"T"}</definedName>
    <definedName name="wrn.WEO." localSheetId="17" hidden="1">{"WEO",#N/A,FALSE,"T"}</definedName>
    <definedName name="wrn.WEO." localSheetId="20" hidden="1">{"WEO",#N/A,FALSE,"T"}</definedName>
    <definedName name="wrn.WEO." localSheetId="21" hidden="1">{"WEO",#N/A,FALSE,"T"}</definedName>
    <definedName name="wrn.WEO." hidden="1">{"WEO",#N/A,FALSE,"T"}</definedName>
    <definedName name="XGS" localSheetId="23">#REF!</definedName>
    <definedName name="XGS" localSheetId="14">#REF!</definedName>
    <definedName name="XGS" localSheetId="16">#REF!</definedName>
    <definedName name="XGS" localSheetId="20">#REF!</definedName>
    <definedName name="XGS" localSheetId="21">#REF!</definedName>
    <definedName name="XGS">#REF!</definedName>
    <definedName name="Xi" localSheetId="23">#REF!</definedName>
    <definedName name="Xi" localSheetId="14">#REF!</definedName>
    <definedName name="Xi" localSheetId="20">#REF!</definedName>
    <definedName name="Xi" localSheetId="21">#REF!</definedName>
    <definedName name="Xi">#REF!</definedName>
    <definedName name="XiVi" localSheetId="23">#REF!</definedName>
    <definedName name="XiVi" localSheetId="14">#REF!</definedName>
    <definedName name="XiVi" localSheetId="20">#REF!</definedName>
    <definedName name="XiVi" localSheetId="21">#REF!</definedName>
    <definedName name="XiVi">#REF!</definedName>
    <definedName name="XM" localSheetId="20">#REF!</definedName>
    <definedName name="XM" localSheetId="21">#REF!</definedName>
    <definedName name="XM">#REF!</definedName>
    <definedName name="XN" localSheetId="20">#REF!</definedName>
    <definedName name="XN" localSheetId="21">#REF!</definedName>
    <definedName name="XN">#REF!</definedName>
    <definedName name="XRefColumnsCount" hidden="1">3</definedName>
    <definedName name="XRefCopyRangeCount" hidden="1">6</definedName>
    <definedName name="XRefPasteRangeCount" hidden="1">1</definedName>
    <definedName name="xxWRS_1" localSheetId="23">#REF!</definedName>
    <definedName name="xxWRS_1" localSheetId="14">#REF!</definedName>
    <definedName name="xxWRS_1" localSheetId="16">#REF!</definedName>
    <definedName name="xxWRS_1" localSheetId="20">#REF!</definedName>
    <definedName name="xxWRS_1" localSheetId="21">#REF!</definedName>
    <definedName name="xxWRS_1">#REF!</definedName>
    <definedName name="xxWRS_2" localSheetId="23">#REF!</definedName>
    <definedName name="xxWRS_2" localSheetId="14">#REF!</definedName>
    <definedName name="xxWRS_2" localSheetId="20">#REF!</definedName>
    <definedName name="xxWRS_2" localSheetId="21">#REF!</definedName>
    <definedName name="xxWRS_2">#REF!</definedName>
    <definedName name="xxWRS_3" localSheetId="23">#REF!</definedName>
    <definedName name="xxWRS_3" localSheetId="14">#REF!</definedName>
    <definedName name="xxWRS_3" localSheetId="20">#REF!</definedName>
    <definedName name="xxWRS_3" localSheetId="21">#REF!</definedName>
    <definedName name="xxWRS_3">#REF!</definedName>
    <definedName name="xxWRS_4">[22]Q5!$A$1:$A$104</definedName>
    <definedName name="xxWRS_5">[22]Q6!$A$1:$A$160</definedName>
    <definedName name="xxWRS_6">[22]Q7!$A$1:$A$59</definedName>
    <definedName name="xxWRS_7">[22]Q5!$A$1:$A$109</definedName>
    <definedName name="xxWRS_8">[22]Q6!$A$1:$A$162</definedName>
    <definedName name="xxWRS_9">[22]Q7!$A$1:$A$61</definedName>
    <definedName name="ycirr" localSheetId="23">#REF!</definedName>
    <definedName name="ycirr" localSheetId="8">#REF!</definedName>
    <definedName name="ycirr" localSheetId="14">#REF!</definedName>
    <definedName name="ycirr" localSheetId="16">#REF!</definedName>
    <definedName name="ycirr" localSheetId="20">#REF!</definedName>
    <definedName name="ycirr" localSheetId="21">#REF!</definedName>
    <definedName name="ycirr">#REF!</definedName>
    <definedName name="Year" localSheetId="23">#REF!</definedName>
    <definedName name="Year" localSheetId="8">#REF!</definedName>
    <definedName name="Year" localSheetId="14">#REF!</definedName>
    <definedName name="Year" localSheetId="20">#REF!</definedName>
    <definedName name="Year" localSheetId="21">#REF!</definedName>
    <definedName name="Year">#REF!</definedName>
    <definedName name="Years" localSheetId="23">#REF!</definedName>
    <definedName name="Years" localSheetId="8">#REF!</definedName>
    <definedName name="Years" localSheetId="14">#REF!</definedName>
    <definedName name="Years" localSheetId="20">#REF!</definedName>
    <definedName name="Years" localSheetId="21">#REF!</definedName>
    <definedName name="Years">#REF!</definedName>
    <definedName name="yenr" localSheetId="20">#REF!</definedName>
    <definedName name="yenr" localSheetId="21">#REF!</definedName>
    <definedName name="yenr">#REF!</definedName>
    <definedName name="YesNo" localSheetId="20">#REF!</definedName>
    <definedName name="YesNo" localSheetId="21">#REF!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23">[1]Imp!#REF!</definedName>
    <definedName name="Z" localSheetId="24">[1]Imp!#REF!</definedName>
    <definedName name="Z" localSheetId="20">[1]Imp!#REF!</definedName>
    <definedName name="Z" localSheetId="21">[1]Imp!#REF!</definedName>
    <definedName name="Z">[1]Imp!#REF!</definedName>
    <definedName name="منتج" localSheetId="23">#REF!</definedName>
    <definedName name="منتج" localSheetId="14">#REF!</definedName>
    <definedName name="منتج" localSheetId="16">#REF!</definedName>
    <definedName name="منتج" localSheetId="20">#REF!</definedName>
    <definedName name="منتج" localSheetId="21">#REF!</definedName>
    <definedName name="منتج">#REF!</definedName>
  </definedNames>
  <calcPr calcId="162913"/>
</workbook>
</file>

<file path=xl/calcChain.xml><?xml version="1.0" encoding="utf-8"?>
<calcChain xmlns="http://schemas.openxmlformats.org/spreadsheetml/2006/main">
  <c r="J68" i="1200" l="1"/>
  <c r="J93" i="1200" l="1"/>
  <c r="J61" i="1200"/>
  <c r="C43" i="1198" l="1"/>
  <c r="B6" i="1316" l="1"/>
  <c r="B5" i="1316"/>
  <c r="B4" i="1316"/>
  <c r="B3" i="1316"/>
  <c r="B6" i="1216"/>
  <c r="B5" i="1216"/>
  <c r="B4" i="1216"/>
  <c r="B3" i="1216"/>
  <c r="B6" i="1221"/>
  <c r="B5" i="1221"/>
  <c r="B640" i="1221" s="1"/>
  <c r="B4" i="1221"/>
  <c r="B3" i="1221"/>
  <c r="B6" i="1214"/>
  <c r="B5" i="1214"/>
  <c r="B4" i="1214"/>
  <c r="B3" i="1214"/>
  <c r="B6" i="1213"/>
  <c r="B5" i="1213"/>
  <c r="B4" i="1213"/>
  <c r="B3" i="1213"/>
  <c r="B6" i="1212"/>
  <c r="B5" i="1212"/>
  <c r="B4" i="1212"/>
  <c r="B3" i="1212"/>
  <c r="B6" i="1208"/>
  <c r="B5" i="1208"/>
  <c r="B4" i="1208"/>
  <c r="B3" i="1208"/>
  <c r="B6" i="1207"/>
  <c r="B5" i="1207"/>
  <c r="B4" i="1207"/>
  <c r="B3" i="1207"/>
  <c r="B6" i="1206"/>
  <c r="B5" i="1206"/>
  <c r="B4" i="1206"/>
  <c r="B3" i="1206"/>
  <c r="B6" i="1205"/>
  <c r="B5" i="1205"/>
  <c r="B4" i="1205"/>
  <c r="B3" i="1205"/>
  <c r="B6" i="1204"/>
  <c r="B5" i="1204"/>
  <c r="B4" i="1204"/>
  <c r="B3" i="1204"/>
  <c r="B6" i="1203"/>
  <c r="B5" i="1203"/>
  <c r="B4" i="1203"/>
  <c r="B3" i="1203"/>
  <c r="B6" i="1202"/>
  <c r="B5" i="1202"/>
  <c r="B4" i="1202"/>
  <c r="B3" i="1202"/>
  <c r="B6" i="1201"/>
  <c r="B5" i="1201"/>
  <c r="B4" i="1201"/>
  <c r="B3" i="1201"/>
  <c r="B437" i="1221" l="1"/>
  <c r="B6" i="1200"/>
  <c r="B5" i="1200"/>
  <c r="B4" i="1200"/>
  <c r="B3" i="1200"/>
  <c r="B6" i="1199"/>
  <c r="B5" i="1199"/>
  <c r="B4" i="1199"/>
  <c r="B3" i="1199"/>
  <c r="B6" i="1198"/>
  <c r="B5" i="1198"/>
  <c r="B3" i="1198"/>
  <c r="B6" i="1197"/>
  <c r="B5" i="1197"/>
  <c r="B4" i="1197"/>
  <c r="B4" i="1198" s="1"/>
  <c r="B3" i="1197"/>
  <c r="B45" i="1202" l="1"/>
  <c r="B44" i="1202"/>
  <c r="B43" i="1202"/>
  <c r="D36" i="1216" l="1"/>
  <c r="D17" i="1206" l="1"/>
  <c r="D9" i="1206"/>
  <c r="C9" i="1206"/>
  <c r="C126" i="1200" l="1"/>
  <c r="D24" i="1206" l="1"/>
  <c r="C24" i="1206"/>
  <c r="D21" i="1204"/>
  <c r="D9" i="1204"/>
  <c r="D10" i="1204"/>
  <c r="Q126" i="1200" l="1"/>
  <c r="R126" i="1200"/>
  <c r="E126" i="1200"/>
  <c r="F126" i="1200"/>
  <c r="G126" i="1200"/>
  <c r="H126" i="1200"/>
  <c r="I126" i="1200"/>
  <c r="J126" i="1200"/>
  <c r="K126" i="1200"/>
  <c r="L126" i="1200"/>
  <c r="M126" i="1200"/>
  <c r="N126" i="1200"/>
  <c r="O126" i="1200"/>
  <c r="P126" i="1200"/>
  <c r="D126" i="1200"/>
  <c r="B54" i="1199" l="1"/>
  <c r="C44" i="1212" l="1"/>
  <c r="C27" i="1212"/>
  <c r="C15" i="1212"/>
  <c r="C12" i="1212"/>
  <c r="C11" i="1212"/>
  <c r="C18" i="1212"/>
  <c r="D137" i="1206" l="1"/>
  <c r="D18" i="1206" s="1"/>
  <c r="C137" i="1206"/>
  <c r="D102" i="1206"/>
  <c r="D16" i="1206" s="1"/>
  <c r="C102" i="1206"/>
  <c r="C16" i="1206" s="1"/>
  <c r="C18" i="1206" l="1"/>
  <c r="C845" i="1221"/>
  <c r="C642" i="1221"/>
  <c r="C439" i="1221"/>
  <c r="C236" i="1221"/>
  <c r="C33" i="1221"/>
  <c r="C10" i="1221"/>
  <c r="G60" i="1216" l="1"/>
  <c r="F60" i="1216"/>
  <c r="D60" i="1216"/>
  <c r="C60" i="1216"/>
  <c r="H59" i="1216"/>
  <c r="H58" i="1216"/>
  <c r="H57" i="1216"/>
  <c r="H54" i="1216"/>
  <c r="H50" i="1216"/>
  <c r="H47" i="1216"/>
  <c r="G46" i="1216"/>
  <c r="G48" i="1216" s="1"/>
  <c r="G49" i="1216" s="1"/>
  <c r="F46" i="1216"/>
  <c r="F48" i="1216" s="1"/>
  <c r="F49" i="1216" s="1"/>
  <c r="E46" i="1216"/>
  <c r="E48" i="1216" s="1"/>
  <c r="E49" i="1216" s="1"/>
  <c r="D46" i="1216"/>
  <c r="D48" i="1216" s="1"/>
  <c r="D49" i="1216" s="1"/>
  <c r="C46" i="1216"/>
  <c r="C48" i="1216" s="1"/>
  <c r="C49" i="1216" s="1"/>
  <c r="H45" i="1216"/>
  <c r="H44" i="1216"/>
  <c r="H43" i="1216"/>
  <c r="H42" i="1216"/>
  <c r="H41" i="1216"/>
  <c r="H40" i="1216"/>
  <c r="G36" i="1216"/>
  <c r="F36" i="1216"/>
  <c r="I33" i="1216"/>
  <c r="C36" i="1216"/>
  <c r="H35" i="1216"/>
  <c r="H34" i="1216"/>
  <c r="H33" i="1216"/>
  <c r="H32" i="1216"/>
  <c r="H31" i="1216"/>
  <c r="H30" i="1216"/>
  <c r="H29" i="1216"/>
  <c r="H26" i="1216"/>
  <c r="G26" i="1216"/>
  <c r="F26" i="1216"/>
  <c r="E26" i="1216"/>
  <c r="D26" i="1216"/>
  <c r="C26" i="1216"/>
  <c r="H26" i="1214"/>
  <c r="G26" i="1214"/>
  <c r="F26" i="1214"/>
  <c r="E26" i="1214"/>
  <c r="D26" i="1214"/>
  <c r="C26" i="1214"/>
  <c r="I25" i="1214"/>
  <c r="I24" i="1214"/>
  <c r="I23" i="1214"/>
  <c r="I22" i="1214"/>
  <c r="I21" i="1214"/>
  <c r="H19" i="1214"/>
  <c r="G19" i="1214"/>
  <c r="E19" i="1214"/>
  <c r="D19" i="1214"/>
  <c r="C19" i="1214"/>
  <c r="I18" i="1214"/>
  <c r="I17" i="1214"/>
  <c r="I15" i="1214"/>
  <c r="I14" i="1214"/>
  <c r="I13" i="1214"/>
  <c r="I12" i="1214"/>
  <c r="I11" i="1214"/>
  <c r="B9" i="1213"/>
  <c r="C43" i="1212"/>
  <c r="C41" i="1212"/>
  <c r="C40" i="1212"/>
  <c r="E27" i="1214" l="1"/>
  <c r="E28" i="1214" s="1"/>
  <c r="C54" i="1212"/>
  <c r="C58" i="1212" s="1"/>
  <c r="C12" i="1216"/>
  <c r="G27" i="1214"/>
  <c r="G28" i="1214" s="1"/>
  <c r="H27" i="1214"/>
  <c r="H28" i="1214" s="1"/>
  <c r="H36" i="1216"/>
  <c r="C10" i="1216"/>
  <c r="C13" i="1216" s="1"/>
  <c r="I31" i="1216"/>
  <c r="C16" i="1212"/>
  <c r="C28" i="1212" s="1"/>
  <c r="I32" i="1216"/>
  <c r="I34" i="1216"/>
  <c r="H49" i="1216"/>
  <c r="I26" i="1214"/>
  <c r="I30" i="1216"/>
  <c r="I36" i="1216"/>
  <c r="D27" i="1214"/>
  <c r="D28" i="1214" s="1"/>
  <c r="C27" i="1214"/>
  <c r="C28" i="1214" s="1"/>
  <c r="I35" i="1216"/>
  <c r="H46" i="1216"/>
  <c r="H48" i="1216" l="1"/>
  <c r="E151" i="1208"/>
  <c r="E150" i="1208"/>
  <c r="L37" i="1208"/>
  <c r="K37" i="1208"/>
  <c r="J37" i="1208"/>
  <c r="I37" i="1208"/>
  <c r="H37" i="1208"/>
  <c r="G37" i="1208"/>
  <c r="F37" i="1208"/>
  <c r="E37" i="1208"/>
  <c r="D37" i="1208"/>
  <c r="C37" i="1208"/>
  <c r="L26" i="1208"/>
  <c r="K26" i="1208"/>
  <c r="J26" i="1208"/>
  <c r="I26" i="1208"/>
  <c r="H26" i="1208"/>
  <c r="G26" i="1208"/>
  <c r="F26" i="1208"/>
  <c r="E26" i="1208"/>
  <c r="D26" i="1208"/>
  <c r="C26" i="1208"/>
  <c r="E149" i="1208" s="1"/>
  <c r="D163" i="1207"/>
  <c r="C36" i="1197" s="1"/>
  <c r="D10" i="1207"/>
  <c r="C17" i="1206"/>
  <c r="D14" i="1206"/>
  <c r="C14" i="1206"/>
  <c r="D12" i="1206"/>
  <c r="C12" i="1206"/>
  <c r="D10" i="1206"/>
  <c r="C10" i="1206"/>
  <c r="C11" i="1206" s="1"/>
  <c r="F173" i="1205"/>
  <c r="F120" i="1205"/>
  <c r="F65" i="1205"/>
  <c r="F12" i="1205"/>
  <c r="D27" i="1204"/>
  <c r="D26" i="1204"/>
  <c r="D25" i="1204"/>
  <c r="D24" i="1204"/>
  <c r="D23" i="1204"/>
  <c r="D22" i="1204"/>
  <c r="D16" i="1204"/>
  <c r="D15" i="1204"/>
  <c r="D14" i="1204"/>
  <c r="D13" i="1204"/>
  <c r="D12" i="1204"/>
  <c r="D11" i="1204"/>
  <c r="E22" i="1203"/>
  <c r="D22" i="1203"/>
  <c r="C22" i="1203"/>
  <c r="B22" i="1203"/>
  <c r="F21" i="1203"/>
  <c r="F20" i="1203"/>
  <c r="F19" i="1203"/>
  <c r="F18" i="1203"/>
  <c r="J15" i="1203"/>
  <c r="I15" i="1203"/>
  <c r="H15" i="1203"/>
  <c r="G15" i="1203"/>
  <c r="F15" i="1203"/>
  <c r="E15" i="1203"/>
  <c r="D15" i="1203"/>
  <c r="C15" i="1203"/>
  <c r="B15" i="1203"/>
  <c r="L14" i="1203"/>
  <c r="K14" i="1203"/>
  <c r="L13" i="1203"/>
  <c r="K13" i="1203"/>
  <c r="L12" i="1203"/>
  <c r="K12" i="1203"/>
  <c r="L11" i="1203"/>
  <c r="K11" i="1203"/>
  <c r="C46" i="1202"/>
  <c r="C47" i="1202" s="1"/>
  <c r="C60" i="1212" s="1"/>
  <c r="C20" i="1202"/>
  <c r="C16" i="1202" s="1"/>
  <c r="C423" i="1201"/>
  <c r="C372" i="1201"/>
  <c r="C321" i="1201"/>
  <c r="C270" i="1201"/>
  <c r="C215" i="1201"/>
  <c r="C164" i="1201"/>
  <c r="C113" i="1201"/>
  <c r="C62" i="1201"/>
  <c r="C11" i="1201"/>
  <c r="R142" i="1200"/>
  <c r="Q142" i="1200"/>
  <c r="P142" i="1200"/>
  <c r="O142" i="1200"/>
  <c r="N142" i="1200"/>
  <c r="M142" i="1200"/>
  <c r="L142" i="1200"/>
  <c r="K142" i="1200"/>
  <c r="J142" i="1200"/>
  <c r="I142" i="1200"/>
  <c r="H142" i="1200"/>
  <c r="G142" i="1200"/>
  <c r="F142" i="1200"/>
  <c r="E142" i="1200"/>
  <c r="D142" i="1200"/>
  <c r="C142" i="1200"/>
  <c r="R137" i="1200"/>
  <c r="Q137" i="1200"/>
  <c r="P137" i="1200"/>
  <c r="O137" i="1200"/>
  <c r="N137" i="1200"/>
  <c r="M137" i="1200"/>
  <c r="L137" i="1200"/>
  <c r="K137" i="1200"/>
  <c r="J137" i="1200"/>
  <c r="I137" i="1200"/>
  <c r="H137" i="1200"/>
  <c r="G137" i="1200"/>
  <c r="F137" i="1200"/>
  <c r="E137" i="1200"/>
  <c r="D137" i="1200"/>
  <c r="C137" i="1200"/>
  <c r="R133" i="1200"/>
  <c r="Q133" i="1200"/>
  <c r="P133" i="1200"/>
  <c r="O133" i="1200"/>
  <c r="N133" i="1200"/>
  <c r="M133" i="1200"/>
  <c r="L133" i="1200"/>
  <c r="K133" i="1200"/>
  <c r="J133" i="1200"/>
  <c r="I133" i="1200"/>
  <c r="H133" i="1200"/>
  <c r="G133" i="1200"/>
  <c r="F133" i="1200"/>
  <c r="E133" i="1200"/>
  <c r="D133" i="1200"/>
  <c r="C133" i="1200"/>
  <c r="J108" i="1200"/>
  <c r="H107" i="1200"/>
  <c r="E107" i="1200"/>
  <c r="H106" i="1200"/>
  <c r="E106" i="1200"/>
  <c r="H105" i="1200"/>
  <c r="E105" i="1200"/>
  <c r="G104" i="1200"/>
  <c r="F104" i="1200"/>
  <c r="D104" i="1200"/>
  <c r="C104" i="1200"/>
  <c r="H103" i="1200"/>
  <c r="E103" i="1200"/>
  <c r="H102" i="1200"/>
  <c r="E102" i="1200"/>
  <c r="H101" i="1200"/>
  <c r="E101" i="1200"/>
  <c r="G100" i="1200"/>
  <c r="F100" i="1200"/>
  <c r="D100" i="1200"/>
  <c r="C100" i="1200"/>
  <c r="H99" i="1200"/>
  <c r="E99" i="1200"/>
  <c r="H98" i="1200"/>
  <c r="E98" i="1200"/>
  <c r="H97" i="1200"/>
  <c r="E97" i="1200"/>
  <c r="H96" i="1200"/>
  <c r="E96" i="1200"/>
  <c r="H95" i="1200"/>
  <c r="E95" i="1200"/>
  <c r="H94" i="1200"/>
  <c r="E94" i="1200"/>
  <c r="G93" i="1200"/>
  <c r="F93" i="1200"/>
  <c r="D93" i="1200"/>
  <c r="C93" i="1200"/>
  <c r="H92" i="1200"/>
  <c r="E92" i="1200"/>
  <c r="H91" i="1200"/>
  <c r="E91" i="1200"/>
  <c r="H90" i="1200"/>
  <c r="E90" i="1200"/>
  <c r="H89" i="1200"/>
  <c r="E89" i="1200"/>
  <c r="H88" i="1200"/>
  <c r="E88" i="1200"/>
  <c r="H87" i="1200"/>
  <c r="E87" i="1200"/>
  <c r="G86" i="1200"/>
  <c r="F86" i="1200"/>
  <c r="D86" i="1200"/>
  <c r="C86" i="1200"/>
  <c r="H85" i="1200"/>
  <c r="E85" i="1200"/>
  <c r="H84" i="1200"/>
  <c r="E84" i="1200"/>
  <c r="H83" i="1200"/>
  <c r="E83" i="1200"/>
  <c r="H82" i="1200"/>
  <c r="E82" i="1200"/>
  <c r="G81" i="1200"/>
  <c r="F81" i="1200"/>
  <c r="D81" i="1200"/>
  <c r="C81" i="1200"/>
  <c r="H80" i="1200"/>
  <c r="E80" i="1200"/>
  <c r="H79" i="1200"/>
  <c r="E79" i="1200"/>
  <c r="H78" i="1200"/>
  <c r="E78" i="1200"/>
  <c r="H77" i="1200"/>
  <c r="E77" i="1200"/>
  <c r="H76" i="1200"/>
  <c r="E76" i="1200"/>
  <c r="H75" i="1200"/>
  <c r="E75" i="1200"/>
  <c r="H74" i="1200"/>
  <c r="E74" i="1200"/>
  <c r="G73" i="1200"/>
  <c r="F73" i="1200"/>
  <c r="D73" i="1200"/>
  <c r="C73" i="1200"/>
  <c r="H72" i="1200"/>
  <c r="E72" i="1200"/>
  <c r="H71" i="1200"/>
  <c r="E71" i="1200"/>
  <c r="H70" i="1200"/>
  <c r="E70" i="1200"/>
  <c r="G69" i="1200"/>
  <c r="F69" i="1200"/>
  <c r="D69" i="1200"/>
  <c r="C69" i="1200"/>
  <c r="H67" i="1200"/>
  <c r="E67" i="1200"/>
  <c r="H66" i="1200"/>
  <c r="E66" i="1200"/>
  <c r="H65" i="1200"/>
  <c r="E65" i="1200"/>
  <c r="G64" i="1200"/>
  <c r="F64" i="1200"/>
  <c r="D64" i="1200"/>
  <c r="C64" i="1200"/>
  <c r="H63" i="1200"/>
  <c r="E63" i="1200"/>
  <c r="H62" i="1200"/>
  <c r="E62" i="1200"/>
  <c r="G61" i="1200"/>
  <c r="F61" i="1200"/>
  <c r="D61" i="1200"/>
  <c r="C61" i="1200"/>
  <c r="H60" i="1200"/>
  <c r="E60" i="1200"/>
  <c r="H59" i="1200"/>
  <c r="E59" i="1200"/>
  <c r="H58" i="1200"/>
  <c r="E58" i="1200"/>
  <c r="H57" i="1200"/>
  <c r="E57" i="1200"/>
  <c r="H56" i="1200"/>
  <c r="E56" i="1200"/>
  <c r="H55" i="1200"/>
  <c r="E55" i="1200"/>
  <c r="H54" i="1200"/>
  <c r="E54" i="1200"/>
  <c r="H53" i="1200"/>
  <c r="E53" i="1200"/>
  <c r="H52" i="1200"/>
  <c r="E52" i="1200"/>
  <c r="G51" i="1200"/>
  <c r="F51" i="1200"/>
  <c r="D51" i="1200"/>
  <c r="C51" i="1200"/>
  <c r="H50" i="1200"/>
  <c r="E50" i="1200"/>
  <c r="H49" i="1200"/>
  <c r="E49" i="1200"/>
  <c r="H48" i="1200"/>
  <c r="E48" i="1200"/>
  <c r="H47" i="1200"/>
  <c r="E47" i="1200"/>
  <c r="H46" i="1200"/>
  <c r="E46" i="1200"/>
  <c r="H45" i="1200"/>
  <c r="E45" i="1200"/>
  <c r="H44" i="1200"/>
  <c r="E44" i="1200"/>
  <c r="H43" i="1200"/>
  <c r="E43" i="1200"/>
  <c r="H42" i="1200"/>
  <c r="E42" i="1200"/>
  <c r="G41" i="1200"/>
  <c r="F41" i="1200"/>
  <c r="D41" i="1200"/>
  <c r="C41" i="1200"/>
  <c r="H39" i="1200"/>
  <c r="E39" i="1200"/>
  <c r="H38" i="1200"/>
  <c r="E38" i="1200"/>
  <c r="H37" i="1200"/>
  <c r="E37" i="1200"/>
  <c r="H36" i="1200"/>
  <c r="E36" i="1200"/>
  <c r="H35" i="1200"/>
  <c r="E35" i="1200"/>
  <c r="H34" i="1200"/>
  <c r="E34" i="1200"/>
  <c r="G33" i="1200"/>
  <c r="F33" i="1200"/>
  <c r="D33" i="1200"/>
  <c r="C33" i="1200"/>
  <c r="H32" i="1200"/>
  <c r="E32" i="1200"/>
  <c r="H31" i="1200"/>
  <c r="E31" i="1200"/>
  <c r="H30" i="1200"/>
  <c r="E30" i="1200"/>
  <c r="H29" i="1200"/>
  <c r="E29" i="1200"/>
  <c r="H28" i="1200"/>
  <c r="E28" i="1200"/>
  <c r="H27" i="1200"/>
  <c r="E27" i="1200"/>
  <c r="H26" i="1200"/>
  <c r="E26" i="1200"/>
  <c r="G25" i="1200"/>
  <c r="F25" i="1200"/>
  <c r="D25" i="1200"/>
  <c r="C25" i="1200"/>
  <c r="B41" i="1199"/>
  <c r="B31" i="1199"/>
  <c r="D19" i="1199"/>
  <c r="D18" i="1199"/>
  <c r="D17" i="1199"/>
  <c r="D16" i="1199"/>
  <c r="D15" i="1199"/>
  <c r="D14" i="1199"/>
  <c r="D13" i="1199"/>
  <c r="D12" i="1199"/>
  <c r="C11" i="1199"/>
  <c r="C20" i="1199" s="1"/>
  <c r="B11" i="1199"/>
  <c r="D10" i="1199"/>
  <c r="D9" i="1199"/>
  <c r="C97" i="1198"/>
  <c r="C88" i="1198"/>
  <c r="C79" i="1198"/>
  <c r="C70" i="1198"/>
  <c r="C61" i="1198"/>
  <c r="C52" i="1198"/>
  <c r="C34" i="1198"/>
  <c r="C25" i="1198"/>
  <c r="C16" i="1198"/>
  <c r="C49" i="1197"/>
  <c r="H56" i="1216" l="1"/>
  <c r="H55" i="1216"/>
  <c r="E60" i="1216"/>
  <c r="D29" i="1204"/>
  <c r="D18" i="1204"/>
  <c r="G38" i="1208"/>
  <c r="C37" i="1212"/>
  <c r="C38" i="1212"/>
  <c r="I46" i="1200"/>
  <c r="I95" i="1200"/>
  <c r="I102" i="1200"/>
  <c r="C39" i="1212"/>
  <c r="C14" i="1197"/>
  <c r="B20" i="1199"/>
  <c r="C45" i="1212"/>
  <c r="I66" i="1200"/>
  <c r="I94" i="1200"/>
  <c r="I101" i="1200"/>
  <c r="I103" i="1200"/>
  <c r="I106" i="1200"/>
  <c r="B56" i="1199"/>
  <c r="C19" i="1197" s="1"/>
  <c r="C21" i="1212"/>
  <c r="I50" i="1200"/>
  <c r="E64" i="1200"/>
  <c r="K15" i="1203"/>
  <c r="H93" i="1200"/>
  <c r="D11" i="1206"/>
  <c r="D13" i="1206" s="1"/>
  <c r="D15" i="1206" s="1"/>
  <c r="D25" i="1206" s="1"/>
  <c r="H38" i="1208"/>
  <c r="B42" i="1199"/>
  <c r="C17" i="1197" s="1"/>
  <c r="I39" i="1200"/>
  <c r="I78" i="1200"/>
  <c r="I105" i="1200"/>
  <c r="I82" i="1200"/>
  <c r="G40" i="1200"/>
  <c r="I97" i="1200"/>
  <c r="H61" i="1200"/>
  <c r="E69" i="1200"/>
  <c r="I75" i="1200"/>
  <c r="H51" i="1200"/>
  <c r="I62" i="1200"/>
  <c r="I65" i="1200"/>
  <c r="E100" i="1200"/>
  <c r="I77" i="1200"/>
  <c r="I71" i="1200"/>
  <c r="I92" i="1200"/>
  <c r="E25" i="1200"/>
  <c r="I28" i="1200"/>
  <c r="D11" i="1199"/>
  <c r="D20" i="1199" s="1"/>
  <c r="C16" i="1197" s="1"/>
  <c r="H25" i="1200"/>
  <c r="E33" i="1200"/>
  <c r="I44" i="1200"/>
  <c r="I54" i="1200"/>
  <c r="I58" i="1200"/>
  <c r="E38" i="1208"/>
  <c r="I26" i="1200"/>
  <c r="I30" i="1200"/>
  <c r="H33" i="1200"/>
  <c r="I37" i="1200"/>
  <c r="I36" i="1200"/>
  <c r="I47" i="1200"/>
  <c r="H73" i="1200"/>
  <c r="F40" i="1200"/>
  <c r="I45" i="1200"/>
  <c r="H64" i="1200"/>
  <c r="H81" i="1200"/>
  <c r="I98" i="1200"/>
  <c r="H104" i="1200"/>
  <c r="C10" i="1201"/>
  <c r="D238" i="1201" s="1"/>
  <c r="F38" i="1208"/>
  <c r="I84" i="1200"/>
  <c r="I38" i="1200"/>
  <c r="I49" i="1200"/>
  <c r="I52" i="1200"/>
  <c r="E86" i="1200"/>
  <c r="E93" i="1200"/>
  <c r="I35" i="1200"/>
  <c r="I57" i="1200"/>
  <c r="I63" i="1200"/>
  <c r="C68" i="1200"/>
  <c r="D40" i="1200"/>
  <c r="E81" i="1200"/>
  <c r="G68" i="1200"/>
  <c r="D68" i="1200"/>
  <c r="I38" i="1208"/>
  <c r="E41" i="1200"/>
  <c r="I29" i="1200"/>
  <c r="C40" i="1200"/>
  <c r="I60" i="1200"/>
  <c r="I70" i="1200"/>
  <c r="E73" i="1200"/>
  <c r="I76" i="1200"/>
  <c r="I79" i="1200"/>
  <c r="I85" i="1200"/>
  <c r="I88" i="1200"/>
  <c r="H100" i="1200"/>
  <c r="H69" i="1200"/>
  <c r="H41" i="1200"/>
  <c r="I48" i="1200"/>
  <c r="E61" i="1200"/>
  <c r="I89" i="1200"/>
  <c r="E104" i="1200"/>
  <c r="I53" i="1200"/>
  <c r="I27" i="1200"/>
  <c r="I31" i="1200"/>
  <c r="I42" i="1200"/>
  <c r="I55" i="1200"/>
  <c r="I80" i="1200"/>
  <c r="I83" i="1200"/>
  <c r="H86" i="1200"/>
  <c r="I90" i="1200"/>
  <c r="I96" i="1200"/>
  <c r="I99" i="1200"/>
  <c r="I107" i="1200"/>
  <c r="F9" i="1205"/>
  <c r="C37" i="1197" s="1"/>
  <c r="J38" i="1208"/>
  <c r="I72" i="1200"/>
  <c r="I74" i="1200"/>
  <c r="L15" i="1203"/>
  <c r="C13" i="1206"/>
  <c r="C15" i="1206" s="1"/>
  <c r="C19" i="1206" s="1"/>
  <c r="K38" i="1208"/>
  <c r="I32" i="1200"/>
  <c r="I34" i="1200"/>
  <c r="I43" i="1200"/>
  <c r="I56" i="1200"/>
  <c r="I59" i="1200"/>
  <c r="I67" i="1200"/>
  <c r="F68" i="1200"/>
  <c r="I87" i="1200"/>
  <c r="I91" i="1200"/>
  <c r="F22" i="1203"/>
  <c r="F117" i="1205"/>
  <c r="C38" i="1197" s="1"/>
  <c r="D38" i="1208"/>
  <c r="L38" i="1208"/>
  <c r="C38" i="1208"/>
  <c r="E51" i="1200"/>
  <c r="C269" i="1201"/>
  <c r="H60" i="1216" l="1"/>
  <c r="D32" i="1204"/>
  <c r="C11" i="1197" s="1"/>
  <c r="I64" i="1200"/>
  <c r="D16" i="1201"/>
  <c r="D196" i="1201"/>
  <c r="D25" i="1201"/>
  <c r="D216" i="1201"/>
  <c r="D51" i="1201"/>
  <c r="D190" i="1201"/>
  <c r="D195" i="1201"/>
  <c r="D10" i="1201"/>
  <c r="D22" i="1201"/>
  <c r="D220" i="1201"/>
  <c r="D215" i="1201"/>
  <c r="D26" i="1201"/>
  <c r="D88" i="1201"/>
  <c r="D61" i="1201"/>
  <c r="D124" i="1201"/>
  <c r="D46" i="1201"/>
  <c r="D228" i="1201"/>
  <c r="D130" i="1201"/>
  <c r="D246" i="1201"/>
  <c r="D30" i="1201"/>
  <c r="D116" i="1201"/>
  <c r="D171" i="1201"/>
  <c r="D140" i="1201"/>
  <c r="D50" i="1201"/>
  <c r="D260" i="1201"/>
  <c r="D217" i="1201"/>
  <c r="D33" i="1201"/>
  <c r="D59" i="1201"/>
  <c r="D148" i="1201"/>
  <c r="D58" i="1201"/>
  <c r="D128" i="1201"/>
  <c r="D243" i="1201"/>
  <c r="D72" i="1201"/>
  <c r="D73" i="1201"/>
  <c r="D133" i="1201"/>
  <c r="D165" i="1201"/>
  <c r="D245" i="1201"/>
  <c r="D20" i="1201"/>
  <c r="D34" i="1201"/>
  <c r="D219" i="1201"/>
  <c r="D225" i="1201"/>
  <c r="D144" i="1201"/>
  <c r="D15" i="1201"/>
  <c r="D132" i="1201"/>
  <c r="D77" i="1201"/>
  <c r="D137" i="1201"/>
  <c r="D205" i="1201"/>
  <c r="D249" i="1201"/>
  <c r="D211" i="1201"/>
  <c r="D204" i="1201"/>
  <c r="D163" i="1201"/>
  <c r="D45" i="1201"/>
  <c r="D110" i="1201"/>
  <c r="D179" i="1201"/>
  <c r="D12" i="1201"/>
  <c r="D21" i="1201"/>
  <c r="D192" i="1201"/>
  <c r="D145" i="1201"/>
  <c r="D47" i="1201"/>
  <c r="D257" i="1201"/>
  <c r="I69" i="1200"/>
  <c r="I25" i="1200"/>
  <c r="D85" i="1201"/>
  <c r="D103" i="1201"/>
  <c r="D108" i="1201"/>
  <c r="D78" i="1201"/>
  <c r="D107" i="1201"/>
  <c r="D160" i="1201"/>
  <c r="D105" i="1201"/>
  <c r="D223" i="1201"/>
  <c r="D247" i="1201"/>
  <c r="D109" i="1201"/>
  <c r="D82" i="1201"/>
  <c r="D166" i="1201"/>
  <c r="D76" i="1201"/>
  <c r="D35" i="1201"/>
  <c r="D263" i="1201"/>
  <c r="D172" i="1201"/>
  <c r="D90" i="1201"/>
  <c r="D186" i="1201"/>
  <c r="C39" i="1197"/>
  <c r="H68" i="1200"/>
  <c r="I100" i="1200"/>
  <c r="D321" i="1201"/>
  <c r="D269" i="1201"/>
  <c r="D108" i="1200"/>
  <c r="D19" i="1206"/>
  <c r="D23" i="1206" s="1"/>
  <c r="D26" i="1206" s="1"/>
  <c r="D28" i="1206" s="1"/>
  <c r="C12" i="1202" s="1"/>
  <c r="C42" i="1212"/>
  <c r="C23" i="1212"/>
  <c r="E40" i="1200"/>
  <c r="D248" i="1201"/>
  <c r="D173" i="1201"/>
  <c r="D134" i="1201"/>
  <c r="D71" i="1201"/>
  <c r="D198" i="1201"/>
  <c r="D252" i="1201"/>
  <c r="D193" i="1201"/>
  <c r="D142" i="1201"/>
  <c r="D75" i="1201"/>
  <c r="D48" i="1201"/>
  <c r="I93" i="1200"/>
  <c r="D197" i="1201"/>
  <c r="D162" i="1201"/>
  <c r="D83" i="1201"/>
  <c r="D131" i="1201"/>
  <c r="H40" i="1200"/>
  <c r="E68" i="1200"/>
  <c r="G108" i="1200"/>
  <c r="D92" i="1201"/>
  <c r="D49" i="1201"/>
  <c r="D104" i="1201"/>
  <c r="D29" i="1201"/>
  <c r="D156" i="1201"/>
  <c r="D81" i="1201"/>
  <c r="D168" i="1201"/>
  <c r="D200" i="1201"/>
  <c r="D54" i="1201"/>
  <c r="D141" i="1201"/>
  <c r="D224" i="1201"/>
  <c r="D256" i="1201"/>
  <c r="D86" i="1201"/>
  <c r="D169" i="1201"/>
  <c r="D201" i="1201"/>
  <c r="D55" i="1201"/>
  <c r="D138" i="1201"/>
  <c r="D221" i="1201"/>
  <c r="D253" i="1201"/>
  <c r="D79" i="1201"/>
  <c r="D111" i="1201"/>
  <c r="D194" i="1201"/>
  <c r="D44" i="1201"/>
  <c r="D127" i="1201"/>
  <c r="D159" i="1201"/>
  <c r="D242" i="1201"/>
  <c r="C108" i="1200"/>
  <c r="D175" i="1201"/>
  <c r="C20" i="1197"/>
  <c r="D120" i="1201"/>
  <c r="D64" i="1201"/>
  <c r="D89" i="1201"/>
  <c r="D117" i="1201"/>
  <c r="D232" i="1201"/>
  <c r="D177" i="1201"/>
  <c r="D209" i="1201"/>
  <c r="D146" i="1201"/>
  <c r="D229" i="1201"/>
  <c r="D87" i="1201"/>
  <c r="D202" i="1201"/>
  <c r="D135" i="1201"/>
  <c r="D218" i="1201"/>
  <c r="D62" i="1201"/>
  <c r="D207" i="1201"/>
  <c r="D68" i="1201"/>
  <c r="D255" i="1201"/>
  <c r="D23" i="1201"/>
  <c r="D167" i="1201"/>
  <c r="D28" i="1201"/>
  <c r="D136" i="1201"/>
  <c r="D203" i="1201"/>
  <c r="D259" i="1201"/>
  <c r="D80" i="1201"/>
  <c r="D251" i="1201"/>
  <c r="D93" i="1201"/>
  <c r="D180" i="1201"/>
  <c r="D212" i="1201"/>
  <c r="D121" i="1201"/>
  <c r="D153" i="1201"/>
  <c r="D236" i="1201"/>
  <c r="D66" i="1201"/>
  <c r="D98" i="1201"/>
  <c r="D181" i="1201"/>
  <c r="D213" i="1201"/>
  <c r="D118" i="1201"/>
  <c r="D150" i="1201"/>
  <c r="D233" i="1201"/>
  <c r="D265" i="1201"/>
  <c r="D91" i="1201"/>
  <c r="D174" i="1201"/>
  <c r="D206" i="1201"/>
  <c r="D56" i="1201"/>
  <c r="D139" i="1201"/>
  <c r="D222" i="1201"/>
  <c r="D254" i="1201"/>
  <c r="D53" i="1201"/>
  <c r="D239" i="1201"/>
  <c r="D24" i="1201"/>
  <c r="D227" i="1201"/>
  <c r="D235" i="1201"/>
  <c r="D208" i="1201"/>
  <c r="D264" i="1201"/>
  <c r="D113" i="1201"/>
  <c r="D164" i="1201"/>
  <c r="D14" i="1201"/>
  <c r="D84" i="1201"/>
  <c r="D41" i="1201"/>
  <c r="D31" i="1201"/>
  <c r="D183" i="1201"/>
  <c r="D32" i="1201"/>
  <c r="D152" i="1201"/>
  <c r="D19" i="1201"/>
  <c r="D13" i="1201"/>
  <c r="D96" i="1201"/>
  <c r="D65" i="1201"/>
  <c r="D97" i="1201"/>
  <c r="D184" i="1201"/>
  <c r="D38" i="1201"/>
  <c r="D125" i="1201"/>
  <c r="D157" i="1201"/>
  <c r="D240" i="1201"/>
  <c r="D70" i="1201"/>
  <c r="D102" i="1201"/>
  <c r="D185" i="1201"/>
  <c r="D39" i="1201"/>
  <c r="D122" i="1201"/>
  <c r="D154" i="1201"/>
  <c r="D237" i="1201"/>
  <c r="D63" i="1201"/>
  <c r="D95" i="1201"/>
  <c r="D178" i="1201"/>
  <c r="D210" i="1201"/>
  <c r="D60" i="1201"/>
  <c r="D143" i="1201"/>
  <c r="D226" i="1201"/>
  <c r="D258" i="1201"/>
  <c r="I81" i="1200"/>
  <c r="D11" i="1201"/>
  <c r="D187" i="1201"/>
  <c r="D176" i="1201"/>
  <c r="D149" i="1201"/>
  <c r="D94" i="1201"/>
  <c r="D114" i="1201"/>
  <c r="D261" i="1201"/>
  <c r="D170" i="1201"/>
  <c r="D52" i="1201"/>
  <c r="D250" i="1201"/>
  <c r="I51" i="1200"/>
  <c r="D18" i="1201"/>
  <c r="D100" i="1201"/>
  <c r="D191" i="1201"/>
  <c r="D57" i="1201"/>
  <c r="D199" i="1201"/>
  <c r="D37" i="1201"/>
  <c r="D231" i="1201"/>
  <c r="D27" i="1201"/>
  <c r="D17" i="1201"/>
  <c r="D112" i="1201"/>
  <c r="D69" i="1201"/>
  <c r="D101" i="1201"/>
  <c r="D188" i="1201"/>
  <c r="D42" i="1201"/>
  <c r="D129" i="1201"/>
  <c r="D161" i="1201"/>
  <c r="D244" i="1201"/>
  <c r="D74" i="1201"/>
  <c r="D106" i="1201"/>
  <c r="D189" i="1201"/>
  <c r="D43" i="1201"/>
  <c r="D126" i="1201"/>
  <c r="D158" i="1201"/>
  <c r="D241" i="1201"/>
  <c r="D67" i="1201"/>
  <c r="D99" i="1201"/>
  <c r="D182" i="1201"/>
  <c r="D214" i="1201"/>
  <c r="D115" i="1201"/>
  <c r="D147" i="1201"/>
  <c r="D230" i="1201"/>
  <c r="D262" i="1201"/>
  <c r="I73" i="1200"/>
  <c r="I33" i="1200"/>
  <c r="D36" i="1201"/>
  <c r="D119" i="1201"/>
  <c r="D151" i="1201"/>
  <c r="D234" i="1201"/>
  <c r="D40" i="1201"/>
  <c r="D123" i="1201"/>
  <c r="D155" i="1201"/>
  <c r="I61" i="1200"/>
  <c r="D270" i="1201"/>
  <c r="I104" i="1200"/>
  <c r="I86" i="1200"/>
  <c r="I41" i="1200"/>
  <c r="F108" i="1200"/>
  <c r="C25" i="1206"/>
  <c r="D472" i="1201"/>
  <c r="D464" i="1201"/>
  <c r="D456" i="1201"/>
  <c r="D448" i="1201"/>
  <c r="D440" i="1201"/>
  <c r="D432" i="1201"/>
  <c r="D424" i="1201"/>
  <c r="D417" i="1201"/>
  <c r="D409" i="1201"/>
  <c r="D401" i="1201"/>
  <c r="D393" i="1201"/>
  <c r="D385" i="1201"/>
  <c r="D377" i="1201"/>
  <c r="D370" i="1201"/>
  <c r="D362" i="1201"/>
  <c r="D354" i="1201"/>
  <c r="D346" i="1201"/>
  <c r="D338" i="1201"/>
  <c r="D330" i="1201"/>
  <c r="D322" i="1201"/>
  <c r="D315" i="1201"/>
  <c r="D307" i="1201"/>
  <c r="D299" i="1201"/>
  <c r="D291" i="1201"/>
  <c r="D283" i="1201"/>
  <c r="D275" i="1201"/>
  <c r="D471" i="1201"/>
  <c r="D463" i="1201"/>
  <c r="D455" i="1201"/>
  <c r="D447" i="1201"/>
  <c r="D439" i="1201"/>
  <c r="D431" i="1201"/>
  <c r="D423" i="1201"/>
  <c r="D416" i="1201"/>
  <c r="D408" i="1201"/>
  <c r="D400" i="1201"/>
  <c r="D392" i="1201"/>
  <c r="D384" i="1201"/>
  <c r="D376" i="1201"/>
  <c r="D369" i="1201"/>
  <c r="D361" i="1201"/>
  <c r="D353" i="1201"/>
  <c r="D345" i="1201"/>
  <c r="D337" i="1201"/>
  <c r="D329" i="1201"/>
  <c r="D314" i="1201"/>
  <c r="D306" i="1201"/>
  <c r="D298" i="1201"/>
  <c r="D290" i="1201"/>
  <c r="D282" i="1201"/>
  <c r="D274" i="1201"/>
  <c r="D470" i="1201"/>
  <c r="D462" i="1201"/>
  <c r="D454" i="1201"/>
  <c r="D446" i="1201"/>
  <c r="D438" i="1201"/>
  <c r="D430" i="1201"/>
  <c r="D415" i="1201"/>
  <c r="D407" i="1201"/>
  <c r="D399" i="1201"/>
  <c r="D391" i="1201"/>
  <c r="D383" i="1201"/>
  <c r="D375" i="1201"/>
  <c r="D368" i="1201"/>
  <c r="D360" i="1201"/>
  <c r="D352" i="1201"/>
  <c r="D344" i="1201"/>
  <c r="D336" i="1201"/>
  <c r="D328" i="1201"/>
  <c r="D313" i="1201"/>
  <c r="D305" i="1201"/>
  <c r="D297" i="1201"/>
  <c r="D289" i="1201"/>
  <c r="D281" i="1201"/>
  <c r="D273" i="1201"/>
  <c r="D469" i="1201"/>
  <c r="D461" i="1201"/>
  <c r="D453" i="1201"/>
  <c r="D445" i="1201"/>
  <c r="D437" i="1201"/>
  <c r="D429" i="1201"/>
  <c r="D422" i="1201"/>
  <c r="D414" i="1201"/>
  <c r="D406" i="1201"/>
  <c r="D398" i="1201"/>
  <c r="D390" i="1201"/>
  <c r="D382" i="1201"/>
  <c r="D374" i="1201"/>
  <c r="D367" i="1201"/>
  <c r="D359" i="1201"/>
  <c r="D351" i="1201"/>
  <c r="D343" i="1201"/>
  <c r="D335" i="1201"/>
  <c r="D327" i="1201"/>
  <c r="D320" i="1201"/>
  <c r="D312" i="1201"/>
  <c r="D304" i="1201"/>
  <c r="D296" i="1201"/>
  <c r="D288" i="1201"/>
  <c r="D280" i="1201"/>
  <c r="D272" i="1201"/>
  <c r="D468" i="1201"/>
  <c r="D460" i="1201"/>
  <c r="D452" i="1201"/>
  <c r="D444" i="1201"/>
  <c r="D436" i="1201"/>
  <c r="D428" i="1201"/>
  <c r="D421" i="1201"/>
  <c r="D413" i="1201"/>
  <c r="D405" i="1201"/>
  <c r="D397" i="1201"/>
  <c r="D389" i="1201"/>
  <c r="D381" i="1201"/>
  <c r="D373" i="1201"/>
  <c r="D366" i="1201"/>
  <c r="D358" i="1201"/>
  <c r="D350" i="1201"/>
  <c r="D342" i="1201"/>
  <c r="D334" i="1201"/>
  <c r="D326" i="1201"/>
  <c r="D319" i="1201"/>
  <c r="D311" i="1201"/>
  <c r="D303" i="1201"/>
  <c r="D295" i="1201"/>
  <c r="D287" i="1201"/>
  <c r="D279" i="1201"/>
  <c r="D271" i="1201"/>
  <c r="D467" i="1201"/>
  <c r="D459" i="1201"/>
  <c r="D451" i="1201"/>
  <c r="D443" i="1201"/>
  <c r="D435" i="1201"/>
  <c r="D427" i="1201"/>
  <c r="D420" i="1201"/>
  <c r="D412" i="1201"/>
  <c r="D404" i="1201"/>
  <c r="D396" i="1201"/>
  <c r="D388" i="1201"/>
  <c r="D380" i="1201"/>
  <c r="D365" i="1201"/>
  <c r="D357" i="1201"/>
  <c r="D349" i="1201"/>
  <c r="D341" i="1201"/>
  <c r="D333" i="1201"/>
  <c r="D325" i="1201"/>
  <c r="D318" i="1201"/>
  <c r="D310" i="1201"/>
  <c r="D302" i="1201"/>
  <c r="D294" i="1201"/>
  <c r="D286" i="1201"/>
  <c r="D278" i="1201"/>
  <c r="D450" i="1201"/>
  <c r="D394" i="1201"/>
  <c r="D363" i="1201"/>
  <c r="D331" i="1201"/>
  <c r="D301" i="1201"/>
  <c r="D410" i="1201"/>
  <c r="D317" i="1201"/>
  <c r="D285" i="1201"/>
  <c r="D449" i="1201"/>
  <c r="D419" i="1201"/>
  <c r="D387" i="1201"/>
  <c r="D356" i="1201"/>
  <c r="D324" i="1201"/>
  <c r="D300" i="1201"/>
  <c r="C42" i="1197"/>
  <c r="D442" i="1201"/>
  <c r="D418" i="1201"/>
  <c r="D386" i="1201"/>
  <c r="D355" i="1201"/>
  <c r="D323" i="1201"/>
  <c r="D293" i="1201"/>
  <c r="D473" i="1201"/>
  <c r="D441" i="1201"/>
  <c r="D411" i="1201"/>
  <c r="D379" i="1201"/>
  <c r="D348" i="1201"/>
  <c r="D292" i="1201"/>
  <c r="D466" i="1201"/>
  <c r="D434" i="1201"/>
  <c r="D378" i="1201"/>
  <c r="D347" i="1201"/>
  <c r="D465" i="1201"/>
  <c r="D433" i="1201"/>
  <c r="D403" i="1201"/>
  <c r="D340" i="1201"/>
  <c r="D316" i="1201"/>
  <c r="D284" i="1201"/>
  <c r="D457" i="1201"/>
  <c r="D395" i="1201"/>
  <c r="D332" i="1201"/>
  <c r="D276" i="1201"/>
  <c r="D458" i="1201"/>
  <c r="D426" i="1201"/>
  <c r="D402" i="1201"/>
  <c r="D371" i="1201"/>
  <c r="D339" i="1201"/>
  <c r="D309" i="1201"/>
  <c r="D277" i="1201"/>
  <c r="D425" i="1201"/>
  <c r="D364" i="1201"/>
  <c r="D308" i="1201"/>
  <c r="D372" i="1201"/>
  <c r="E124" i="1206" l="1"/>
  <c r="E128" i="1206"/>
  <c r="E132" i="1206"/>
  <c r="E136" i="1206"/>
  <c r="E141" i="1206"/>
  <c r="E145" i="1206"/>
  <c r="E115" i="1206"/>
  <c r="E119" i="1206"/>
  <c r="E97" i="1206"/>
  <c r="E101" i="1206"/>
  <c r="E105" i="1206"/>
  <c r="E109" i="1206"/>
  <c r="E95" i="1206"/>
  <c r="E126" i="1206"/>
  <c r="E139" i="1206"/>
  <c r="E114" i="1206"/>
  <c r="E103" i="1206"/>
  <c r="E111" i="1206"/>
  <c r="E131" i="1206"/>
  <c r="E140" i="1206"/>
  <c r="E118" i="1206"/>
  <c r="E100" i="1206"/>
  <c r="E108" i="1206"/>
  <c r="E125" i="1206"/>
  <c r="E129" i="1206"/>
  <c r="E133" i="1206"/>
  <c r="E138" i="1206"/>
  <c r="E142" i="1206"/>
  <c r="E146" i="1206"/>
  <c r="E116" i="1206"/>
  <c r="E120" i="1206"/>
  <c r="E98" i="1206"/>
  <c r="E102" i="1206"/>
  <c r="E106" i="1206"/>
  <c r="E110" i="1206"/>
  <c r="E130" i="1206"/>
  <c r="E134" i="1206"/>
  <c r="E143" i="1206"/>
  <c r="E147" i="1206"/>
  <c r="E117" i="1206"/>
  <c r="E99" i="1206"/>
  <c r="E107" i="1206"/>
  <c r="E127" i="1206"/>
  <c r="E135" i="1206"/>
  <c r="E144" i="1206"/>
  <c r="E123" i="1206"/>
  <c r="E96" i="1206"/>
  <c r="E104" i="1206"/>
  <c r="E112" i="1206"/>
  <c r="E137" i="1206"/>
  <c r="H108" i="1200"/>
  <c r="E150" i="1206"/>
  <c r="E151" i="1206"/>
  <c r="E149" i="1206"/>
  <c r="C36" i="1212"/>
  <c r="C43" i="1197"/>
  <c r="I40" i="1200"/>
  <c r="E108" i="1200"/>
  <c r="C10" i="1197"/>
  <c r="I68" i="1200"/>
  <c r="E93" i="1206"/>
  <c r="E85" i="1206"/>
  <c r="E73" i="1206"/>
  <c r="E63" i="1206"/>
  <c r="E51" i="1206"/>
  <c r="E43" i="1206"/>
  <c r="E33" i="1206"/>
  <c r="E18" i="1206"/>
  <c r="E10" i="1206"/>
  <c r="E77" i="1206"/>
  <c r="E74" i="1206"/>
  <c r="E92" i="1206"/>
  <c r="E82" i="1206"/>
  <c r="E72" i="1206"/>
  <c r="E62" i="1206"/>
  <c r="E50" i="1206"/>
  <c r="E42" i="1206"/>
  <c r="E32" i="1206"/>
  <c r="E25" i="1206"/>
  <c r="E87" i="1206"/>
  <c r="E67" i="1206"/>
  <c r="E45" i="1206"/>
  <c r="E91" i="1206"/>
  <c r="E81" i="1206"/>
  <c r="E71" i="1206"/>
  <c r="E61" i="1206"/>
  <c r="E49" i="1206"/>
  <c r="E41" i="1206"/>
  <c r="E22" i="1206"/>
  <c r="E35" i="1206"/>
  <c r="E90" i="1206"/>
  <c r="E80" i="1206"/>
  <c r="E70" i="1206"/>
  <c r="E60" i="1206"/>
  <c r="E48" i="1206"/>
  <c r="E38" i="1206"/>
  <c r="E21" i="1206"/>
  <c r="E16" i="1206"/>
  <c r="E86" i="1206"/>
  <c r="E66" i="1206"/>
  <c r="E34" i="1206"/>
  <c r="E89" i="1206"/>
  <c r="E79" i="1206"/>
  <c r="E69" i="1206"/>
  <c r="E59" i="1206"/>
  <c r="E47" i="1206"/>
  <c r="E37" i="1206"/>
  <c r="E20" i="1206"/>
  <c r="E52" i="1206"/>
  <c r="E88" i="1206"/>
  <c r="E78" i="1206"/>
  <c r="E68" i="1206"/>
  <c r="E56" i="1206"/>
  <c r="E46" i="1206"/>
  <c r="E36" i="1206"/>
  <c r="E27" i="1206"/>
  <c r="E55" i="1206"/>
  <c r="E94" i="1206"/>
  <c r="E44" i="1206"/>
  <c r="E9" i="1206"/>
  <c r="E14" i="1206"/>
  <c r="E11" i="1206"/>
  <c r="E24" i="1206"/>
  <c r="E12" i="1206"/>
  <c r="E13" i="1206"/>
  <c r="E17" i="1206"/>
  <c r="C23" i="1206"/>
  <c r="E19" i="1206"/>
  <c r="E15" i="1206"/>
  <c r="I108" i="1200" l="1"/>
  <c r="C26" i="1206"/>
  <c r="E23" i="1206"/>
  <c r="C28" i="1206" l="1"/>
  <c r="E26" i="1206"/>
  <c r="E28" i="1206" l="1"/>
  <c r="C17" i="1202" l="1"/>
  <c r="C33" i="1197" s="1"/>
  <c r="C29" i="1197" s="1"/>
  <c r="C26" i="1212"/>
  <c r="C31" i="1212" l="1"/>
  <c r="C32" i="1212" s="1"/>
  <c r="E847" i="1221"/>
  <c r="E855" i="1221"/>
  <c r="E863" i="1221"/>
  <c r="E871" i="1221"/>
  <c r="E879" i="1221"/>
  <c r="E887" i="1221"/>
  <c r="E895" i="1221"/>
  <c r="E903" i="1221"/>
  <c r="E911" i="1221"/>
  <c r="E919" i="1221"/>
  <c r="E927" i="1221"/>
  <c r="E935" i="1221"/>
  <c r="E943" i="1221"/>
  <c r="E951" i="1221"/>
  <c r="E959" i="1221"/>
  <c r="E967" i="1221"/>
  <c r="E975" i="1221"/>
  <c r="E983" i="1221"/>
  <c r="E991" i="1221"/>
  <c r="E999" i="1221"/>
  <c r="E1007" i="1221"/>
  <c r="E1015" i="1221"/>
  <c r="E1023" i="1221"/>
  <c r="E1031" i="1221"/>
  <c r="E1039" i="1221"/>
  <c r="E644" i="1221"/>
  <c r="E652" i="1221"/>
  <c r="E660" i="1221"/>
  <c r="E668" i="1221"/>
  <c r="E676" i="1221"/>
  <c r="E684" i="1221"/>
  <c r="E692" i="1221"/>
  <c r="E700" i="1221"/>
  <c r="E708" i="1221"/>
  <c r="E716" i="1221"/>
  <c r="E724" i="1221"/>
  <c r="E732" i="1221"/>
  <c r="E740" i="1221"/>
  <c r="E748" i="1221"/>
  <c r="E756" i="1221"/>
  <c r="E764" i="1221"/>
  <c r="E772" i="1221"/>
  <c r="E780" i="1221"/>
  <c r="E788" i="1221"/>
  <c r="E796" i="1221"/>
  <c r="E804" i="1221"/>
  <c r="E812" i="1221"/>
  <c r="E820" i="1221"/>
  <c r="E828" i="1221"/>
  <c r="E836" i="1221"/>
  <c r="E441" i="1221"/>
  <c r="E449" i="1221"/>
  <c r="E457" i="1221"/>
  <c r="E465" i="1221"/>
  <c r="E473" i="1221"/>
  <c r="E481" i="1221"/>
  <c r="E489" i="1221"/>
  <c r="E497" i="1221"/>
  <c r="E505" i="1221"/>
  <c r="E513" i="1221"/>
  <c r="E521" i="1221"/>
  <c r="E529" i="1221"/>
  <c r="E537" i="1221"/>
  <c r="E545" i="1221"/>
  <c r="E553" i="1221"/>
  <c r="E561" i="1221"/>
  <c r="E569" i="1221"/>
  <c r="E577" i="1221"/>
  <c r="E585" i="1221"/>
  <c r="E593" i="1221"/>
  <c r="E601" i="1221"/>
  <c r="E609" i="1221"/>
  <c r="E617" i="1221"/>
  <c r="E625" i="1221"/>
  <c r="E633" i="1221"/>
  <c r="E238" i="1221"/>
  <c r="E246" i="1221"/>
  <c r="E254" i="1221"/>
  <c r="E262" i="1221"/>
  <c r="E270" i="1221"/>
  <c r="E278" i="1221"/>
  <c r="E286" i="1221"/>
  <c r="E294" i="1221"/>
  <c r="E302" i="1221"/>
  <c r="E310" i="1221"/>
  <c r="E848" i="1221"/>
  <c r="E856" i="1221"/>
  <c r="E864" i="1221"/>
  <c r="E872" i="1221"/>
  <c r="E880" i="1221"/>
  <c r="E888" i="1221"/>
  <c r="E896" i="1221"/>
  <c r="E904" i="1221"/>
  <c r="E912" i="1221"/>
  <c r="E920" i="1221"/>
  <c r="E928" i="1221"/>
  <c r="E936" i="1221"/>
  <c r="E944" i="1221"/>
  <c r="E952" i="1221"/>
  <c r="E960" i="1221"/>
  <c r="E968" i="1221"/>
  <c r="E976" i="1221"/>
  <c r="E984" i="1221"/>
  <c r="E992" i="1221"/>
  <c r="E1000" i="1221"/>
  <c r="E1008" i="1221"/>
  <c r="E1016" i="1221"/>
  <c r="E1024" i="1221"/>
  <c r="E1032" i="1221"/>
  <c r="E1040" i="1221"/>
  <c r="E645" i="1221"/>
  <c r="E653" i="1221"/>
  <c r="E661" i="1221"/>
  <c r="E669" i="1221"/>
  <c r="E677" i="1221"/>
  <c r="E685" i="1221"/>
  <c r="E693" i="1221"/>
  <c r="E701" i="1221"/>
  <c r="E709" i="1221"/>
  <c r="E717" i="1221"/>
  <c r="E725" i="1221"/>
  <c r="E733" i="1221"/>
  <c r="E741" i="1221"/>
  <c r="E749" i="1221"/>
  <c r="E757" i="1221"/>
  <c r="E765" i="1221"/>
  <c r="E773" i="1221"/>
  <c r="E781" i="1221"/>
  <c r="E789" i="1221"/>
  <c r="E797" i="1221"/>
  <c r="E805" i="1221"/>
  <c r="E813" i="1221"/>
  <c r="E821" i="1221"/>
  <c r="E829" i="1221"/>
  <c r="E837" i="1221"/>
  <c r="E442" i="1221"/>
  <c r="E450" i="1221"/>
  <c r="E458" i="1221"/>
  <c r="E466" i="1221"/>
  <c r="E474" i="1221"/>
  <c r="E482" i="1221"/>
  <c r="E490" i="1221"/>
  <c r="E498" i="1221"/>
  <c r="E506" i="1221"/>
  <c r="E514" i="1221"/>
  <c r="E522" i="1221"/>
  <c r="E530" i="1221"/>
  <c r="E538" i="1221"/>
  <c r="E546" i="1221"/>
  <c r="E554" i="1221"/>
  <c r="E562" i="1221"/>
  <c r="E570" i="1221"/>
  <c r="E578" i="1221"/>
  <c r="E586" i="1221"/>
  <c r="E594" i="1221"/>
  <c r="E602" i="1221"/>
  <c r="E610" i="1221"/>
  <c r="E618" i="1221"/>
  <c r="E626" i="1221"/>
  <c r="E634" i="1221"/>
  <c r="E239" i="1221"/>
  <c r="E247" i="1221"/>
  <c r="E255" i="1221"/>
  <c r="E263" i="1221"/>
  <c r="E271" i="1221"/>
  <c r="E279" i="1221"/>
  <c r="E287" i="1221"/>
  <c r="E295" i="1221"/>
  <c r="E303" i="1221"/>
  <c r="E849" i="1221"/>
  <c r="E857" i="1221"/>
  <c r="E865" i="1221"/>
  <c r="E873" i="1221"/>
  <c r="E881" i="1221"/>
  <c r="E889" i="1221"/>
  <c r="E897" i="1221"/>
  <c r="E905" i="1221"/>
  <c r="E913" i="1221"/>
  <c r="E921" i="1221"/>
  <c r="E929" i="1221"/>
  <c r="E937" i="1221"/>
  <c r="E945" i="1221"/>
  <c r="E953" i="1221"/>
  <c r="E961" i="1221"/>
  <c r="E969" i="1221"/>
  <c r="E977" i="1221"/>
  <c r="E985" i="1221"/>
  <c r="E993" i="1221"/>
  <c r="E1001" i="1221"/>
  <c r="E1009" i="1221"/>
  <c r="E1017" i="1221"/>
  <c r="E1025" i="1221"/>
  <c r="E1033" i="1221"/>
  <c r="E1041" i="1221"/>
  <c r="E646" i="1221"/>
  <c r="E654" i="1221"/>
  <c r="E662" i="1221"/>
  <c r="E670" i="1221"/>
  <c r="E678" i="1221"/>
  <c r="E686" i="1221"/>
  <c r="E694" i="1221"/>
  <c r="E702" i="1221"/>
  <c r="E710" i="1221"/>
  <c r="E718" i="1221"/>
  <c r="E726" i="1221"/>
  <c r="E734" i="1221"/>
  <c r="E742" i="1221"/>
  <c r="E750" i="1221"/>
  <c r="E758" i="1221"/>
  <c r="E766" i="1221"/>
  <c r="E774" i="1221"/>
  <c r="E782" i="1221"/>
  <c r="E790" i="1221"/>
  <c r="E798" i="1221"/>
  <c r="E806" i="1221"/>
  <c r="E814" i="1221"/>
  <c r="E822" i="1221"/>
  <c r="E830" i="1221"/>
  <c r="E838" i="1221"/>
  <c r="E443" i="1221"/>
  <c r="E451" i="1221"/>
  <c r="E459" i="1221"/>
  <c r="E467" i="1221"/>
  <c r="E475" i="1221"/>
  <c r="E483" i="1221"/>
  <c r="E491" i="1221"/>
  <c r="E499" i="1221"/>
  <c r="E507" i="1221"/>
  <c r="E515" i="1221"/>
  <c r="E523" i="1221"/>
  <c r="E531" i="1221"/>
  <c r="E539" i="1221"/>
  <c r="E547" i="1221"/>
  <c r="E555" i="1221"/>
  <c r="E563" i="1221"/>
  <c r="E571" i="1221"/>
  <c r="E579" i="1221"/>
  <c r="E587" i="1221"/>
  <c r="E595" i="1221"/>
  <c r="E603" i="1221"/>
  <c r="E611" i="1221"/>
  <c r="E619" i="1221"/>
  <c r="E627" i="1221"/>
  <c r="E635" i="1221"/>
  <c r="E240" i="1221"/>
  <c r="E248" i="1221"/>
  <c r="E256" i="1221"/>
  <c r="E264" i="1221"/>
  <c r="E272" i="1221"/>
  <c r="E280" i="1221"/>
  <c r="E288" i="1221"/>
  <c r="E296" i="1221"/>
  <c r="E304" i="1221"/>
  <c r="E312" i="1221"/>
  <c r="E850" i="1221"/>
  <c r="E858" i="1221"/>
  <c r="E866" i="1221"/>
  <c r="E874" i="1221"/>
  <c r="E882" i="1221"/>
  <c r="E890" i="1221"/>
  <c r="E898" i="1221"/>
  <c r="E906" i="1221"/>
  <c r="E914" i="1221"/>
  <c r="E922" i="1221"/>
  <c r="E930" i="1221"/>
  <c r="E938" i="1221"/>
  <c r="E946" i="1221"/>
  <c r="E954" i="1221"/>
  <c r="E962" i="1221"/>
  <c r="E970" i="1221"/>
  <c r="E978" i="1221"/>
  <c r="E986" i="1221"/>
  <c r="E994" i="1221"/>
  <c r="E1002" i="1221"/>
  <c r="E1010" i="1221"/>
  <c r="E1018" i="1221"/>
  <c r="E1026" i="1221"/>
  <c r="E1034" i="1221"/>
  <c r="E1042" i="1221"/>
  <c r="E647" i="1221"/>
  <c r="E655" i="1221"/>
  <c r="E663" i="1221"/>
  <c r="E671" i="1221"/>
  <c r="E679" i="1221"/>
  <c r="E687" i="1221"/>
  <c r="E695" i="1221"/>
  <c r="E703" i="1221"/>
  <c r="E711" i="1221"/>
  <c r="E719" i="1221"/>
  <c r="E727" i="1221"/>
  <c r="E735" i="1221"/>
  <c r="E743" i="1221"/>
  <c r="E751" i="1221"/>
  <c r="E759" i="1221"/>
  <c r="E767" i="1221"/>
  <c r="E775" i="1221"/>
  <c r="E783" i="1221"/>
  <c r="E791" i="1221"/>
  <c r="E799" i="1221"/>
  <c r="E807" i="1221"/>
  <c r="E815" i="1221"/>
  <c r="E823" i="1221"/>
  <c r="E831" i="1221"/>
  <c r="E839" i="1221"/>
  <c r="E444" i="1221"/>
  <c r="E452" i="1221"/>
  <c r="E460" i="1221"/>
  <c r="E468" i="1221"/>
  <c r="E476" i="1221"/>
  <c r="E484" i="1221"/>
  <c r="E492" i="1221"/>
  <c r="E500" i="1221"/>
  <c r="E508" i="1221"/>
  <c r="E516" i="1221"/>
  <c r="E524" i="1221"/>
  <c r="E532" i="1221"/>
  <c r="E540" i="1221"/>
  <c r="E548" i="1221"/>
  <c r="E556" i="1221"/>
  <c r="E564" i="1221"/>
  <c r="E572" i="1221"/>
  <c r="E580" i="1221"/>
  <c r="E588" i="1221"/>
  <c r="E596" i="1221"/>
  <c r="E604" i="1221"/>
  <c r="E612" i="1221"/>
  <c r="E620" i="1221"/>
  <c r="E628" i="1221"/>
  <c r="E636" i="1221"/>
  <c r="E241" i="1221"/>
  <c r="E249" i="1221"/>
  <c r="E257" i="1221"/>
  <c r="E265" i="1221"/>
  <c r="E273" i="1221"/>
  <c r="E281" i="1221"/>
  <c r="E289" i="1221"/>
  <c r="E297" i="1221"/>
  <c r="E305" i="1221"/>
  <c r="E851" i="1221"/>
  <c r="E867" i="1221"/>
  <c r="E883" i="1221"/>
  <c r="E899" i="1221"/>
  <c r="E915" i="1221"/>
  <c r="E931" i="1221"/>
  <c r="E947" i="1221"/>
  <c r="E963" i="1221"/>
  <c r="E979" i="1221"/>
  <c r="E995" i="1221"/>
  <c r="E1011" i="1221"/>
  <c r="E1027" i="1221"/>
  <c r="E1043" i="1221"/>
  <c r="E656" i="1221"/>
  <c r="E672" i="1221"/>
  <c r="E688" i="1221"/>
  <c r="E704" i="1221"/>
  <c r="E720" i="1221"/>
  <c r="E736" i="1221"/>
  <c r="E752" i="1221"/>
  <c r="E768" i="1221"/>
  <c r="E784" i="1221"/>
  <c r="E800" i="1221"/>
  <c r="E816" i="1221"/>
  <c r="E832" i="1221"/>
  <c r="E445" i="1221"/>
  <c r="E461" i="1221"/>
  <c r="E477" i="1221"/>
  <c r="E493" i="1221"/>
  <c r="E509" i="1221"/>
  <c r="E525" i="1221"/>
  <c r="E541" i="1221"/>
  <c r="E557" i="1221"/>
  <c r="E573" i="1221"/>
  <c r="E589" i="1221"/>
  <c r="E605" i="1221"/>
  <c r="E621" i="1221"/>
  <c r="E637" i="1221"/>
  <c r="E250" i="1221"/>
  <c r="E266" i="1221"/>
  <c r="E282" i="1221"/>
  <c r="E298" i="1221"/>
  <c r="E311" i="1221"/>
  <c r="E320" i="1221"/>
  <c r="E328" i="1221"/>
  <c r="E336" i="1221"/>
  <c r="E344" i="1221"/>
  <c r="E352" i="1221"/>
  <c r="E360" i="1221"/>
  <c r="E368" i="1221"/>
  <c r="E376" i="1221"/>
  <c r="E384" i="1221"/>
  <c r="E392" i="1221"/>
  <c r="E400" i="1221"/>
  <c r="E408" i="1221"/>
  <c r="E416" i="1221"/>
  <c r="E424" i="1221"/>
  <c r="E432" i="1221"/>
  <c r="E37" i="1221"/>
  <c r="E45" i="1221"/>
  <c r="E53" i="1221"/>
  <c r="E61" i="1221"/>
  <c r="E69" i="1221"/>
  <c r="E77" i="1221"/>
  <c r="E85" i="1221"/>
  <c r="E93" i="1221"/>
  <c r="E101" i="1221"/>
  <c r="E109" i="1221"/>
  <c r="E117" i="1221"/>
  <c r="E125" i="1221"/>
  <c r="E133" i="1221"/>
  <c r="E141" i="1221"/>
  <c r="E149" i="1221"/>
  <c r="E157" i="1221"/>
  <c r="E165" i="1221"/>
  <c r="E173" i="1221"/>
  <c r="E181" i="1221"/>
  <c r="E189" i="1221"/>
  <c r="E197" i="1221"/>
  <c r="E205" i="1221"/>
  <c r="E213" i="1221"/>
  <c r="E221" i="1221"/>
  <c r="E229" i="1221"/>
  <c r="E14" i="1221"/>
  <c r="E22" i="1221"/>
  <c r="E30" i="1221"/>
  <c r="E313" i="1221"/>
  <c r="E345" i="1221"/>
  <c r="E353" i="1221"/>
  <c r="E369" i="1221"/>
  <c r="E377" i="1221"/>
  <c r="E385" i="1221"/>
  <c r="E852" i="1221"/>
  <c r="E868" i="1221"/>
  <c r="E884" i="1221"/>
  <c r="E900" i="1221"/>
  <c r="E916" i="1221"/>
  <c r="E932" i="1221"/>
  <c r="E948" i="1221"/>
  <c r="E964" i="1221"/>
  <c r="E980" i="1221"/>
  <c r="E996" i="1221"/>
  <c r="E1012" i="1221"/>
  <c r="E1028" i="1221"/>
  <c r="E1044" i="1221"/>
  <c r="E657" i="1221"/>
  <c r="E673" i="1221"/>
  <c r="E689" i="1221"/>
  <c r="E705" i="1221"/>
  <c r="E721" i="1221"/>
  <c r="E737" i="1221"/>
  <c r="E753" i="1221"/>
  <c r="E769" i="1221"/>
  <c r="E785" i="1221"/>
  <c r="E801" i="1221"/>
  <c r="E817" i="1221"/>
  <c r="E833" i="1221"/>
  <c r="E446" i="1221"/>
  <c r="E462" i="1221"/>
  <c r="E478" i="1221"/>
  <c r="E494" i="1221"/>
  <c r="E510" i="1221"/>
  <c r="E526" i="1221"/>
  <c r="E542" i="1221"/>
  <c r="E558" i="1221"/>
  <c r="E574" i="1221"/>
  <c r="E590" i="1221"/>
  <c r="E606" i="1221"/>
  <c r="E622" i="1221"/>
  <c r="E638" i="1221"/>
  <c r="E251" i="1221"/>
  <c r="E267" i="1221"/>
  <c r="E283" i="1221"/>
  <c r="E299" i="1221"/>
  <c r="E321" i="1221"/>
  <c r="E329" i="1221"/>
  <c r="E337" i="1221"/>
  <c r="E361" i="1221"/>
  <c r="E853" i="1221"/>
  <c r="E869" i="1221"/>
  <c r="E885" i="1221"/>
  <c r="E901" i="1221"/>
  <c r="E917" i="1221"/>
  <c r="E933" i="1221"/>
  <c r="E949" i="1221"/>
  <c r="E965" i="1221"/>
  <c r="E981" i="1221"/>
  <c r="E997" i="1221"/>
  <c r="E1013" i="1221"/>
  <c r="E1029" i="1221"/>
  <c r="E1045" i="1221"/>
  <c r="E658" i="1221"/>
  <c r="E674" i="1221"/>
  <c r="E690" i="1221"/>
  <c r="E706" i="1221"/>
  <c r="E722" i="1221"/>
  <c r="E738" i="1221"/>
  <c r="E754" i="1221"/>
  <c r="E770" i="1221"/>
  <c r="E786" i="1221"/>
  <c r="E802" i="1221"/>
  <c r="E818" i="1221"/>
  <c r="E834" i="1221"/>
  <c r="E447" i="1221"/>
  <c r="E463" i="1221"/>
  <c r="E479" i="1221"/>
  <c r="E495" i="1221"/>
  <c r="E511" i="1221"/>
  <c r="E527" i="1221"/>
  <c r="E543" i="1221"/>
  <c r="E559" i="1221"/>
  <c r="E575" i="1221"/>
  <c r="E591" i="1221"/>
  <c r="E607" i="1221"/>
  <c r="E623" i="1221"/>
  <c r="E639" i="1221"/>
  <c r="E252" i="1221"/>
  <c r="E268" i="1221"/>
  <c r="E284" i="1221"/>
  <c r="E300" i="1221"/>
  <c r="E314" i="1221"/>
  <c r="E322" i="1221"/>
  <c r="E330" i="1221"/>
  <c r="E338" i="1221"/>
  <c r="E346" i="1221"/>
  <c r="E354" i="1221"/>
  <c r="E362" i="1221"/>
  <c r="E370" i="1221"/>
  <c r="E378" i="1221"/>
  <c r="E386" i="1221"/>
  <c r="E394" i="1221"/>
  <c r="E402" i="1221"/>
  <c r="E410" i="1221"/>
  <c r="E418" i="1221"/>
  <c r="E426" i="1221"/>
  <c r="E434" i="1221"/>
  <c r="E39" i="1221"/>
  <c r="E47" i="1221"/>
  <c r="E55" i="1221"/>
  <c r="E63" i="1221"/>
  <c r="E71" i="1221"/>
  <c r="E79" i="1221"/>
  <c r="E87" i="1221"/>
  <c r="E95" i="1221"/>
  <c r="E103" i="1221"/>
  <c r="E111" i="1221"/>
  <c r="E119" i="1221"/>
  <c r="E127" i="1221"/>
  <c r="E135" i="1221"/>
  <c r="E143" i="1221"/>
  <c r="E151" i="1221"/>
  <c r="E159" i="1221"/>
  <c r="E167" i="1221"/>
  <c r="E175" i="1221"/>
  <c r="E183" i="1221"/>
  <c r="E191" i="1221"/>
  <c r="E199" i="1221"/>
  <c r="E207" i="1221"/>
  <c r="E215" i="1221"/>
  <c r="E223" i="1221"/>
  <c r="E231" i="1221"/>
  <c r="E16" i="1221"/>
  <c r="E24" i="1221"/>
  <c r="E854" i="1221"/>
  <c r="E870" i="1221"/>
  <c r="E886" i="1221"/>
  <c r="E902" i="1221"/>
  <c r="E918" i="1221"/>
  <c r="E934" i="1221"/>
  <c r="E950" i="1221"/>
  <c r="E966" i="1221"/>
  <c r="E982" i="1221"/>
  <c r="E998" i="1221"/>
  <c r="E1014" i="1221"/>
  <c r="E1030" i="1221"/>
  <c r="E846" i="1221"/>
  <c r="E659" i="1221"/>
  <c r="E675" i="1221"/>
  <c r="E691" i="1221"/>
  <c r="E707" i="1221"/>
  <c r="E723" i="1221"/>
  <c r="E739" i="1221"/>
  <c r="E755" i="1221"/>
  <c r="E771" i="1221"/>
  <c r="E787" i="1221"/>
  <c r="E803" i="1221"/>
  <c r="E819" i="1221"/>
  <c r="E835" i="1221"/>
  <c r="E448" i="1221"/>
  <c r="E464" i="1221"/>
  <c r="E480" i="1221"/>
  <c r="E496" i="1221"/>
  <c r="E512" i="1221"/>
  <c r="E528" i="1221"/>
  <c r="E544" i="1221"/>
  <c r="E560" i="1221"/>
  <c r="E576" i="1221"/>
  <c r="E592" i="1221"/>
  <c r="E608" i="1221"/>
  <c r="E624" i="1221"/>
  <c r="E440" i="1221"/>
  <c r="E253" i="1221"/>
  <c r="E269" i="1221"/>
  <c r="E285" i="1221"/>
  <c r="E301" i="1221"/>
  <c r="E315" i="1221"/>
  <c r="E323" i="1221"/>
  <c r="E331" i="1221"/>
  <c r="E339" i="1221"/>
  <c r="E347" i="1221"/>
  <c r="E355" i="1221"/>
  <c r="E363" i="1221"/>
  <c r="E371" i="1221"/>
  <c r="E379" i="1221"/>
  <c r="E387" i="1221"/>
  <c r="E395" i="1221"/>
  <c r="E403" i="1221"/>
  <c r="E411" i="1221"/>
  <c r="E419" i="1221"/>
  <c r="E427" i="1221"/>
  <c r="E435" i="1221"/>
  <c r="E40" i="1221"/>
  <c r="E48" i="1221"/>
  <c r="E56" i="1221"/>
  <c r="E64" i="1221"/>
  <c r="E72" i="1221"/>
  <c r="E80" i="1221"/>
  <c r="E88" i="1221"/>
  <c r="E96" i="1221"/>
  <c r="E104" i="1221"/>
  <c r="E112" i="1221"/>
  <c r="E120" i="1221"/>
  <c r="E128" i="1221"/>
  <c r="E136" i="1221"/>
  <c r="E144" i="1221"/>
  <c r="E152" i="1221"/>
  <c r="E160" i="1221"/>
  <c r="E168" i="1221"/>
  <c r="E176" i="1221"/>
  <c r="E184" i="1221"/>
  <c r="E192" i="1221"/>
  <c r="E200" i="1221"/>
  <c r="E208" i="1221"/>
  <c r="E216" i="1221"/>
  <c r="E224" i="1221"/>
  <c r="E232" i="1221"/>
  <c r="E17" i="1221"/>
  <c r="E25" i="1221"/>
  <c r="E859" i="1221"/>
  <c r="E891" i="1221"/>
  <c r="E923" i="1221"/>
  <c r="E955" i="1221"/>
  <c r="E987" i="1221"/>
  <c r="E1019" i="1221"/>
  <c r="E648" i="1221"/>
  <c r="E680" i="1221"/>
  <c r="E712" i="1221"/>
  <c r="E744" i="1221"/>
  <c r="E776" i="1221"/>
  <c r="E808" i="1221"/>
  <c r="E840" i="1221"/>
  <c r="E469" i="1221"/>
  <c r="E501" i="1221"/>
  <c r="E533" i="1221"/>
  <c r="E565" i="1221"/>
  <c r="E597" i="1221"/>
  <c r="E629" i="1221"/>
  <c r="E258" i="1221"/>
  <c r="E290" i="1221"/>
  <c r="E316" i="1221"/>
  <c r="E332" i="1221"/>
  <c r="E348" i="1221"/>
  <c r="E364" i="1221"/>
  <c r="E380" i="1221"/>
  <c r="E393" i="1221"/>
  <c r="E406" i="1221"/>
  <c r="E420" i="1221"/>
  <c r="E431" i="1221"/>
  <c r="E42" i="1221"/>
  <c r="E54" i="1221"/>
  <c r="E67" i="1221"/>
  <c r="E81" i="1221"/>
  <c r="E92" i="1221"/>
  <c r="E106" i="1221"/>
  <c r="E118" i="1221"/>
  <c r="E131" i="1221"/>
  <c r="E145" i="1221"/>
  <c r="E156" i="1221"/>
  <c r="E170" i="1221"/>
  <c r="E182" i="1221"/>
  <c r="E195" i="1221"/>
  <c r="E209" i="1221"/>
  <c r="E220" i="1221"/>
  <c r="E34" i="1221"/>
  <c r="E23" i="1221"/>
  <c r="E291" i="1221"/>
  <c r="E333" i="1221"/>
  <c r="E349" i="1221"/>
  <c r="E365" i="1221"/>
  <c r="E396" i="1221"/>
  <c r="E407" i="1221"/>
  <c r="E421" i="1221"/>
  <c r="E433" i="1221"/>
  <c r="E43" i="1221"/>
  <c r="E57" i="1221"/>
  <c r="E68" i="1221"/>
  <c r="E82" i="1221"/>
  <c r="E107" i="1221"/>
  <c r="E121" i="1221"/>
  <c r="E132" i="1221"/>
  <c r="E146" i="1221"/>
  <c r="E158" i="1221"/>
  <c r="E171" i="1221"/>
  <c r="E185" i="1221"/>
  <c r="E196" i="1221"/>
  <c r="E210" i="1221"/>
  <c r="E222" i="1221"/>
  <c r="E12" i="1221"/>
  <c r="E26" i="1221"/>
  <c r="E97" i="1221"/>
  <c r="E122" i="1221"/>
  <c r="E161" i="1221"/>
  <c r="E198" i="1221"/>
  <c r="E13" i="1221"/>
  <c r="E27" i="1221"/>
  <c r="E728" i="1221"/>
  <c r="E242" i="1221"/>
  <c r="E324" i="1221"/>
  <c r="E356" i="1221"/>
  <c r="E388" i="1221"/>
  <c r="E35" i="1221"/>
  <c r="E86" i="1221"/>
  <c r="E124" i="1221"/>
  <c r="E163" i="1221"/>
  <c r="E188" i="1221"/>
  <c r="E18" i="1221"/>
  <c r="E940" i="1221"/>
  <c r="E697" i="1221"/>
  <c r="E518" i="1221"/>
  <c r="E275" i="1221"/>
  <c r="E389" i="1221"/>
  <c r="E50" i="1221"/>
  <c r="E153" i="1221"/>
  <c r="E190" i="1221"/>
  <c r="E228" i="1221"/>
  <c r="E11" i="1221"/>
  <c r="E941" i="1221"/>
  <c r="E1005" i="1221"/>
  <c r="E698" i="1221"/>
  <c r="E730" i="1221"/>
  <c r="E826" i="1221"/>
  <c r="E860" i="1221"/>
  <c r="E892" i="1221"/>
  <c r="E924" i="1221"/>
  <c r="E956" i="1221"/>
  <c r="E988" i="1221"/>
  <c r="E1020" i="1221"/>
  <c r="E649" i="1221"/>
  <c r="E681" i="1221"/>
  <c r="E713" i="1221"/>
  <c r="E745" i="1221"/>
  <c r="E777" i="1221"/>
  <c r="E809" i="1221"/>
  <c r="E841" i="1221"/>
  <c r="E470" i="1221"/>
  <c r="E502" i="1221"/>
  <c r="E534" i="1221"/>
  <c r="E566" i="1221"/>
  <c r="E598" i="1221"/>
  <c r="E630" i="1221"/>
  <c r="E259" i="1221"/>
  <c r="E317" i="1221"/>
  <c r="E381" i="1221"/>
  <c r="E94" i="1221"/>
  <c r="E824" i="1221"/>
  <c r="E49" i="1221"/>
  <c r="E138" i="1221"/>
  <c r="E227" i="1221"/>
  <c r="E29" i="1221"/>
  <c r="E972" i="1221"/>
  <c r="E729" i="1221"/>
  <c r="E486" i="1221"/>
  <c r="E582" i="1221"/>
  <c r="E243" i="1221"/>
  <c r="E341" i="1221"/>
  <c r="E401" i="1221"/>
  <c r="E62" i="1221"/>
  <c r="E973" i="1221"/>
  <c r="E762" i="1221"/>
  <c r="E861" i="1221"/>
  <c r="E893" i="1221"/>
  <c r="E925" i="1221"/>
  <c r="E957" i="1221"/>
  <c r="E989" i="1221"/>
  <c r="E1021" i="1221"/>
  <c r="E650" i="1221"/>
  <c r="E682" i="1221"/>
  <c r="E714" i="1221"/>
  <c r="E746" i="1221"/>
  <c r="E778" i="1221"/>
  <c r="E810" i="1221"/>
  <c r="E842" i="1221"/>
  <c r="E471" i="1221"/>
  <c r="E503" i="1221"/>
  <c r="E535" i="1221"/>
  <c r="E567" i="1221"/>
  <c r="E599" i="1221"/>
  <c r="E631" i="1221"/>
  <c r="E260" i="1221"/>
  <c r="E292" i="1221"/>
  <c r="E318" i="1221"/>
  <c r="E334" i="1221"/>
  <c r="E350" i="1221"/>
  <c r="E366" i="1221"/>
  <c r="E382" i="1221"/>
  <c r="E397" i="1221"/>
  <c r="E409" i="1221"/>
  <c r="E422" i="1221"/>
  <c r="E436" i="1221"/>
  <c r="E44" i="1221"/>
  <c r="E58" i="1221"/>
  <c r="E70" i="1221"/>
  <c r="E83" i="1221"/>
  <c r="E108" i="1221"/>
  <c r="E134" i="1221"/>
  <c r="E147" i="1221"/>
  <c r="E172" i="1221"/>
  <c r="E186" i="1221"/>
  <c r="E211" i="1221"/>
  <c r="E225" i="1221"/>
  <c r="E792" i="1221"/>
  <c r="E581" i="1221"/>
  <c r="E274" i="1221"/>
  <c r="E340" i="1221"/>
  <c r="E399" i="1221"/>
  <c r="E60" i="1221"/>
  <c r="E99" i="1221"/>
  <c r="E202" i="1221"/>
  <c r="E908" i="1221"/>
  <c r="E1004" i="1221"/>
  <c r="E1036" i="1221"/>
  <c r="E665" i="1221"/>
  <c r="E793" i="1221"/>
  <c r="E454" i="1221"/>
  <c r="E550" i="1221"/>
  <c r="E325" i="1221"/>
  <c r="E373" i="1221"/>
  <c r="E36" i="1221"/>
  <c r="E100" i="1221"/>
  <c r="E114" i="1221"/>
  <c r="E126" i="1221"/>
  <c r="E164" i="1221"/>
  <c r="E203" i="1221"/>
  <c r="E19" i="1221"/>
  <c r="E877" i="1221"/>
  <c r="E666" i="1221"/>
  <c r="E862" i="1221"/>
  <c r="E894" i="1221"/>
  <c r="E926" i="1221"/>
  <c r="E958" i="1221"/>
  <c r="E990" i="1221"/>
  <c r="E1022" i="1221"/>
  <c r="E651" i="1221"/>
  <c r="E683" i="1221"/>
  <c r="E715" i="1221"/>
  <c r="E747" i="1221"/>
  <c r="E779" i="1221"/>
  <c r="E811" i="1221"/>
  <c r="E643" i="1221"/>
  <c r="E472" i="1221"/>
  <c r="E504" i="1221"/>
  <c r="E536" i="1221"/>
  <c r="E568" i="1221"/>
  <c r="E600" i="1221"/>
  <c r="E632" i="1221"/>
  <c r="E261" i="1221"/>
  <c r="E293" i="1221"/>
  <c r="E319" i="1221"/>
  <c r="E335" i="1221"/>
  <c r="E351" i="1221"/>
  <c r="E367" i="1221"/>
  <c r="E383" i="1221"/>
  <c r="E398" i="1221"/>
  <c r="E412" i="1221"/>
  <c r="E423" i="1221"/>
  <c r="E237" i="1221"/>
  <c r="E46" i="1221"/>
  <c r="E59" i="1221"/>
  <c r="E73" i="1221"/>
  <c r="E84" i="1221"/>
  <c r="E98" i="1221"/>
  <c r="E110" i="1221"/>
  <c r="E123" i="1221"/>
  <c r="E137" i="1221"/>
  <c r="E148" i="1221"/>
  <c r="E162" i="1221"/>
  <c r="E174" i="1221"/>
  <c r="E187" i="1221"/>
  <c r="E201" i="1221"/>
  <c r="E212" i="1221"/>
  <c r="E226" i="1221"/>
  <c r="E15" i="1221"/>
  <c r="E28" i="1221"/>
  <c r="E875" i="1221"/>
  <c r="E907" i="1221"/>
  <c r="E939" i="1221"/>
  <c r="E971" i="1221"/>
  <c r="E1003" i="1221"/>
  <c r="E1035" i="1221"/>
  <c r="E664" i="1221"/>
  <c r="E696" i="1221"/>
  <c r="E760" i="1221"/>
  <c r="E453" i="1221"/>
  <c r="E485" i="1221"/>
  <c r="E517" i="1221"/>
  <c r="E549" i="1221"/>
  <c r="E613" i="1221"/>
  <c r="E306" i="1221"/>
  <c r="E372" i="1221"/>
  <c r="E413" i="1221"/>
  <c r="E425" i="1221"/>
  <c r="E74" i="1221"/>
  <c r="E113" i="1221"/>
  <c r="E150" i="1221"/>
  <c r="E177" i="1221"/>
  <c r="E214" i="1221"/>
  <c r="E876" i="1221"/>
  <c r="E761" i="1221"/>
  <c r="E825" i="1221"/>
  <c r="E614" i="1221"/>
  <c r="E307" i="1221"/>
  <c r="E357" i="1221"/>
  <c r="E414" i="1221"/>
  <c r="E428" i="1221"/>
  <c r="E75" i="1221"/>
  <c r="E89" i="1221"/>
  <c r="E139" i="1221"/>
  <c r="E178" i="1221"/>
  <c r="E217" i="1221"/>
  <c r="E909" i="1221"/>
  <c r="E1037" i="1221"/>
  <c r="E878" i="1221"/>
  <c r="E731" i="1221"/>
  <c r="E488" i="1221"/>
  <c r="E616" i="1221"/>
  <c r="E327" i="1221"/>
  <c r="E391" i="1221"/>
  <c r="E41" i="1221"/>
  <c r="E91" i="1221"/>
  <c r="E142" i="1221"/>
  <c r="E194" i="1221"/>
  <c r="E21" i="1221"/>
  <c r="E404" i="1221"/>
  <c r="E102" i="1221"/>
  <c r="E154" i="1221"/>
  <c r="E942" i="1221"/>
  <c r="E520" i="1221"/>
  <c r="E343" i="1221"/>
  <c r="E52" i="1221"/>
  <c r="E155" i="1221"/>
  <c r="E206" i="1221"/>
  <c r="E115" i="1221"/>
  <c r="E1006" i="1221"/>
  <c r="E277" i="1221"/>
  <c r="E359" i="1221"/>
  <c r="E66" i="1221"/>
  <c r="E169" i="1221"/>
  <c r="E1038" i="1221"/>
  <c r="E374" i="1221"/>
  <c r="E429" i="1221"/>
  <c r="E230" i="1221"/>
  <c r="E309" i="1221"/>
  <c r="E130" i="1221"/>
  <c r="E615" i="1221"/>
  <c r="E326" i="1221"/>
  <c r="E90" i="1221"/>
  <c r="E910" i="1221"/>
  <c r="E763" i="1221"/>
  <c r="E519" i="1221"/>
  <c r="E244" i="1221"/>
  <c r="E342" i="1221"/>
  <c r="E51" i="1221"/>
  <c r="E204" i="1221"/>
  <c r="E794" i="1221"/>
  <c r="E245" i="1221"/>
  <c r="E405" i="1221"/>
  <c r="E105" i="1221"/>
  <c r="E415" i="1221"/>
  <c r="E166" i="1221"/>
  <c r="E827" i="1221"/>
  <c r="E116" i="1221"/>
  <c r="E455" i="1221"/>
  <c r="E129" i="1221"/>
  <c r="E456" i="1221"/>
  <c r="E584" i="1221"/>
  <c r="E430" i="1221"/>
  <c r="E78" i="1221"/>
  <c r="E487" i="1221"/>
  <c r="E140" i="1221"/>
  <c r="E193" i="1221"/>
  <c r="E974" i="1221"/>
  <c r="E795" i="1221"/>
  <c r="E551" i="1221"/>
  <c r="E276" i="1221"/>
  <c r="E358" i="1221"/>
  <c r="E65" i="1221"/>
  <c r="E218" i="1221"/>
  <c r="E552" i="1221"/>
  <c r="E417" i="1221"/>
  <c r="E219" i="1221"/>
  <c r="E583" i="1221"/>
  <c r="E308" i="1221"/>
  <c r="E76" i="1221"/>
  <c r="E179" i="1221"/>
  <c r="E667" i="1221"/>
  <c r="E375" i="1221"/>
  <c r="E180" i="1221"/>
  <c r="E233" i="1221"/>
  <c r="E699" i="1221"/>
  <c r="E390" i="1221"/>
  <c r="E38" i="1221"/>
  <c r="E20" i="1221"/>
  <c r="C44" i="1197"/>
  <c r="D29" i="1197" l="1"/>
  <c r="D34" i="1197"/>
  <c r="D37" i="1197"/>
  <c r="D40" i="1197"/>
  <c r="D42" i="1197"/>
  <c r="D44" i="1197"/>
  <c r="D39" i="1197"/>
  <c r="D31" i="1197"/>
  <c r="D41" i="1197"/>
  <c r="D43" i="1197"/>
  <c r="D38" i="1197"/>
  <c r="D32" i="1197"/>
  <c r="D33" i="1197"/>
  <c r="D36" i="1197" l="1"/>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 r="I16" i="1214"/>
  <c r="F19" i="1214"/>
  <c r="I19" i="1214" s="1"/>
  <c r="I27" i="1214" s="1"/>
  <c r="I28" i="1214" s="1"/>
  <c r="F27" i="1214" l="1"/>
  <c r="F28" i="1214" s="1"/>
  <c r="C17" i="1200" l="1"/>
  <c r="D10" i="1200" s="1"/>
  <c r="C20" i="1200" l="1"/>
  <c r="D20" i="1200" s="1"/>
  <c r="D14" i="1200"/>
  <c r="D12" i="1200"/>
  <c r="C18" i="1197"/>
  <c r="D16" i="1200"/>
  <c r="D18" i="1200"/>
  <c r="D17" i="1200"/>
  <c r="D15" i="1200"/>
  <c r="D13" i="1200"/>
  <c r="D19" i="1200"/>
  <c r="D11" i="1200"/>
  <c r="D9" i="1200"/>
  <c r="C26" i="1197" l="1"/>
  <c r="E235" i="1201" l="1"/>
  <c r="E193" i="1201"/>
  <c r="D10" i="1197"/>
  <c r="E206" i="1201"/>
  <c r="E253" i="1201"/>
  <c r="E48" i="1201"/>
  <c r="E105" i="1201"/>
  <c r="E26" i="1201"/>
  <c r="E265" i="1201"/>
  <c r="E23" i="1201"/>
  <c r="D24" i="1197"/>
  <c r="E11" i="1201"/>
  <c r="E35" i="1201"/>
  <c r="E217" i="1201"/>
  <c r="E100" i="1201"/>
  <c r="E221" i="1201"/>
  <c r="E170" i="1201"/>
  <c r="E21" i="1201"/>
  <c r="E51" i="1201"/>
  <c r="D13" i="1197"/>
  <c r="E128" i="1201"/>
  <c r="E222" i="1201"/>
  <c r="E210" i="1201"/>
  <c r="E34" i="1201"/>
  <c r="E17" i="1201"/>
  <c r="E250" i="1201"/>
  <c r="E247" i="1201"/>
  <c r="E63" i="1201"/>
  <c r="E195" i="1201"/>
  <c r="E252" i="1201"/>
  <c r="E108" i="1201"/>
  <c r="E144" i="1201"/>
  <c r="E190" i="1201"/>
  <c r="E203" i="1201"/>
  <c r="E211" i="1201"/>
  <c r="E57" i="1201"/>
  <c r="E77" i="1201"/>
  <c r="E176" i="1201"/>
  <c r="E86" i="1201"/>
  <c r="E166" i="1201"/>
  <c r="E198" i="1201"/>
  <c r="E67" i="1201"/>
  <c r="D16" i="1197"/>
  <c r="E183" i="1201"/>
  <c r="E142" i="1201"/>
  <c r="E200" i="1201"/>
  <c r="E126" i="1201"/>
  <c r="E106" i="1201"/>
  <c r="E234" i="1201"/>
  <c r="E216" i="1201"/>
  <c r="E91" i="1201"/>
  <c r="E138" i="1201"/>
  <c r="E165" i="1201"/>
  <c r="E88" i="1201"/>
  <c r="E123" i="1201"/>
  <c r="E12" i="1201"/>
  <c r="E192" i="1201"/>
  <c r="E212" i="1201"/>
  <c r="E159" i="1201"/>
  <c r="E90" i="1201"/>
  <c r="E155" i="1201"/>
  <c r="E73" i="1201"/>
  <c r="E240" i="1201"/>
  <c r="E103" i="1201"/>
  <c r="E84" i="1201"/>
  <c r="E137" i="1201"/>
  <c r="E14" i="1201"/>
  <c r="E44" i="1201"/>
  <c r="E20" i="1201"/>
  <c r="E196" i="1201"/>
  <c r="E256" i="1201"/>
  <c r="D22" i="1197"/>
  <c r="D21" i="1197"/>
  <c r="E79" i="1201"/>
  <c r="E130" i="1201"/>
  <c r="E151" i="1201"/>
  <c r="E102" i="1201"/>
  <c r="E248" i="1201"/>
  <c r="D20" i="1197"/>
  <c r="E42" i="1201"/>
  <c r="E27" i="1201"/>
  <c r="E97" i="1201"/>
  <c r="E228" i="1201"/>
  <c r="E188" i="1201"/>
  <c r="E231" i="1201"/>
  <c r="E29" i="1201"/>
  <c r="D15" i="1197"/>
  <c r="E208" i="1201"/>
  <c r="E263" i="1201"/>
  <c r="E146" i="1201"/>
  <c r="E237" i="1201"/>
  <c r="E87" i="1201"/>
  <c r="E38" i="1201"/>
  <c r="E164" i="1201"/>
  <c r="E69" i="1201"/>
  <c r="E125" i="1201"/>
  <c r="E201" i="1201"/>
  <c r="E233" i="1201"/>
  <c r="E18" i="1201"/>
  <c r="E148" i="1201"/>
  <c r="E78" i="1201"/>
  <c r="E205" i="1201"/>
  <c r="E55" i="1201"/>
  <c r="D25" i="1197"/>
  <c r="E199" i="1201"/>
  <c r="E116" i="1201"/>
  <c r="E260" i="1201"/>
  <c r="E19" i="1201"/>
  <c r="E219" i="1201"/>
  <c r="E47" i="1201"/>
  <c r="E118" i="1201"/>
  <c r="E70" i="1201"/>
  <c r="D11" i="1197"/>
  <c r="E194" i="1201"/>
  <c r="E76" i="1201"/>
  <c r="E61" i="1201"/>
  <c r="E185" i="1201"/>
  <c r="E226" i="1201"/>
  <c r="E262" i="1201"/>
  <c r="D12" i="1197"/>
  <c r="E75" i="1201"/>
  <c r="E65" i="1201"/>
  <c r="E154" i="1201"/>
  <c r="E80" i="1201"/>
  <c r="E22" i="1201"/>
  <c r="E152" i="1201"/>
  <c r="E238" i="1201"/>
  <c r="E113" i="1201"/>
  <c r="E160" i="1201"/>
  <c r="E58" i="1201"/>
  <c r="E56" i="1201"/>
  <c r="E175" i="1201"/>
  <c r="E225" i="1201"/>
  <c r="E89" i="1201"/>
  <c r="E92" i="1201"/>
  <c r="E177" i="1201"/>
  <c r="E112" i="1201"/>
  <c r="E93" i="1201"/>
  <c r="E161" i="1201"/>
  <c r="E227" i="1201"/>
  <c r="E242" i="1201"/>
  <c r="E52" i="1201"/>
  <c r="E59" i="1201"/>
  <c r="E122" i="1201"/>
  <c r="E207" i="1201"/>
  <c r="E37" i="1201"/>
  <c r="E46" i="1201"/>
  <c r="E264" i="1201"/>
  <c r="E174" i="1201"/>
  <c r="E232" i="1201"/>
  <c r="E101" i="1201"/>
  <c r="E43" i="1201"/>
  <c r="E10" i="1201"/>
  <c r="E96" i="1201"/>
  <c r="E236" i="1201"/>
  <c r="E104" i="1201"/>
  <c r="E24" i="1201"/>
  <c r="D26" i="1197"/>
  <c r="E257" i="1201"/>
  <c r="E66" i="1201"/>
  <c r="D14" i="1197"/>
  <c r="E167" i="1201"/>
  <c r="E163" i="1201"/>
  <c r="E171" i="1201"/>
  <c r="E189" i="1201"/>
  <c r="E114" i="1201"/>
  <c r="D23" i="1197"/>
  <c r="E243" i="1201"/>
  <c r="E31" i="1201"/>
  <c r="E184" i="1201"/>
  <c r="E119" i="1201"/>
  <c r="E30" i="1201"/>
  <c r="E36" i="1201"/>
  <c r="E213" i="1201"/>
  <c r="E127" i="1201"/>
  <c r="E162" i="1201"/>
  <c r="E54" i="1201"/>
  <c r="E215" i="1201"/>
  <c r="E107" i="1201"/>
  <c r="E28" i="1201"/>
  <c r="E25" i="1201"/>
  <c r="E16" i="1201"/>
  <c r="E259" i="1201"/>
  <c r="E124" i="1201"/>
  <c r="E255" i="1201"/>
  <c r="E224" i="1201"/>
  <c r="E150" i="1201"/>
  <c r="E53" i="1201"/>
  <c r="E139" i="1201"/>
  <c r="E133" i="1201"/>
  <c r="E191" i="1201"/>
  <c r="E202" i="1201"/>
  <c r="E157" i="1201"/>
  <c r="E74" i="1201"/>
  <c r="E254" i="1201"/>
  <c r="E117" i="1201"/>
  <c r="E110" i="1201"/>
  <c r="E223" i="1201"/>
  <c r="E168" i="1201"/>
  <c r="E229" i="1201"/>
  <c r="E33" i="1201"/>
  <c r="E121" i="1201"/>
  <c r="E149" i="1201"/>
  <c r="E153" i="1201"/>
  <c r="E245" i="1201"/>
  <c r="E209" i="1201"/>
  <c r="E258" i="1201"/>
  <c r="E99" i="1201"/>
  <c r="E95" i="1201"/>
  <c r="E71" i="1201"/>
  <c r="E181" i="1201"/>
  <c r="E220" i="1201"/>
  <c r="E147" i="1201"/>
  <c r="E131" i="1201"/>
  <c r="E173" i="1201"/>
  <c r="E197" i="1201"/>
  <c r="E115" i="1201"/>
  <c r="E39" i="1201"/>
  <c r="E82" i="1201"/>
  <c r="C34" i="1212"/>
  <c r="C52" i="1212" s="1"/>
  <c r="C61" i="1212" s="1"/>
  <c r="E120" i="1201"/>
  <c r="D19" i="1197"/>
  <c r="E49" i="1201"/>
  <c r="E135" i="1201"/>
  <c r="E158" i="1201"/>
  <c r="E186" i="1201"/>
  <c r="E85" i="1201"/>
  <c r="E169" i="1201"/>
  <c r="E60" i="1201"/>
  <c r="E156" i="1201"/>
  <c r="E246" i="1201"/>
  <c r="E145" i="1201"/>
  <c r="E141" i="1201"/>
  <c r="E134" i="1201"/>
  <c r="E218" i="1201"/>
  <c r="E50" i="1201"/>
  <c r="E241" i="1201"/>
  <c r="E111" i="1201"/>
  <c r="E230" i="1201"/>
  <c r="E98" i="1201"/>
  <c r="E129" i="1201"/>
  <c r="E13" i="1201"/>
  <c r="E180" i="1201"/>
  <c r="E261" i="1201"/>
  <c r="E15" i="1201"/>
  <c r="E68" i="1201"/>
  <c r="E45" i="1201"/>
  <c r="E40" i="1201"/>
  <c r="E179" i="1201"/>
  <c r="E81" i="1201"/>
  <c r="E172" i="1201"/>
  <c r="E187" i="1201"/>
  <c r="E143" i="1201"/>
  <c r="E182" i="1201"/>
  <c r="E109" i="1201"/>
  <c r="E72" i="1201"/>
  <c r="E244" i="1201"/>
  <c r="E64" i="1201"/>
  <c r="E136" i="1201"/>
  <c r="E41" i="1201"/>
  <c r="E214" i="1201"/>
  <c r="E204" i="1201"/>
  <c r="E249" i="1201"/>
  <c r="E132" i="1201"/>
  <c r="D17" i="1197"/>
  <c r="E94" i="1201"/>
  <c r="E83" i="1201"/>
  <c r="E140" i="1201"/>
  <c r="E62" i="1201"/>
  <c r="E251" i="1201"/>
  <c r="E178" i="1201"/>
  <c r="E32" i="1201"/>
  <c r="E239" i="1201"/>
  <c r="D18" i="1197"/>
  <c r="C62" i="1212" l="1"/>
  <c r="C63" i="1212"/>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<sst xmlns="http://schemas.openxmlformats.org/spreadsheetml/2006/main" count="6670" uniqueCount="2219">
  <si>
    <t>Balance Sheet - Assets</t>
  </si>
  <si>
    <t>Balance Sheet - Liabilities</t>
  </si>
  <si>
    <t>Solvency Analysis - Statement of Solvency</t>
  </si>
  <si>
    <t>Description</t>
  </si>
  <si>
    <t xml:space="preserve">Asset Analysis - Policyholder Investments Breakdown </t>
  </si>
  <si>
    <t xml:space="preserve">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</si>
  <si>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</si>
  <si>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</si>
  <si>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</si>
  <si>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</si>
  <si>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</si>
  <si>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</si>
  <si>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</si>
  <si>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</si>
  <si>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</si>
  <si>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</si>
  <si>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</si>
  <si>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</si>
  <si>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</si>
  <si>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</si>
  <si>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</si>
  <si>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</si>
  <si>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</si>
  <si>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</si>
  <si>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</si>
  <si>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</si>
  <si>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</si>
  <si>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</si>
  <si>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</si>
  <si>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1.1.1</t>
  </si>
  <si>
    <t>1.1.2</t>
  </si>
  <si>
    <t>1.2.1</t>
  </si>
  <si>
    <t>1.2.2</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</si>
  <si>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</si>
  <si>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</si>
  <si>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</si>
  <si>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</si>
  <si>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</si>
  <si>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</si>
  <si>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</si>
  <si>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</si>
  <si>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</si>
  <si>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</si>
  <si>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</si>
  <si>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</si>
  <si>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</si>
  <si>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</si>
  <si>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</si>
  <si>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</si>
  <si>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</si>
  <si>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</si>
  <si>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</si>
  <si>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</si>
  <si>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</si>
  <si>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</si>
  <si>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</si>
  <si>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</si>
  <si>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</si>
  <si>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</si>
  <si>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</si>
  <si>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</si>
  <si>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</si>
  <si>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</si>
  <si>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</si>
  <si>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</si>
  <si>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</si>
  <si>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1</t>
  </si>
  <si>
    <t>2</t>
  </si>
  <si>
    <t>3</t>
  </si>
  <si>
    <t>4</t>
  </si>
  <si>
    <t>5</t>
  </si>
  <si>
    <t>6</t>
  </si>
  <si>
    <t>7</t>
  </si>
  <si>
    <t>IU_BSA</t>
  </si>
  <si>
    <t>IU_IS</t>
  </si>
  <si>
    <t>IU_SA</t>
  </si>
  <si>
    <t>IU_AA</t>
  </si>
  <si>
    <t>IU_NFA</t>
  </si>
  <si>
    <t>Balance Sheet Assets</t>
  </si>
  <si>
    <t>Weekly</t>
  </si>
  <si>
    <t>Error</t>
  </si>
  <si>
    <t>Rule</t>
  </si>
  <si>
    <t>Warning</t>
  </si>
  <si>
    <t>Daily</t>
  </si>
  <si>
    <t>Bank of Ghana</t>
  </si>
  <si>
    <t>Interest Rate</t>
  </si>
  <si>
    <t>Currency</t>
  </si>
  <si>
    <t>Guarantees</t>
  </si>
  <si>
    <t>USD</t>
  </si>
  <si>
    <t>GBP</t>
  </si>
  <si>
    <t>EUR</t>
  </si>
  <si>
    <t>Amount</t>
  </si>
  <si>
    <t>ZAR</t>
  </si>
  <si>
    <t>AUD</t>
  </si>
  <si>
    <t>JPY</t>
  </si>
  <si>
    <t>SEK</t>
  </si>
  <si>
    <t>CHF</t>
  </si>
  <si>
    <t>CNY</t>
  </si>
  <si>
    <t>CAD</t>
  </si>
  <si>
    <t>XOF</t>
  </si>
  <si>
    <t>Expiry Date</t>
  </si>
  <si>
    <t>N/A</t>
  </si>
  <si>
    <t>TOTAL</t>
  </si>
  <si>
    <t>S/N</t>
  </si>
  <si>
    <t xml:space="preserve">Others </t>
  </si>
  <si>
    <t>Others</t>
  </si>
  <si>
    <t>Total</t>
  </si>
  <si>
    <t>HEAD OFFICE</t>
  </si>
  <si>
    <t>Sector</t>
  </si>
  <si>
    <t>Manufacturing</t>
  </si>
  <si>
    <t>Other</t>
  </si>
  <si>
    <t>Item Code</t>
  </si>
  <si>
    <t>Item Description</t>
  </si>
  <si>
    <t>1 Month</t>
  </si>
  <si>
    <t>3 Months</t>
  </si>
  <si>
    <t>6 Months</t>
  </si>
  <si>
    <t>Any Other</t>
  </si>
  <si>
    <t>Construction</t>
  </si>
  <si>
    <t>Government</t>
  </si>
  <si>
    <t>Services</t>
  </si>
  <si>
    <t>Minimum</t>
  </si>
  <si>
    <t>8</t>
  </si>
  <si>
    <t>NA</t>
  </si>
  <si>
    <t>10</t>
  </si>
  <si>
    <t>9</t>
  </si>
  <si>
    <t>Item</t>
  </si>
  <si>
    <t>Sight</t>
  </si>
  <si>
    <t>Commission</t>
  </si>
  <si>
    <t>11</t>
  </si>
  <si>
    <t>12</t>
  </si>
  <si>
    <t>Accrued Interest</t>
  </si>
  <si>
    <t>Commercial Banks</t>
  </si>
  <si>
    <t>Rural Banks</t>
  </si>
  <si>
    <t>Credit Unions</t>
  </si>
  <si>
    <t>Government - Treasury Bills</t>
  </si>
  <si>
    <t>Bank of Ghana Bills</t>
  </si>
  <si>
    <t>Public Institutions</t>
  </si>
  <si>
    <t>Public Enterprises</t>
  </si>
  <si>
    <t>Sub-Total</t>
  </si>
  <si>
    <t>Individuals</t>
  </si>
  <si>
    <t>Reserves</t>
  </si>
  <si>
    <t>Individual</t>
  </si>
  <si>
    <t>Savings accounts</t>
  </si>
  <si>
    <t>Central Government</t>
  </si>
  <si>
    <t>Total Liabilities</t>
  </si>
  <si>
    <t>DKK</t>
  </si>
  <si>
    <t>NGN</t>
  </si>
  <si>
    <t>Overdraft</t>
  </si>
  <si>
    <t>3) MANUFACTURING</t>
  </si>
  <si>
    <t>A. FOR EXPORT</t>
  </si>
  <si>
    <t>B. FOR HOME MARKET</t>
  </si>
  <si>
    <t>(c) Other Import Items</t>
  </si>
  <si>
    <t>(a) Cocoa Exports</t>
  </si>
  <si>
    <t>(b) Timber Export</t>
  </si>
  <si>
    <t>(c) Other Export Items</t>
  </si>
  <si>
    <t>(a) Hire Purchase Companies</t>
  </si>
  <si>
    <t>(b) Insurance Companies</t>
  </si>
  <si>
    <t>(c) Building bodies and Corporations</t>
  </si>
  <si>
    <t>GRAND TOTAL</t>
  </si>
  <si>
    <t>Month Ended</t>
  </si>
  <si>
    <t>Domestic</t>
  </si>
  <si>
    <t>Foreign</t>
  </si>
  <si>
    <t>Schedule of  Average Positions of some Balance Sheet Items</t>
  </si>
  <si>
    <t>Average Period to date</t>
  </si>
  <si>
    <t>1) Total Assets</t>
  </si>
  <si>
    <t>2) Property, Plant and Equipment</t>
  </si>
  <si>
    <t>3) Shareholder's Funds</t>
  </si>
  <si>
    <t>Staff Numbers</t>
  </si>
  <si>
    <t>BRANCHES</t>
  </si>
  <si>
    <t>Total Staff(9+13)</t>
  </si>
  <si>
    <t>Fixed Deposits</t>
  </si>
  <si>
    <t>Current</t>
  </si>
  <si>
    <t>Doubtful</t>
  </si>
  <si>
    <t>Loss</t>
  </si>
  <si>
    <t>Name of Customer</t>
  </si>
  <si>
    <t>Malicious Code</t>
  </si>
  <si>
    <t>Other (Specify)</t>
  </si>
  <si>
    <t>Goodwill</t>
  </si>
  <si>
    <t>Institution Name</t>
  </si>
  <si>
    <t>GHS</t>
  </si>
  <si>
    <t>Net</t>
  </si>
  <si>
    <t>Item No.</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</si>
  <si>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</si>
  <si>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</si>
  <si>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</si>
  <si>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</si>
  <si>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</si>
  <si>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</si>
  <si>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</si>
  <si>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</si>
  <si>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</si>
  <si>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</si>
  <si>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</si>
  <si>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</si>
  <si>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</si>
  <si>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</si>
  <si>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</si>
  <si>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</si>
  <si>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</si>
  <si>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A</t>
  </si>
  <si>
    <t>B</t>
  </si>
  <si>
    <t>C</t>
  </si>
  <si>
    <t>D</t>
  </si>
  <si>
    <t>E</t>
  </si>
  <si>
    <t>F</t>
  </si>
  <si>
    <t>Unrated (RW of 100%)</t>
  </si>
  <si>
    <t>Non Central GVT PSE that are non-profit making (RW of 50%)</t>
  </si>
  <si>
    <t>ERG1 (RW of 20%)</t>
  </si>
  <si>
    <t>Corporate Finance</t>
  </si>
  <si>
    <t>Corporate Bonds</t>
  </si>
  <si>
    <t>Type</t>
  </si>
  <si>
    <t>Secured</t>
  </si>
  <si>
    <t>Unsecured</t>
  </si>
  <si>
    <t>Assets</t>
  </si>
  <si>
    <t>Other Assets</t>
  </si>
  <si>
    <t>Total Assets</t>
  </si>
  <si>
    <t>Liabilities</t>
  </si>
  <si>
    <t>Statutory Reserve Fund</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</si>
  <si>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</si>
  <si>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</si>
  <si>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</si>
  <si>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</si>
  <si>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</si>
  <si>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</si>
  <si>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</si>
  <si>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</si>
  <si>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</si>
  <si>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</si>
  <si>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</si>
  <si>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</si>
  <si>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</si>
  <si>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</si>
  <si>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</si>
  <si>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</si>
  <si>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</si>
  <si>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</si>
  <si>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</si>
  <si>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</si>
  <si>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</si>
  <si>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</si>
  <si>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</si>
  <si>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</si>
  <si>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Credit Risk Reserve</t>
  </si>
  <si>
    <t>OLEM</t>
  </si>
  <si>
    <t>Key Management Personnel</t>
  </si>
  <si>
    <t>Middle Level Managers</t>
  </si>
  <si>
    <t>Permanent</t>
  </si>
  <si>
    <t>Contract</t>
  </si>
  <si>
    <t>Disengaged</t>
  </si>
  <si>
    <t>Gender</t>
  </si>
  <si>
    <t>Guarantor</t>
  </si>
  <si>
    <t>Residency</t>
  </si>
  <si>
    <t>Institution Type</t>
  </si>
  <si>
    <t>Name of Institution</t>
  </si>
  <si>
    <t>Placements with Banks and Other Financial Institutions</t>
  </si>
  <si>
    <t>Borrowings</t>
  </si>
  <si>
    <t>Cash Analysis</t>
  </si>
  <si>
    <t>Country</t>
  </si>
  <si>
    <t>Title</t>
  </si>
  <si>
    <t>Remittance</t>
  </si>
  <si>
    <t>Impersonation</t>
  </si>
  <si>
    <t>Cash Suppression</t>
  </si>
  <si>
    <t>Cheque Cloning</t>
  </si>
  <si>
    <t>Card % POS Fraud</t>
  </si>
  <si>
    <t>Ghana</t>
  </si>
  <si>
    <t>PERFORMING</t>
  </si>
  <si>
    <t>NON-PERFORMING</t>
  </si>
  <si>
    <t>1) AGRICULTURE FORESTRY &amp; FISHING</t>
  </si>
  <si>
    <t>2) MINING &amp; QUARRYING</t>
  </si>
  <si>
    <t>(a) Motor Vehicle Import &amp; Declaration</t>
  </si>
  <si>
    <t>(b) Machinery &amp; Heavy equipment</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</si>
  <si>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</si>
  <si>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</si>
  <si>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</si>
  <si>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</si>
  <si>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</si>
  <si>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</si>
  <si>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</si>
  <si>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</si>
  <si>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</si>
  <si>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</si>
  <si>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</si>
  <si>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</si>
  <si>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</si>
  <si>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</si>
  <si>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</si>
  <si>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</si>
  <si>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Shareholders' Funds and Total Liabilities</t>
  </si>
  <si>
    <t xml:space="preserve">BANK RECONCILIATION STATEMENT WITH: </t>
  </si>
  <si>
    <t xml:space="preserve">Balance as per our books as at :   </t>
  </si>
  <si>
    <t>Add their outstanding credit items</t>
  </si>
  <si>
    <t>Less their outstanding debit items</t>
  </si>
  <si>
    <t>Add our outstanding credit items</t>
  </si>
  <si>
    <t>Less our outstanding debit items</t>
  </si>
  <si>
    <t xml:space="preserve">Balance as per their statement as at </t>
  </si>
  <si>
    <t>Separate statement is to be prepared for each bank if the reporting institution is maintaining accounts with more than one bank</t>
  </si>
  <si>
    <t>Banks</t>
  </si>
  <si>
    <t>Savings and Loans / Finance House Inst.</t>
  </si>
  <si>
    <t>Investment with Apex Bank</t>
  </si>
  <si>
    <t>Rural/Community Banks</t>
  </si>
  <si>
    <t>SEC Regulated Financial Institutions</t>
  </si>
  <si>
    <t>Microfinance (Tier 2&amp;3) Institutions</t>
  </si>
  <si>
    <t>Less: Impairment in value</t>
  </si>
  <si>
    <t>% TO GROSS LOANS</t>
  </si>
  <si>
    <t>Less: Credit Impairment Allowance</t>
  </si>
  <si>
    <t>Net Loans</t>
  </si>
  <si>
    <t>OVERDRAFT</t>
  </si>
  <si>
    <t>PARTICULARS</t>
  </si>
  <si>
    <t>No of Loans</t>
  </si>
  <si>
    <t>Cottage Industries</t>
  </si>
  <si>
    <t>B. SIZE</t>
  </si>
  <si>
    <t>Up to 500</t>
  </si>
  <si>
    <t>501 - 1,000</t>
  </si>
  <si>
    <t>1,001 - 10,000</t>
  </si>
  <si>
    <t>10,001 - 100,000</t>
  </si>
  <si>
    <t>Over 100,000</t>
  </si>
  <si>
    <t>C. SECURITY</t>
  </si>
  <si>
    <t>D. TERMS</t>
  </si>
  <si>
    <t>Short-term (up to 1 year)</t>
  </si>
  <si>
    <t>Medium-term (Over 1-5 years)</t>
  </si>
  <si>
    <t>Long-term (Over 5 years)</t>
  </si>
  <si>
    <t>No. of Customer</t>
  </si>
  <si>
    <t>i) Cocoa Production</t>
  </si>
  <si>
    <t>ii) Livestock Breeding</t>
  </si>
  <si>
    <t>iii) Poultry Farming</t>
  </si>
  <si>
    <t>iv) Other Agriculture</t>
  </si>
  <si>
    <t>v) Forestry</t>
  </si>
  <si>
    <t>vi) Logging</t>
  </si>
  <si>
    <t>vii) Fishing</t>
  </si>
  <si>
    <t>i) Bauxite</t>
  </si>
  <si>
    <t>ii) Diamonds</t>
  </si>
  <si>
    <t>iii) Gold</t>
  </si>
  <si>
    <t>iv) Manganese</t>
  </si>
  <si>
    <t>v) Quarrying</t>
  </si>
  <si>
    <t>vi) Other Mining Activity</t>
  </si>
  <si>
    <t>i) Food, Drink &amp; Tobacco</t>
  </si>
  <si>
    <t>ii) Textiles, Clothing &amp; Footwear</t>
  </si>
  <si>
    <t>iii) Sawmilling &amp; Wood Processing</t>
  </si>
  <si>
    <t>iv) Paper pulp &amp; Paper products</t>
  </si>
  <si>
    <t>v) Chemicals and Fertilizers</t>
  </si>
  <si>
    <t>vi) Iron and Steel</t>
  </si>
  <si>
    <t>vii) Boat/Ship Building and repairs</t>
  </si>
  <si>
    <t>viii) Manufacturing of Motor Vehicles</t>
  </si>
  <si>
    <t>ix) Other Unclassified</t>
  </si>
  <si>
    <t>iii) Sawmilling and Wood Processing</t>
  </si>
  <si>
    <t>v) Chemicals and Fertilizer</t>
  </si>
  <si>
    <t>vii) Boat/Ship building and repairs</t>
  </si>
  <si>
    <t>4)  CONSTRUCTION</t>
  </si>
  <si>
    <t>i) Construction &amp; Works</t>
  </si>
  <si>
    <t>ii) Building Construction</t>
  </si>
  <si>
    <t>5)  ELECTRICITY, GAS &amp; WATER</t>
  </si>
  <si>
    <t>i) Electric light &amp; Power</t>
  </si>
  <si>
    <t>ii) Gas Manufacture &amp; Distribution</t>
  </si>
  <si>
    <t>iii) Water Supply</t>
  </si>
  <si>
    <t>6)  COMMERCE &amp; FINANCE</t>
  </si>
  <si>
    <t>i) Import Trade</t>
  </si>
  <si>
    <t>ii) Export Trade</t>
  </si>
  <si>
    <t>iii) Cocoa Marketing</t>
  </si>
  <si>
    <t>iv) Timber Marketing</t>
  </si>
  <si>
    <t>v) Diamond Marketing</t>
  </si>
  <si>
    <t>vi) Mortgage Financing</t>
  </si>
  <si>
    <t>vii) Other Financial Institutions</t>
  </si>
  <si>
    <t>viii) Other Unclassified</t>
  </si>
  <si>
    <t>7)  TRANSPORT,STORAGE AND COMMUNICATION</t>
  </si>
  <si>
    <t>i) Railway transport</t>
  </si>
  <si>
    <t>ii) Road transport</t>
  </si>
  <si>
    <t>iii)Ocean and Other Water transport</t>
  </si>
  <si>
    <t>iv) Air transport</t>
  </si>
  <si>
    <t>v) Storage and warehousing</t>
  </si>
  <si>
    <t>vi) Communications</t>
  </si>
  <si>
    <t>8)  SERVICES</t>
  </si>
  <si>
    <t>i) Printing, Publishing and Allied Products</t>
  </si>
  <si>
    <t>ii) Business Services</t>
  </si>
  <si>
    <t>iii) Recreation Services</t>
  </si>
  <si>
    <t>iv) Personal Services</t>
  </si>
  <si>
    <t>v) Salary Credit</t>
  </si>
  <si>
    <t>vi) Other Services including Government Services</t>
  </si>
  <si>
    <t>9) COTTAGE INDUSTRIES</t>
  </si>
  <si>
    <t>10) FUNERAL LOANS</t>
  </si>
  <si>
    <t>11) CONSUMER FINANCE</t>
  </si>
  <si>
    <t>12)  MISCELLANEOUS</t>
  </si>
  <si>
    <t>Profit/Loss Year to date</t>
  </si>
  <si>
    <t>Other Reserves</t>
  </si>
  <si>
    <t>Hybrid Capital</t>
  </si>
  <si>
    <t>Reporting Year</t>
  </si>
  <si>
    <t>Total Income</t>
  </si>
  <si>
    <t>Male</t>
  </si>
  <si>
    <t>Female</t>
  </si>
  <si>
    <t>Demand</t>
  </si>
  <si>
    <t>Savings</t>
  </si>
  <si>
    <t>Fixed (Time) Deposit</t>
  </si>
  <si>
    <t>Susu</t>
  </si>
  <si>
    <t>Other Private Enterprises</t>
  </si>
  <si>
    <t>Detail</t>
  </si>
  <si>
    <t>% To Total</t>
  </si>
  <si>
    <t>INCOME / EXPENSE</t>
  </si>
  <si>
    <t xml:space="preserve">% OF TOTAL 
INCOME </t>
  </si>
  <si>
    <t>Interest bearing accounts  and deposits with banks/fin institutions</t>
  </si>
  <si>
    <t>SECURITIES</t>
  </si>
  <si>
    <t>Treasury and BOG bills</t>
  </si>
  <si>
    <t>GOG and BOG debt securities</t>
  </si>
  <si>
    <t>Corporate debt securities</t>
  </si>
  <si>
    <t>Commercial paper (Discount)</t>
  </si>
  <si>
    <t>Terms credits from domestic Financial institutions</t>
  </si>
  <si>
    <t>Credits from foreign banks &amp; Financial institutions</t>
  </si>
  <si>
    <t>Credits from Govt. agencies</t>
  </si>
  <si>
    <t>Commercial paper issued</t>
  </si>
  <si>
    <t>Bonds issued</t>
  </si>
  <si>
    <t>Processing fees</t>
  </si>
  <si>
    <t>Administrative fees</t>
  </si>
  <si>
    <t>Commitment Fees</t>
  </si>
  <si>
    <t>Cheque Clearing Fees</t>
  </si>
  <si>
    <t>Staff Training and Development</t>
  </si>
  <si>
    <t>Depreciation charge on PPE</t>
  </si>
  <si>
    <t>Other operating expenses</t>
  </si>
  <si>
    <t>Directors Remuneration</t>
  </si>
  <si>
    <t>Board Meeting Expenses</t>
  </si>
  <si>
    <t>Salaries, Wages and Allowances</t>
  </si>
  <si>
    <t>Housing Expenses</t>
  </si>
  <si>
    <t>Medical Expenses</t>
  </si>
  <si>
    <t>Traveling Expenses</t>
  </si>
  <si>
    <t>Audit Fees</t>
  </si>
  <si>
    <t>Legal Fees</t>
  </si>
  <si>
    <t>Printing and Stationery</t>
  </si>
  <si>
    <t>Repairs and Maintenance</t>
  </si>
  <si>
    <t>Rent, Rates and Taxes</t>
  </si>
  <si>
    <t>Insurance</t>
  </si>
  <si>
    <t>Light and Water</t>
  </si>
  <si>
    <t>Entertainment</t>
  </si>
  <si>
    <t>Advertising and Publicity</t>
  </si>
  <si>
    <t>Subscriptions/Periodicals</t>
  </si>
  <si>
    <t>Anniversary Expenses</t>
  </si>
  <si>
    <t>Donation and Charitable Contributions</t>
  </si>
  <si>
    <t>Gain (loss) on sale of capital</t>
  </si>
  <si>
    <t>Net gain (or loss) on translation (revaluation) of foreign currency positions</t>
  </si>
  <si>
    <t xml:space="preserve">Less:  </t>
  </si>
  <si>
    <t>Acceptances</t>
  </si>
  <si>
    <t>1.00 - 500.00</t>
  </si>
  <si>
    <t>501.00 - 1,000.00</t>
  </si>
  <si>
    <t>1,001.00 - 1,500.00</t>
  </si>
  <si>
    <t>1,501.00 - 3,000.00</t>
  </si>
  <si>
    <t xml:space="preserve">Outstanding Balance </t>
  </si>
  <si>
    <t>Allowable Security 
(Cash / Near Cash Instruments)</t>
  </si>
  <si>
    <t>Portfolio at Risk (%)</t>
  </si>
  <si>
    <t>Current Loans</t>
  </si>
  <si>
    <t>Less: Amounts Recovered</t>
  </si>
  <si>
    <t>Less: Amounts Written off</t>
  </si>
  <si>
    <t xml:space="preserve">Cheque Number </t>
  </si>
  <si>
    <t>Date Presented</t>
  </si>
  <si>
    <t>Drawing bank</t>
  </si>
  <si>
    <t>0-7 days</t>
  </si>
  <si>
    <t>8-30 days</t>
  </si>
  <si>
    <t>31-90 days</t>
  </si>
  <si>
    <t>91-180 days</t>
  </si>
  <si>
    <t>181-365 days</t>
  </si>
  <si>
    <t>A. Financial Assets</t>
  </si>
  <si>
    <t>B. Financial Liabilities</t>
  </si>
  <si>
    <t>Gap %</t>
  </si>
  <si>
    <t>Cash</t>
  </si>
  <si>
    <t>Leases Receivables</t>
  </si>
  <si>
    <t>Past Due for</t>
  </si>
  <si>
    <t>Bills Discounted</t>
  </si>
  <si>
    <t>Placements &amp; Deposits</t>
  </si>
  <si>
    <t>Commercial Paper</t>
  </si>
  <si>
    <t>Bonds &amp; Debentures</t>
  </si>
  <si>
    <t>Total OEA</t>
  </si>
  <si>
    <t>Visa</t>
  </si>
  <si>
    <t>Vodafone</t>
  </si>
  <si>
    <t>Medium</t>
  </si>
  <si>
    <t>CD</t>
  </si>
  <si>
    <t>Nationality</t>
  </si>
  <si>
    <t>Agent</t>
  </si>
  <si>
    <t>Current Account</t>
  </si>
  <si>
    <t>Corporate</t>
  </si>
  <si>
    <t>Stage 1</t>
  </si>
  <si>
    <t>Stage 2</t>
  </si>
  <si>
    <t>Stage 3</t>
  </si>
  <si>
    <t>MNB100</t>
  </si>
  <si>
    <t>Certificates of deposits with banks/Fin. Insti</t>
  </si>
  <si>
    <t>MNB400</t>
  </si>
  <si>
    <t>Related Party Exposures</t>
  </si>
  <si>
    <t>MNB500</t>
  </si>
  <si>
    <t>Portfolio Quality</t>
  </si>
  <si>
    <t>MNB1000</t>
  </si>
  <si>
    <t>MNB101</t>
  </si>
  <si>
    <t>MNB102</t>
  </si>
  <si>
    <t>MNB103</t>
  </si>
  <si>
    <t>MNB104</t>
  </si>
  <si>
    <t>MNB105</t>
  </si>
  <si>
    <t>MNB106</t>
  </si>
  <si>
    <t>MNB107</t>
  </si>
  <si>
    <t>MNB108</t>
  </si>
  <si>
    <t>MNB200</t>
  </si>
  <si>
    <t>MNB800</t>
  </si>
  <si>
    <t>MNB300</t>
  </si>
  <si>
    <t>Capital Adequacy Position</t>
  </si>
  <si>
    <t>MNB600</t>
  </si>
  <si>
    <t>MNB700</t>
  </si>
  <si>
    <t>MNB900</t>
  </si>
  <si>
    <t>Central Bank</t>
  </si>
  <si>
    <t>Non Cumulative Irredeemable Preference Shares</t>
  </si>
  <si>
    <t>Lease Liabilities</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</si>
  <si>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</si>
  <si>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</si>
  <si>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</si>
  <si>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</si>
  <si>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</si>
  <si>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</si>
  <si>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</si>
  <si>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</si>
  <si>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</si>
  <si>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</si>
  <si>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</si>
  <si>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</si>
  <si>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</si>
  <si>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</si>
  <si>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</si>
  <si>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</si>
  <si>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</si>
  <si>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</si>
  <si>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</si>
  <si>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</si>
  <si>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</si>
  <si>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</si>
  <si>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</si>
  <si>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</si>
  <si>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</si>
  <si>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</si>
  <si>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</si>
  <si>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</si>
  <si>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</si>
  <si>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</si>
  <si>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</si>
  <si>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</si>
  <si>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</si>
  <si>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</si>
  <si>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</si>
  <si>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</si>
  <si>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</si>
  <si>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</si>
  <si>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</si>
  <si>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</si>
  <si>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</si>
  <si>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</si>
  <si>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Grand Total</t>
  </si>
  <si>
    <t>FXSwap Sell</t>
  </si>
  <si>
    <t>USD/GHS</t>
  </si>
  <si>
    <t>FXSwap Buy</t>
  </si>
  <si>
    <t>Resident</t>
  </si>
  <si>
    <t>FXForward Sell</t>
  </si>
  <si>
    <t>FXForward Buy</t>
  </si>
  <si>
    <t>Cash and Short Term Funds</t>
  </si>
  <si>
    <t>Other Assets (MNB104)</t>
  </si>
  <si>
    <t>Paid up Capital (Equity Shares)</t>
  </si>
  <si>
    <t>Reserves (MNB105)</t>
  </si>
  <si>
    <t>Account Receivables</t>
  </si>
  <si>
    <t>Prepaid Expenses</t>
  </si>
  <si>
    <t>Unearned Interest</t>
  </si>
  <si>
    <t>Suspense Accounts</t>
  </si>
  <si>
    <t xml:space="preserve">Account Payable </t>
  </si>
  <si>
    <t>Sub-Total A</t>
  </si>
  <si>
    <t>Sub-Total B</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</si>
  <si>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</si>
  <si>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</si>
  <si>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</si>
  <si>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</si>
  <si>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</si>
  <si>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</si>
  <si>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</si>
  <si>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</si>
  <si>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</si>
  <si>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</si>
  <si>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</si>
  <si>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</si>
  <si>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</si>
  <si>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</si>
  <si>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</si>
  <si>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</si>
  <si>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</si>
  <si>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</si>
  <si>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</si>
  <si>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</si>
  <si>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</si>
  <si>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</si>
  <si>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</si>
  <si>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</si>
  <si>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</si>
  <si>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</si>
  <si>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</si>
  <si>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</si>
  <si>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</si>
  <si>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</si>
  <si>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</si>
  <si>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</si>
  <si>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</si>
  <si>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</si>
  <si>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</si>
  <si>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</si>
  <si>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</si>
  <si>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</si>
  <si>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</si>
  <si>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</si>
  <si>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</si>
  <si>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</si>
  <si>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</si>
  <si>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</si>
  <si>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</si>
  <si>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</si>
  <si>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</si>
  <si>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</si>
  <si>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Deposit for Shares</t>
  </si>
  <si>
    <t>Borrowings - Foreign (MNB108)</t>
  </si>
  <si>
    <t>Other Liabilities (MNB104)</t>
  </si>
  <si>
    <t>Income Surplus (Audited Retained Earnings)</t>
  </si>
  <si>
    <t>Unaudited Profits (Unaudited Retained Earnings)</t>
  </si>
  <si>
    <t>Revaluation Reserve - Property</t>
  </si>
  <si>
    <t>Revaluation Reserve - Others</t>
  </si>
  <si>
    <t>Average Gross Income for 3 years</t>
  </si>
  <si>
    <t>Staff and Director Cost (Annexure F)</t>
  </si>
  <si>
    <t>Other Operating Cost (Annexure G)</t>
  </si>
  <si>
    <t>SAVINGS &amp; LOANS, Finance Houses and Mortgage Finance</t>
  </si>
  <si>
    <t>Business Finance</t>
  </si>
  <si>
    <t>Consumer Loans</t>
  </si>
  <si>
    <t>Home Mortgage Loans</t>
  </si>
  <si>
    <t xml:space="preserve">Microfinance  </t>
  </si>
  <si>
    <t>Small Business Loans</t>
  </si>
  <si>
    <t>Sundry Expenses</t>
  </si>
  <si>
    <t>Core Tier 1 Capital</t>
  </si>
  <si>
    <t xml:space="preserve">Paid up Capital (Equity Shares) (MNB100) </t>
  </si>
  <si>
    <t>Disclosed Reserves  (MNB105)</t>
  </si>
  <si>
    <t xml:space="preserve">Additional Tier 1 Capital </t>
  </si>
  <si>
    <t>Non Cumulative Irredeemable Preference Shares (MNB100)</t>
  </si>
  <si>
    <t>Less: Adjustments to Capital</t>
  </si>
  <si>
    <t xml:space="preserve">Goodwill/Intangibles (MNB100) </t>
  </si>
  <si>
    <t>Losses not Provided For</t>
  </si>
  <si>
    <t>Investments in Unconsolidated Subsidiaries</t>
  </si>
  <si>
    <t xml:space="preserve">Connected Lending of Long Term Nature </t>
  </si>
  <si>
    <t>Adjusted Tier 1 Capital</t>
  </si>
  <si>
    <t>Total Tier 2 Capital</t>
  </si>
  <si>
    <t>Less: Adjustments to Assets</t>
  </si>
  <si>
    <t>Goodwill / Intangibles</t>
  </si>
  <si>
    <t xml:space="preserve">Investments in the Capital of Other Banks &amp; Fin Institutions </t>
  </si>
  <si>
    <t>100% Claims on ARB APEX Bank</t>
  </si>
  <si>
    <t>50% Claims on Other Financial Institutions - Public Sector</t>
  </si>
  <si>
    <t>80% of Loans guaranteed by government</t>
  </si>
  <si>
    <t xml:space="preserve">80% of loans guaranteed  by multilateral banks </t>
  </si>
  <si>
    <t xml:space="preserve">50% of Export Financing Loans </t>
  </si>
  <si>
    <t>50% of Loans and Advances to Public Institutions</t>
  </si>
  <si>
    <t>Schedule of Contingent Liabilities</t>
  </si>
  <si>
    <t>Amount (GHS)</t>
  </si>
  <si>
    <t>4) Interest  Earning Assets or Discount</t>
  </si>
  <si>
    <t xml:space="preserve">5) Interest Bearing Liabilities or Discount </t>
  </si>
  <si>
    <t>Shares and Other Equity (Net) (GHS)</t>
  </si>
  <si>
    <t>AMOUNT GHS</t>
  </si>
  <si>
    <t>Not exceeding GHS100</t>
  </si>
  <si>
    <t>Exceeding GHS1,000</t>
  </si>
  <si>
    <t>CURRENT MONTH
(GHS)</t>
  </si>
  <si>
    <t>FINANCIAL YEAR TO
DATE (CUMULATIVE - GHS)</t>
  </si>
  <si>
    <t>Twenty Largest Exposures (GHS)</t>
  </si>
  <si>
    <t>Eligibility</t>
  </si>
  <si>
    <t>Financial</t>
  </si>
  <si>
    <t>Operational</t>
  </si>
  <si>
    <t>Impairment</t>
  </si>
  <si>
    <t>Impairment of Other Financial Assets</t>
  </si>
  <si>
    <t>Scheduled</t>
  </si>
  <si>
    <t>Unscheduled</t>
  </si>
  <si>
    <t>Undisclosed Reserves</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</si>
  <si>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</si>
  <si>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</si>
  <si>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</si>
  <si>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</si>
  <si>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</si>
  <si>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</si>
  <si>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</si>
  <si>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</si>
  <si>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</si>
  <si>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</si>
  <si>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</si>
  <si>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</si>
  <si>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</si>
  <si>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</si>
  <si>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</si>
  <si>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</si>
  <si>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</si>
  <si>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</si>
  <si>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</si>
  <si>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</si>
  <si>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</si>
  <si>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</si>
  <si>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</si>
  <si>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Time bands for maturing assets (in GHS)</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</si>
  <si>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</si>
  <si>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</si>
  <si>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</si>
  <si>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</si>
  <si>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</si>
  <si>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</si>
  <si>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</si>
  <si>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</si>
  <si>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</si>
  <si>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</si>
  <si>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</si>
  <si>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</si>
  <si>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</si>
  <si>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</si>
  <si>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</si>
  <si>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</si>
  <si>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</si>
  <si>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</si>
  <si>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</si>
  <si>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</si>
  <si>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</si>
  <si>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</si>
  <si>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</si>
  <si>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</si>
  <si>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</si>
  <si>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</si>
  <si>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</si>
  <si>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</si>
  <si>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</si>
  <si>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</si>
  <si>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</si>
  <si>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</si>
  <si>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</si>
  <si>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</si>
  <si>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</si>
  <si>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</si>
  <si>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</si>
  <si>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</si>
  <si>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</si>
  <si>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</si>
  <si>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</si>
  <si>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</si>
  <si>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</si>
  <si>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</si>
  <si>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</si>
  <si>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</si>
  <si>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</si>
  <si>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</si>
  <si>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</si>
  <si>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</si>
  <si>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</si>
  <si>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</si>
  <si>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</si>
  <si>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</si>
  <si>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</si>
  <si>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</si>
  <si>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</si>
  <si>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</si>
  <si>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</si>
  <si>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</si>
  <si>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</si>
  <si>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</si>
  <si>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</si>
  <si>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</si>
  <si>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</si>
  <si>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</si>
  <si>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</si>
  <si>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</si>
  <si>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</si>
  <si>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</si>
  <si>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</si>
  <si>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</si>
  <si>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</si>
  <si>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</si>
  <si>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</si>
  <si>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</si>
  <si>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</si>
  <si>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</si>
  <si>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</si>
  <si>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</si>
  <si>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</si>
  <si>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</si>
  <si>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</si>
  <si>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</si>
  <si>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</si>
  <si>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</si>
  <si>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</si>
  <si>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</si>
  <si>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</si>
  <si>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</si>
  <si>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</si>
  <si>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</si>
  <si>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</si>
  <si>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</si>
  <si>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</si>
  <si>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</si>
  <si>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</si>
  <si>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</si>
  <si>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</si>
  <si>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</si>
  <si>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</si>
  <si>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</si>
  <si>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</si>
  <si>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</si>
  <si>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</si>
  <si>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</si>
  <si>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</si>
  <si>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</si>
  <si>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</si>
  <si>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</si>
  <si>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</si>
  <si>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</si>
  <si>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</si>
  <si>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</si>
  <si>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</si>
  <si>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</si>
  <si>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</si>
  <si>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</si>
  <si>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Borrowings - Foreign and Domestic</t>
  </si>
  <si>
    <t>TypeDiseng</t>
  </si>
  <si>
    <t>YesNo</t>
  </si>
  <si>
    <t>Ghana Cedi</t>
  </si>
  <si>
    <t>NatureOfServiceInterruption</t>
  </si>
  <si>
    <t>FraudStatus</t>
  </si>
  <si>
    <t>InvestmentStatus</t>
  </si>
  <si>
    <t>MarketPositionTransactionType</t>
  </si>
  <si>
    <t>Financial Position: Assets, Equity and Liabilities</t>
  </si>
  <si>
    <t>Details of Other Assets and Other Liabilities</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</si>
  <si>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</si>
  <si>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</si>
  <si>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</si>
  <si>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</si>
  <si>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</si>
  <si>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</si>
  <si>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</si>
  <si>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</si>
  <si>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</si>
  <si>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</si>
  <si>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</si>
  <si>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</si>
  <si>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</si>
  <si>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</si>
  <si>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</si>
  <si>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</si>
  <si>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</si>
  <si>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</si>
  <si>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</si>
  <si>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</si>
  <si>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</si>
  <si>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</si>
  <si>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</si>
  <si>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</si>
  <si>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</si>
  <si>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</si>
  <si>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</si>
  <si>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</si>
  <si>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</si>
  <si>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</si>
  <si>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</si>
  <si>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Penalties</t>
  </si>
  <si>
    <t>Institution Code</t>
  </si>
  <si>
    <t>Reporting Period (As-At-Date)</t>
  </si>
  <si>
    <t>Loans and Advances (net) (MNB103)</t>
  </si>
  <si>
    <t>Shares and Other Equity Investments (Net) (MNB102)</t>
  </si>
  <si>
    <t>Borrowings - Domestic (MNB108)</t>
  </si>
  <si>
    <t>(a) 5% Deposit</t>
  </si>
  <si>
    <t>(b) Clearing Account Balance</t>
  </si>
  <si>
    <t>(c) ACOD</t>
  </si>
  <si>
    <t>(a) 14 Day</t>
  </si>
  <si>
    <t>(b) 28 Day</t>
  </si>
  <si>
    <t>(c) 56 Day</t>
  </si>
  <si>
    <t>(d) 91 Day</t>
  </si>
  <si>
    <t>(e) 182 Day</t>
  </si>
  <si>
    <t>(f) 364 Day</t>
  </si>
  <si>
    <t>(g) 1 Year Bond/Stock</t>
  </si>
  <si>
    <t>(h) Others</t>
  </si>
  <si>
    <t>Return Code</t>
  </si>
  <si>
    <t xml:space="preserve"> TYPE OF LOANS</t>
  </si>
  <si>
    <t>A.PURPOSE</t>
  </si>
  <si>
    <t xml:space="preserve">Between GHS100 and GHS1,000	</t>
  </si>
  <si>
    <t xml:space="preserve">Group </t>
  </si>
  <si>
    <t>Private  Enterprises</t>
  </si>
  <si>
    <t>Lease receivables (finance charge)</t>
  </si>
  <si>
    <t>Hire Purchase credits (finance charge)</t>
  </si>
  <si>
    <t>Factor Credit</t>
  </si>
  <si>
    <t>Trade bills (Discount)</t>
  </si>
  <si>
    <t>Bankers Acceptances (Discount)</t>
  </si>
  <si>
    <t>Directors &amp; Staff Awards</t>
  </si>
  <si>
    <t>Cleaning &amp; Sanitation</t>
  </si>
  <si>
    <t>Security Expenses</t>
  </si>
  <si>
    <t>Fuel, Maintenance and Transport Subsidy</t>
  </si>
  <si>
    <t>SCS Bank licence and support</t>
  </si>
  <si>
    <t>Registration and Renewals</t>
  </si>
  <si>
    <t>Motor vehicle running expense</t>
  </si>
  <si>
    <t>Specie movement</t>
  </si>
  <si>
    <t>Bank charges</t>
  </si>
  <si>
    <t>Tier 1 Capital</t>
  </si>
  <si>
    <t>Maturity Profile of Assets &amp; Liabilities</t>
  </si>
  <si>
    <t>Sl. No</t>
  </si>
  <si>
    <t>Name Of Director</t>
  </si>
  <si>
    <t>Interest Rate %</t>
  </si>
  <si>
    <t>% To Paid-Up Capital</t>
  </si>
  <si>
    <t>Name Of Employee</t>
  </si>
  <si>
    <t>Name Of Persons Connected To Directors /Employees/Shareholders</t>
  </si>
  <si>
    <t>Name Of Person</t>
  </si>
  <si>
    <t>Portfolio Status</t>
  </si>
  <si>
    <t>Loan Size (GHS)</t>
  </si>
  <si>
    <t>Aging Report</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</si>
  <si>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</si>
  <si>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</si>
  <si>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</si>
  <si>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</si>
  <si>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</si>
  <si>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</si>
  <si>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</si>
  <si>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</si>
  <si>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</si>
  <si>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</si>
  <si>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</si>
  <si>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</si>
  <si>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</si>
  <si>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</si>
  <si>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</si>
  <si>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</si>
  <si>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</si>
  <si>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</si>
  <si>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</si>
  <si>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</si>
  <si>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</si>
  <si>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</si>
  <si>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1.3.1</t>
  </si>
  <si>
    <t>1.3.2</t>
  </si>
  <si>
    <t>1.3.3</t>
  </si>
  <si>
    <t>1.3.4</t>
  </si>
  <si>
    <t>1.3.5</t>
  </si>
  <si>
    <t>1.3.6</t>
  </si>
  <si>
    <t>Technical / Non-Management</t>
  </si>
  <si>
    <t>Clerical / Administrative Support</t>
  </si>
  <si>
    <t>Ghanaian</t>
  </si>
  <si>
    <t>Expatriate</t>
  </si>
  <si>
    <t>Non-Clerical</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</si>
  <si>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</si>
  <si>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</si>
  <si>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</si>
  <si>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</si>
  <si>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</si>
  <si>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</si>
  <si>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</si>
  <si>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</si>
  <si>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</si>
  <si>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</si>
  <si>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</si>
  <si>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</si>
  <si>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</si>
  <si>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</si>
  <si>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</si>
  <si>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</si>
  <si>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</si>
  <si>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</si>
  <si>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</si>
  <si>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</si>
  <si>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</si>
  <si>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</si>
  <si>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</si>
  <si>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</si>
  <si>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</si>
  <si>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</si>
  <si>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</si>
  <si>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</si>
  <si>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</si>
  <si>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</si>
  <si>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</si>
  <si>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</si>
  <si>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</si>
  <si>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</si>
  <si>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</si>
  <si>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</si>
  <si>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</si>
  <si>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</si>
  <si>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</si>
  <si>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</si>
  <si>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</si>
  <si>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</si>
  <si>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</si>
  <si>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</si>
  <si>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</si>
  <si>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</si>
  <si>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</si>
  <si>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</si>
  <si>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</si>
  <si>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</si>
  <si>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</si>
  <si>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</si>
  <si>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</si>
  <si>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</si>
  <si>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</si>
  <si>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</si>
  <si>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</si>
  <si>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</si>
  <si>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</si>
  <si>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</si>
  <si>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</si>
  <si>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</si>
  <si>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</si>
  <si>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</si>
  <si>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</si>
  <si>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</si>
  <si>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</si>
  <si>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</si>
  <si>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</si>
  <si>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</si>
  <si>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</si>
  <si>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</si>
  <si>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</si>
  <si>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</si>
  <si>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</si>
  <si>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</si>
  <si>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</si>
  <si>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</si>
  <si>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</si>
  <si>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</si>
  <si>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</si>
  <si>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</si>
  <si>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</si>
  <si>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</si>
  <si>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</si>
  <si>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</si>
  <si>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</si>
  <si>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</si>
  <si>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</si>
  <si>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</si>
  <si>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</si>
  <si>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</si>
  <si>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</si>
  <si>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</si>
  <si>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</si>
  <si>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</si>
  <si>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</si>
  <si>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</si>
  <si>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</si>
  <si>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</si>
  <si>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</si>
  <si>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</si>
  <si>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</si>
  <si>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</si>
  <si>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</si>
  <si>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</si>
  <si>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</si>
  <si>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</si>
  <si>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</si>
  <si>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</si>
  <si>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</si>
  <si>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</si>
  <si>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</si>
  <si>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</si>
  <si>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</si>
  <si>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</si>
  <si>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</si>
  <si>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</si>
  <si>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</si>
  <si>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</si>
  <si>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</si>
  <si>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</si>
  <si>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</si>
  <si>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</si>
  <si>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</si>
  <si>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</si>
  <si>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</si>
  <si>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</si>
  <si>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</si>
  <si>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</si>
  <si>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</si>
  <si>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</si>
  <si>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</si>
  <si>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</si>
  <si>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</si>
  <si>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</si>
  <si>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</si>
  <si>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</si>
  <si>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</si>
  <si>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</si>
  <si>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</si>
  <si>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</si>
  <si>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</si>
  <si>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</si>
  <si>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</si>
  <si>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</si>
  <si>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</si>
  <si>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</si>
  <si>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</si>
  <si>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</si>
  <si>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</si>
  <si>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</si>
  <si>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</si>
  <si>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</si>
  <si>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</si>
  <si>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</si>
  <si>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</si>
  <si>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</si>
  <si>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</si>
  <si>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</si>
  <si>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</si>
  <si>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</si>
  <si>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</si>
  <si>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</si>
  <si>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</si>
  <si>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</si>
  <si>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</si>
  <si>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</si>
  <si>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</si>
  <si>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</si>
  <si>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</si>
  <si>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</si>
  <si>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</si>
  <si>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</si>
  <si>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</si>
  <si>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</si>
  <si>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</si>
  <si>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</si>
  <si>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</si>
  <si>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</si>
  <si>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</si>
  <si>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</si>
  <si>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</si>
  <si>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</si>
  <si>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</si>
  <si>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</si>
  <si>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</si>
  <si>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</si>
  <si>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</si>
  <si>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</si>
  <si>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</si>
  <si>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</si>
  <si>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</si>
  <si>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</si>
  <si>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</si>
  <si>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</si>
  <si>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</si>
  <si>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</si>
  <si>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</si>
  <si>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</si>
  <si>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</si>
  <si>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</si>
  <si>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</si>
  <si>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</si>
  <si>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</si>
  <si>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</si>
  <si>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</si>
  <si>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</si>
  <si>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</si>
  <si>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</si>
  <si>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</si>
  <si>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</si>
  <si>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</si>
  <si>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</si>
  <si>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</si>
  <si>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</si>
  <si>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</si>
  <si>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</si>
  <si>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</si>
  <si>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</si>
  <si>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</si>
  <si>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</si>
  <si>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</si>
  <si>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</si>
  <si>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</si>
  <si>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</si>
  <si>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</si>
  <si>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</si>
  <si>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</si>
  <si>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</si>
  <si>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</si>
  <si>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</si>
  <si>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</si>
  <si>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</si>
  <si>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</si>
  <si>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</si>
  <si>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</si>
  <si>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</si>
  <si>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</si>
  <si>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</si>
  <si>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</si>
  <si>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</si>
  <si>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</si>
  <si>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</si>
  <si>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</si>
  <si>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SAVINGS/BORROWING RATES</t>
  </si>
  <si>
    <t>Tenor</t>
  </si>
  <si>
    <t>Savings (% p.a.)</t>
  </si>
  <si>
    <t>Fixed Deposit (% p.a.)</t>
  </si>
  <si>
    <t>1 Year</t>
  </si>
  <si>
    <t>2 Years and above</t>
  </si>
  <si>
    <t>LENDING RATES</t>
  </si>
  <si>
    <t>Personal Loans (% p.a.)</t>
  </si>
  <si>
    <t>Group Loan (% p.a.)</t>
  </si>
  <si>
    <t>Business Loans (% p.a.)</t>
  </si>
  <si>
    <t>9 Months</t>
  </si>
  <si>
    <t>ADMINISTRATIVE  / PROCESSING RATES</t>
  </si>
  <si>
    <t>Personal Loans (%)</t>
  </si>
  <si>
    <t>Group Loan (%)</t>
  </si>
  <si>
    <t>Business Loans (%)</t>
  </si>
  <si>
    <t>APR (%)</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</si>
  <si>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</si>
  <si>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</si>
  <si>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</si>
  <si>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</si>
  <si>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</si>
  <si>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</si>
  <si>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</si>
  <si>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</si>
  <si>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</si>
  <si>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</si>
  <si>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</si>
  <si>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</si>
  <si>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</si>
  <si>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</si>
  <si>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</si>
  <si>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</si>
  <si>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</si>
  <si>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</si>
  <si>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</si>
  <si>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</si>
  <si>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</si>
  <si>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</si>
  <si>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</si>
  <si>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</si>
  <si>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</si>
  <si>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</si>
  <si>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</si>
  <si>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</si>
  <si>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</si>
  <si>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</si>
  <si>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</si>
  <si>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</si>
  <si>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</si>
  <si>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</si>
  <si>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</si>
  <si>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</si>
  <si>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</si>
  <si>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</si>
  <si>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</si>
  <si>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</si>
  <si>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</si>
  <si>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</si>
  <si>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</si>
  <si>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</si>
  <si>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</si>
  <si>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</si>
  <si>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</si>
  <si>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</si>
  <si>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</si>
  <si>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</si>
  <si>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</si>
  <si>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</si>
  <si>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</si>
  <si>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</si>
  <si>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</si>
  <si>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</si>
  <si>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</si>
  <si>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</si>
  <si>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</si>
  <si>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</si>
  <si>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</si>
  <si>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</si>
  <si>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</si>
  <si>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</si>
  <si>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</si>
  <si>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</si>
  <si>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</si>
  <si>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</si>
  <si>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</si>
  <si>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</si>
  <si>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</si>
  <si>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</si>
  <si>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</si>
  <si>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</si>
  <si>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</si>
  <si>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</si>
  <si>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</si>
  <si>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</si>
  <si>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</si>
  <si>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</si>
  <si>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</si>
  <si>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</si>
  <si>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</si>
  <si>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</si>
  <si>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</si>
  <si>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</si>
  <si>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</si>
  <si>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</si>
  <si>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</si>
  <si>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</si>
  <si>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</si>
  <si>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</si>
  <si>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</si>
  <si>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</si>
  <si>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</si>
  <si>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</si>
  <si>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</si>
  <si>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</si>
  <si>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</si>
  <si>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</si>
  <si>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</si>
  <si>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</si>
  <si>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</si>
  <si>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</si>
  <si>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</si>
  <si>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</si>
  <si>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</si>
  <si>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</si>
  <si>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</si>
  <si>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</si>
  <si>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</si>
  <si>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</si>
  <si>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</si>
  <si>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</si>
  <si>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</si>
  <si>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</si>
  <si>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</si>
  <si>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</si>
  <si>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</si>
  <si>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</si>
  <si>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</si>
  <si>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</si>
  <si>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</si>
  <si>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</si>
  <si>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</si>
  <si>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</si>
  <si>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</si>
  <si>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</si>
  <si>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</si>
  <si>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</si>
  <si>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</si>
  <si>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</si>
  <si>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</si>
  <si>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</si>
  <si>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</si>
  <si>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</si>
  <si>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</si>
  <si>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</si>
  <si>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</si>
  <si>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</si>
  <si>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</si>
  <si>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</si>
  <si>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</si>
  <si>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</si>
  <si>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</si>
  <si>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</si>
  <si>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</si>
  <si>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</si>
  <si>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</si>
  <si>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</si>
  <si>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</si>
  <si>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</si>
  <si>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</si>
  <si>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</si>
  <si>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</si>
  <si>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</si>
  <si>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</si>
  <si>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</si>
  <si>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</si>
  <si>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</si>
  <si>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</si>
  <si>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</si>
  <si>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</si>
  <si>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</si>
  <si>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</si>
  <si>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</si>
  <si>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</si>
  <si>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</si>
  <si>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</si>
  <si>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</si>
  <si>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</si>
  <si>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</si>
  <si>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</si>
  <si>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</si>
  <si>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</si>
  <si>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</si>
  <si>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</si>
  <si>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</si>
  <si>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</si>
  <si>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</si>
  <si>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</si>
  <si>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</si>
  <si>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</si>
  <si>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</si>
  <si>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</si>
  <si>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</si>
  <si>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</si>
  <si>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</si>
  <si>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</si>
  <si>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</si>
  <si>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</si>
  <si>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</si>
  <si>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</si>
  <si>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</si>
  <si>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</si>
  <si>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</si>
  <si>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</si>
  <si>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</si>
  <si>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</si>
  <si>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</si>
  <si>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</si>
  <si>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</si>
  <si>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</si>
  <si>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</si>
  <si>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</si>
  <si>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</si>
  <si>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</si>
  <si>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</si>
  <si>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</si>
  <si>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</si>
  <si>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</si>
  <si>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</si>
  <si>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</si>
  <si>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</si>
  <si>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</si>
  <si>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</si>
  <si>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</si>
  <si>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</si>
  <si>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</si>
  <si>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</si>
  <si>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</si>
  <si>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</si>
  <si>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</si>
  <si>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</si>
  <si>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</si>
  <si>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</si>
  <si>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</si>
  <si>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</si>
  <si>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</si>
  <si>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</si>
  <si>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</si>
  <si>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</si>
  <si>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</si>
  <si>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</si>
  <si>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</si>
  <si>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</si>
  <si>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</si>
  <si>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</si>
  <si>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</si>
  <si>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</si>
  <si>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</si>
  <si>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</si>
  <si>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</si>
  <si>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</si>
  <si>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</si>
  <si>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</si>
  <si>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</si>
  <si>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</si>
  <si>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</si>
  <si>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</si>
  <si>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</si>
  <si>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</si>
  <si>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</si>
  <si>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</si>
  <si>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</si>
  <si>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</si>
  <si>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</si>
  <si>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</si>
  <si>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</si>
  <si>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</si>
  <si>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</si>
  <si>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</si>
  <si>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</si>
  <si>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</si>
  <si>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</si>
  <si>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</si>
  <si>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</si>
  <si>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</si>
  <si>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</si>
  <si>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</si>
  <si>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</si>
  <si>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</si>
  <si>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</si>
  <si>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</si>
  <si>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</si>
  <si>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</si>
  <si>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</si>
  <si>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</si>
  <si>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</si>
  <si>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</si>
  <si>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</si>
  <si>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</si>
  <si>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</si>
  <si>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</si>
  <si>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</si>
  <si>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</si>
  <si>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</si>
  <si>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</si>
  <si>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</si>
  <si>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</si>
  <si>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</si>
  <si>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</si>
  <si>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</si>
  <si>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</si>
  <si>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</si>
  <si>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</si>
  <si>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</si>
  <si>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</si>
  <si>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</si>
  <si>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</si>
  <si>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</si>
  <si>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</si>
  <si>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</si>
  <si>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</si>
  <si>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</si>
  <si>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</si>
  <si>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</si>
  <si>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</si>
  <si>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</si>
  <si>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</si>
  <si>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</si>
  <si>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</si>
  <si>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</si>
  <si>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</si>
  <si>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</si>
  <si>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</si>
  <si>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</si>
  <si>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</si>
  <si>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</si>
  <si>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</si>
  <si>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</si>
  <si>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</si>
  <si>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</si>
  <si>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</si>
  <si>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</si>
  <si>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</si>
  <si>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</si>
  <si>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</si>
  <si>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</si>
  <si>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</si>
  <si>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</si>
  <si>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</si>
  <si>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</si>
  <si>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</si>
  <si>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</si>
  <si>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</si>
  <si>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</si>
  <si>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</si>
  <si>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</si>
  <si>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</si>
  <si>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</si>
  <si>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</si>
  <si>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</si>
  <si>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</si>
  <si>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</si>
  <si>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</si>
  <si>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</si>
  <si>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</si>
  <si>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</si>
  <si>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</si>
  <si>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</si>
  <si>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</si>
  <si>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</si>
  <si>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</si>
  <si>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</si>
  <si>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</si>
  <si>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</si>
  <si>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</si>
  <si>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</si>
  <si>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</si>
  <si>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</si>
  <si>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</si>
  <si>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</si>
  <si>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</si>
  <si>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</si>
  <si>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</si>
  <si>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</si>
  <si>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</si>
  <si>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</si>
  <si>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</si>
  <si>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</si>
  <si>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</si>
  <si>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</si>
  <si>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</si>
  <si>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</si>
  <si>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</si>
  <si>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</si>
  <si>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</si>
  <si>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</si>
  <si>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</si>
  <si>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</si>
  <si>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</si>
  <si>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</si>
  <si>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</si>
  <si>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</si>
  <si>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</si>
  <si>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</si>
  <si>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</si>
  <si>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</si>
  <si>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</si>
  <si>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</si>
  <si>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</si>
  <si>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</si>
  <si>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</si>
  <si>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</si>
  <si>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</si>
  <si>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</si>
  <si>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</si>
  <si>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</si>
  <si>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</si>
  <si>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</si>
  <si>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</si>
  <si>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</si>
  <si>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</si>
  <si>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</si>
  <si>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</si>
  <si>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</si>
  <si>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</si>
  <si>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</si>
  <si>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</si>
  <si>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</si>
  <si>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</si>
  <si>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</si>
  <si>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</si>
  <si>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</si>
  <si>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</si>
  <si>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</si>
  <si>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</si>
  <si>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</si>
  <si>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</si>
  <si>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</si>
  <si>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</si>
  <si>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</si>
  <si>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</si>
  <si>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</si>
  <si>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</si>
  <si>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</si>
  <si>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</si>
  <si>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</si>
  <si>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</si>
  <si>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</si>
  <si>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</si>
  <si>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</si>
  <si>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</si>
  <si>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</si>
  <si>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</si>
  <si>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</si>
  <si>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</si>
  <si>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</si>
  <si>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</si>
  <si>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</si>
  <si>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</si>
  <si>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</si>
  <si>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</si>
  <si>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</si>
  <si>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</si>
  <si>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</si>
  <si>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</si>
  <si>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</si>
  <si>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</si>
  <si>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</si>
  <si>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</si>
  <si>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</si>
  <si>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</si>
  <si>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</si>
  <si>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</si>
  <si>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</si>
  <si>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</si>
  <si>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</si>
  <si>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</si>
  <si>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</si>
  <si>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</si>
  <si>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</si>
  <si>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</si>
  <si>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</si>
  <si>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</si>
  <si>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</si>
  <si>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</si>
  <si>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</si>
  <si>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</si>
  <si>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</si>
  <si>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</si>
  <si>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</si>
  <si>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</si>
  <si>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</si>
  <si>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</si>
  <si>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</si>
  <si>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</si>
  <si>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</si>
  <si>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</si>
  <si>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</si>
  <si>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</si>
  <si>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</si>
  <si>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</si>
  <si>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</si>
  <si>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</si>
  <si>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</si>
  <si>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</si>
  <si>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</si>
  <si>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</si>
  <si>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</si>
  <si>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</si>
  <si>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</si>
  <si>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</si>
  <si>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</si>
  <si>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</si>
  <si>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</si>
  <si>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</si>
  <si>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</si>
  <si>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</si>
  <si>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</si>
  <si>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</si>
  <si>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</si>
  <si>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</si>
  <si>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</si>
  <si>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</si>
  <si>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</si>
  <si>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</si>
  <si>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</si>
  <si>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</si>
  <si>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</si>
  <si>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</si>
  <si>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</si>
  <si>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</si>
  <si>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</si>
  <si>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</si>
  <si>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</si>
  <si>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</si>
  <si>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</si>
  <si>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</si>
  <si>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</si>
  <si>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</si>
  <si>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</si>
  <si>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</si>
  <si>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</si>
  <si>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</si>
  <si>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</si>
  <si>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</si>
  <si>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</si>
  <si>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</si>
  <si>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</si>
  <si>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</si>
  <si>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</si>
  <si>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</si>
  <si>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</si>
  <si>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</si>
  <si>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</si>
  <si>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</si>
  <si>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</si>
  <si>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</si>
  <si>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</si>
  <si>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</si>
  <si>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</si>
  <si>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</si>
  <si>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</si>
  <si>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</si>
  <si>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</si>
  <si>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</si>
  <si>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</si>
  <si>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</si>
  <si>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</si>
  <si>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</si>
  <si>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</si>
  <si>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</si>
  <si>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</si>
  <si>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</si>
  <si>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</si>
  <si>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</si>
  <si>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</si>
  <si>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</si>
  <si>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</si>
  <si>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</si>
  <si>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</si>
  <si>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</si>
  <si>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</si>
  <si>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</si>
  <si>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</si>
  <si>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</si>
  <si>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</si>
  <si>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</si>
  <si>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</si>
  <si>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</si>
  <si>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</si>
  <si>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</si>
  <si>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</si>
  <si>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</si>
  <si>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</si>
  <si>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</si>
  <si>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</si>
  <si>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</si>
  <si>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</si>
  <si>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</si>
  <si>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</si>
  <si>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</si>
  <si>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</si>
  <si>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</si>
  <si>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</si>
  <si>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</si>
  <si>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</si>
  <si>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</si>
  <si>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</si>
  <si>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</si>
  <si>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</si>
  <si>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</si>
  <si>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</si>
  <si>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</si>
  <si>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</si>
  <si>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</si>
  <si>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</si>
  <si>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</si>
  <si>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</si>
  <si>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</si>
  <si>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</si>
  <si>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</si>
  <si>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</si>
  <si>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</si>
  <si>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</si>
  <si>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</si>
  <si>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</si>
  <si>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</si>
  <si>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</si>
  <si>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</si>
  <si>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</si>
  <si>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</si>
  <si>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</si>
  <si>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</si>
  <si>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</si>
  <si>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</si>
  <si>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</si>
  <si>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</si>
  <si>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</si>
  <si>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</si>
  <si>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</si>
  <si>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</si>
  <si>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</si>
  <si>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</si>
  <si>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</si>
  <si>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</si>
  <si>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</si>
  <si>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</si>
  <si>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</si>
  <si>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</si>
  <si>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</si>
  <si>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</si>
  <si>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</si>
  <si>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</si>
  <si>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</si>
  <si>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</si>
  <si>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</si>
  <si>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</si>
  <si>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</si>
  <si>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</si>
  <si>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</si>
  <si>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</si>
  <si>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</si>
  <si>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</si>
  <si>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</si>
  <si>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</si>
  <si>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</si>
  <si>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</si>
  <si>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</si>
  <si>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</si>
  <si>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</si>
  <si>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</si>
  <si>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</si>
  <si>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</si>
  <si>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</si>
  <si>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</si>
  <si>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</si>
  <si>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</si>
  <si>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</si>
  <si>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</si>
  <si>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</si>
  <si>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</si>
  <si>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</si>
  <si>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</si>
  <si>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</si>
  <si>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</si>
  <si>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</si>
  <si>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</si>
  <si>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</si>
  <si>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</si>
  <si>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</si>
  <si>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</si>
  <si>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</si>
  <si>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</si>
  <si>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</si>
  <si>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</si>
  <si>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</si>
  <si>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</si>
  <si>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</si>
  <si>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</si>
  <si>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</si>
  <si>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</si>
  <si>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</si>
  <si>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</si>
  <si>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</si>
  <si>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</si>
  <si>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</si>
  <si>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</si>
  <si>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</si>
  <si>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</si>
  <si>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</si>
  <si>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</si>
  <si>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</si>
  <si>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</si>
  <si>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</si>
  <si>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</si>
  <si>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</si>
  <si>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</si>
  <si>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</si>
  <si>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</si>
  <si>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</si>
  <si>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</si>
  <si>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</si>
  <si>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</si>
  <si>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</si>
  <si>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</si>
  <si>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</si>
  <si>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</si>
  <si>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</si>
  <si>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</si>
  <si>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</si>
  <si>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</si>
  <si>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</si>
  <si>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</si>
  <si>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</si>
  <si>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</si>
  <si>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</si>
  <si>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</si>
  <si>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</si>
  <si>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</si>
  <si>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</si>
  <si>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</si>
  <si>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</si>
  <si>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</si>
  <si>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</si>
  <si>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</si>
  <si>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</si>
  <si>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</si>
  <si>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</si>
  <si>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</si>
  <si>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</si>
  <si>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</si>
  <si>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</si>
  <si>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</si>
  <si>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</si>
  <si>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</si>
  <si>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</si>
  <si>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</si>
  <si>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</si>
  <si>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</si>
  <si>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</si>
  <si>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</si>
  <si>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</si>
  <si>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</si>
  <si>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</si>
  <si>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</si>
  <si>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</si>
  <si>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</si>
  <si>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</si>
  <si>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Section 93 (1) of the Banks and SDI Act 2016 (Act 930) and Section 32(1) of the NBFIs Act 2008 (Act 774)</t>
  </si>
  <si>
    <t>On - Balance Sheet</t>
  </si>
  <si>
    <t>% To Total Assets</t>
  </si>
  <si>
    <t>Cheques for Clearing Presented to Other Banks(MNB300)</t>
  </si>
  <si>
    <t>GoG /BOG Securities (MNB102)</t>
  </si>
  <si>
    <t>Non-Current Assets Held for Sale (MAFI500)</t>
  </si>
  <si>
    <t>Right-Of-Used Lease Assets (MAFI500)</t>
  </si>
  <si>
    <t>Property, Plant and Equipment (net) (MAFI500)</t>
  </si>
  <si>
    <t>Shareholder's Funds And Liabilities</t>
  </si>
  <si>
    <t>Guarantees Issued</t>
  </si>
  <si>
    <t>Institution</t>
  </si>
  <si>
    <t xml:space="preserve"> Securities</t>
  </si>
  <si>
    <t>(c) Rural/Community Banks</t>
  </si>
  <si>
    <t>Loans and Advances and Sectorial Distribution of Loans</t>
  </si>
  <si>
    <t>LOANS</t>
  </si>
  <si>
    <t xml:space="preserve">TOTAL PERFORMING </t>
  </si>
  <si>
    <t>TOTAL NON-PERFORMING</t>
  </si>
  <si>
    <t>i) Agro-based</t>
  </si>
  <si>
    <t>ii) Others</t>
  </si>
  <si>
    <t>i) Home Appliances</t>
  </si>
  <si>
    <t>ii)Others</t>
  </si>
  <si>
    <t>Funeral Loans</t>
  </si>
  <si>
    <t>Consumer Finance</t>
  </si>
  <si>
    <t>Break down</t>
  </si>
  <si>
    <t>% OF Total</t>
  </si>
  <si>
    <t>% Of Total Assets</t>
  </si>
  <si>
    <t>Schedule On 3 Years Average Annual Gross Income</t>
  </si>
  <si>
    <t>Deposits From The Public</t>
  </si>
  <si>
    <t>Borrowings - Domestic</t>
  </si>
  <si>
    <t>Agreement Date</t>
  </si>
  <si>
    <t>Long Term</t>
  </si>
  <si>
    <t>Borrowings - Foreign</t>
  </si>
  <si>
    <t>Sub-Total C</t>
  </si>
  <si>
    <t>Sub-Total D</t>
  </si>
  <si>
    <t>Monthly Return On Current Year Operating Result</t>
  </si>
  <si>
    <t>Interest Income on Loans, Advances and Overdrafts (Annexure A)</t>
  </si>
  <si>
    <t>Interest On Investments Received (Annexure B)</t>
  </si>
  <si>
    <t>Interest Income (1+2)</t>
  </si>
  <si>
    <t>Interest Expense (Annexure C)</t>
  </si>
  <si>
    <t>Net Interest Income (3-4)</t>
  </si>
  <si>
    <t>Other Operating Income (Annexure D)</t>
  </si>
  <si>
    <t>Total Operating Income (5+6)</t>
  </si>
  <si>
    <t>Administrative Expenses (Annexure E)</t>
  </si>
  <si>
    <t>Net Operating Income (7-8,9,10)</t>
  </si>
  <si>
    <t>Operating Profit/Loss (11-12,13,14)</t>
  </si>
  <si>
    <t>Non-operating Income/Loss (Annexure H)</t>
  </si>
  <si>
    <t>Total Income (7+16)</t>
  </si>
  <si>
    <t>Profit before tax/operating loss (15+16)</t>
  </si>
  <si>
    <t>Provision for Tax</t>
  </si>
  <si>
    <t>Net Income (18-19)</t>
  </si>
  <si>
    <t>E-Zwich/Other Exp</t>
  </si>
  <si>
    <t>Teller Efficiency</t>
  </si>
  <si>
    <t>Savings Mobilisation</t>
  </si>
  <si>
    <t>Shorts in Tills</t>
  </si>
  <si>
    <t>Other Operating Expenses:</t>
  </si>
  <si>
    <t>Schedule of Cheques for Clearing Presented from and to Other Banks</t>
  </si>
  <si>
    <t>Other Liabilities</t>
  </si>
  <si>
    <t>Tier 2 Capital (Limited to 100% of Total Tier 1 Capital)</t>
  </si>
  <si>
    <t>Revaluation Reserves - Property (Limited to 50%) - MNB105</t>
  </si>
  <si>
    <r>
      <t xml:space="preserve">Subordinated Term Debt </t>
    </r>
    <r>
      <rPr>
        <b/>
        <sz val="9"/>
        <color rgb="FF303030"/>
        <rFont val="Arial"/>
        <family val="2"/>
      </rPr>
      <t>(Limited to 50% of Total Tier 1 Capital)</t>
    </r>
  </si>
  <si>
    <t>Adjusted Capital Base (Tier 1 + Tier 2)</t>
  </si>
  <si>
    <t>Cash on Hand - MNB100</t>
  </si>
  <si>
    <t>Government of Ghana Treasury Bills, Bonds and Stocks - MNB102</t>
  </si>
  <si>
    <t>Bank of Ghana Treasury Bills, Bonds and Stocks - MNB102</t>
  </si>
  <si>
    <t xml:space="preserve">80% Claims on Banks - MNB102 </t>
  </si>
  <si>
    <t>Adjusted Total Assets (4 - (Sum(5.1:5.16))</t>
  </si>
  <si>
    <t>Contingent  Liabilities - MNB600</t>
  </si>
  <si>
    <t>Net Contingent Liabilities</t>
  </si>
  <si>
    <t>Add: 100% of 3yrs Average Annual Gross Income - MNB105</t>
  </si>
  <si>
    <t>Adjusted Assets Base (5.17+6.3+7)</t>
  </si>
  <si>
    <t>Adjusted Capital Base as percentage of Adjusted Asset Base (3/8 x 100)</t>
  </si>
  <si>
    <t xml:space="preserve">Capital Surplus / Deficit {3 – (10% of 8)} </t>
  </si>
  <si>
    <t>Total Contingent Liabilities</t>
  </si>
  <si>
    <t>1.1) Cash and bank balances</t>
  </si>
  <si>
    <t>1.2) Short-term Investments/ Placements/Deposits</t>
  </si>
  <si>
    <t>1.3) BOG/Treasury bills</t>
  </si>
  <si>
    <t>1.4) Govt. and other debt fixed interest securities</t>
  </si>
  <si>
    <t>1.6) Loans and advances to customers</t>
  </si>
  <si>
    <t>1.7) Assets leased out under finance leases</t>
  </si>
  <si>
    <t>1.8) Other (financial) Assets</t>
  </si>
  <si>
    <t>1.9) Total Financial Assets (sum of 1.1 to 1.8)</t>
  </si>
  <si>
    <t>2.1) Deposits from customers</t>
  </si>
  <si>
    <t>2.2) Amounts owed to banks/ Credit Institutions</t>
  </si>
  <si>
    <t>2.3) Amounts owed to the Central Bank</t>
  </si>
  <si>
    <t>2.4) Bonds and other negotiable Securities issued</t>
  </si>
  <si>
    <t>2.5) Other Liabilities</t>
  </si>
  <si>
    <t>2.6) Total Financial Liabilities</t>
  </si>
  <si>
    <t>3.0) Net Position of Assets (+) / Liabilities (-)  (Line 1.9 less 2.6) in each maturity band</t>
  </si>
  <si>
    <t>CREDIT TO DIRECTORS</t>
  </si>
  <si>
    <t>Amount Of Credit Extended (GHS)</t>
  </si>
  <si>
    <t>CREDIT TO PERSONS CONNECTED TO DIRECTORS/EMPLOYEES/SHAREHOLDERS</t>
  </si>
  <si>
    <t>Number of Loans Disbursed</t>
  </si>
  <si>
    <t>Value of Loans Disbursed (GHS)</t>
  </si>
  <si>
    <t>Number of Loans Outstanding</t>
  </si>
  <si>
    <t>Value of Outstanding Loan Portfolio (GHS)</t>
  </si>
  <si>
    <t>Average Loan Amount (GHS)</t>
  </si>
  <si>
    <t>Average Loan Term (in Weeks)</t>
  </si>
  <si>
    <t>Amount of Loans Written Off (GHS)</t>
  </si>
  <si>
    <t>Loans Recovered (GHS)</t>
  </si>
  <si>
    <t>No. Of Borrowers (Current Month)
(Current Month)</t>
  </si>
  <si>
    <t>Total Disbursed Amt (GHS) (Current Month)
(Current Month)</t>
  </si>
  <si>
    <t>Total Principal Amount Outstanding (GHS)</t>
  </si>
  <si>
    <t>3,001.00 and Above</t>
  </si>
  <si>
    <t>Number of Loans in Arrears</t>
  </si>
  <si>
    <t>Impairment Allowance Made (GHS)</t>
  </si>
  <si>
    <t>Required Impairment Allowance</t>
  </si>
  <si>
    <t xml:space="preserve">Up to 30 Days </t>
  </si>
  <si>
    <t>31 Days and Less than 61 Days</t>
  </si>
  <si>
    <t>61 Days and Less than 91 Days</t>
  </si>
  <si>
    <t>91 Days and Less than 121 Days</t>
  </si>
  <si>
    <t>121 Days and Less than 151 Days</t>
  </si>
  <si>
    <t>151 Days and Above</t>
  </si>
  <si>
    <t>Previous Balance (Gross)</t>
  </si>
  <si>
    <t>Add: New Advances Made During The Month</t>
  </si>
  <si>
    <t>Add: Interest Charged (For The Month)</t>
  </si>
  <si>
    <t>(+/-) Changes in Classification from Previous Month</t>
  </si>
  <si>
    <t>Current Balance (Gross)</t>
  </si>
  <si>
    <t>Allowable Security (Cash and Near Cash Instruments)</t>
  </si>
  <si>
    <t>Net Current Balance (7-8)</t>
  </si>
  <si>
    <t>Provisions Required (on 9)</t>
  </si>
  <si>
    <t>Impairment Allowance Made (as in MNB103)</t>
  </si>
  <si>
    <t>Other Earning Assets (GHS)</t>
  </si>
  <si>
    <t>i) Up to 30 Days</t>
  </si>
  <si>
    <t>ii) Over 30 Days but Less than 90 Days</t>
  </si>
  <si>
    <t>iii) Over 90 Days but Less than 180 Days</t>
  </si>
  <si>
    <t>iv) Over 6 Months but Less than 9 Months</t>
  </si>
  <si>
    <t>v) Over 9 Months but Less than 12 Months</t>
  </si>
  <si>
    <t>vi) Over 1 Year</t>
  </si>
  <si>
    <t>1.5) Shares and Other Equity investments</t>
  </si>
  <si>
    <t>(i) ARB Apex Bank</t>
  </si>
  <si>
    <t>Certificate of Deposit</t>
  </si>
  <si>
    <t>Savings Deposit</t>
  </si>
  <si>
    <t>Demand Deposit</t>
  </si>
  <si>
    <t>Fixed Deposit</t>
  </si>
  <si>
    <t>IDBK100Amount</t>
  </si>
  <si>
    <t>ARB Apex Bank</t>
  </si>
  <si>
    <t>CREDIT TO EMPLOYEES EXCEEDING TWO YEARS OF CONSOLIDATED SALARY</t>
  </si>
  <si>
    <t>Zeepay Instnt Mny</t>
  </si>
  <si>
    <t xml:space="preserve">Viptel Communications USA </t>
  </si>
  <si>
    <t>Off-Balance Sheet Liabilities</t>
  </si>
  <si>
    <t>Cocoa Syndicated Loan</t>
  </si>
  <si>
    <t>Gross Loans</t>
  </si>
  <si>
    <t xml:space="preserve">Short Term </t>
  </si>
  <si>
    <t xml:space="preserve">Credit Impairment </t>
  </si>
  <si>
    <t>Bad Debt Written Off</t>
  </si>
  <si>
    <t xml:space="preserve">50% of class 1 Risk weighted contingent liabilities </t>
  </si>
  <si>
    <t xml:space="preserve">80% of class 2 Risk weighted contingent liabilities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</si>
  <si>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</si>
  <si>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</si>
  <si>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</si>
  <si>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</si>
  <si>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</si>
  <si>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</si>
  <si>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</si>
  <si>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</si>
  <si>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</si>
  <si>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</si>
  <si>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</si>
  <si>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Deposit Analysis</t>
  </si>
  <si>
    <t>Other Comittments</t>
  </si>
  <si>
    <t>Subordinated Liabilities Due After Five Years</t>
  </si>
  <si>
    <t>Deposits From The Public (MNB106)</t>
  </si>
  <si>
    <t>Intangible Assets (MAFI500)</t>
  </si>
  <si>
    <t>Cash on Hand (MNB107)</t>
  </si>
  <si>
    <t xml:space="preserve">Balances in Current Accounts With Bank/Fin Inst </t>
  </si>
  <si>
    <t>Balances in Savings Account With Banks/Fin Inst</t>
  </si>
  <si>
    <t xml:space="preserve">Money On Call With Banks/Fin Inst </t>
  </si>
  <si>
    <t>Placement With Banks/Fin Inst (MNB102)</t>
  </si>
  <si>
    <t>Cheques for Clearing Presented from Other Banks (MNB300)</t>
  </si>
  <si>
    <t>(a) Depository Institutions</t>
  </si>
  <si>
    <t>(b) Commercial Banks</t>
  </si>
  <si>
    <t>(d) Savings and Loans Companies</t>
  </si>
  <si>
    <t>(e) Credit Unions</t>
  </si>
  <si>
    <t>(f) Other Financial Institutions</t>
  </si>
  <si>
    <t>(g) Public Enterprises</t>
  </si>
  <si>
    <t>(h) Private Enterprises</t>
  </si>
  <si>
    <t>Coins (CEDIS)</t>
  </si>
  <si>
    <t>Notes (CEDIS)</t>
  </si>
  <si>
    <t>Pieces</t>
  </si>
  <si>
    <t>Rural Bank</t>
  </si>
  <si>
    <t>Savings and Loans Company</t>
  </si>
  <si>
    <t>Mortgage Finance</t>
  </si>
  <si>
    <t>Finance and Leasing Company</t>
  </si>
  <si>
    <t>Leasing Company</t>
  </si>
  <si>
    <t>Cheques for Clearing Presented From Other Banks</t>
  </si>
  <si>
    <t>Cheques for Clearing Presented to Other Banks</t>
  </si>
  <si>
    <t xml:space="preserve">9) Sub-total </t>
  </si>
  <si>
    <t xml:space="preserve">13) Sub-total </t>
  </si>
  <si>
    <t>Universal Banks</t>
  </si>
  <si>
    <t>WBK300TypeOfAccount</t>
  </si>
  <si>
    <t>Other Notes (Where applicable)</t>
  </si>
  <si>
    <t>Other Coins (Where applicable)</t>
  </si>
  <si>
    <t>Total Electronic Cash</t>
  </si>
  <si>
    <t xml:space="preserve">C </t>
  </si>
  <si>
    <t>Breakdown Of Reserves</t>
  </si>
  <si>
    <t>Deposits for Shares &amp; Other Amounts Allowed as Capital</t>
  </si>
  <si>
    <t>Shareholder's Funds</t>
  </si>
  <si>
    <t>Sectorial Distribution of Loans, Overdrafts and Advances</t>
  </si>
  <si>
    <t>Microfinance Company (Deposit-Taking)</t>
  </si>
  <si>
    <t>Microfinance Company (Non Deposit-Taking)</t>
  </si>
  <si>
    <t>Total Tier 1 Capital (1.1.1 + 1.1.2 + 1.2.1)</t>
  </si>
  <si>
    <t>80% of Cheques drawn on other banks (MNB300)</t>
  </si>
  <si>
    <t>Above 365 Days</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</si>
  <si>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</si>
  <si>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</si>
  <si>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</si>
  <si>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</si>
  <si>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</si>
  <si>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</si>
  <si>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</si>
  <si>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</si>
  <si>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Indicative Interest Rates And Annual Percentage Rate</t>
  </si>
  <si>
    <t>Minimum Impairment Allowance (%)</t>
  </si>
  <si>
    <t>Private and Confidential</t>
  </si>
  <si>
    <t xml:space="preserve"> Financial Returns</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</si>
  <si>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</si>
  <si>
    <t>Chief Finance Officer/Senior Officer - Name:</t>
  </si>
  <si>
    <t>Regulatory Reporting Officer/Authorized Person - Name:</t>
  </si>
  <si>
    <t>Date signed:</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</si>
  <si>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r>
  </si>
  <si>
    <t>Notes on Completion:</t>
  </si>
  <si>
    <t>Help is Available:</t>
  </si>
  <si>
    <t>% to Shareholder's Funds</t>
  </si>
  <si>
    <t>LOANS EXCEEDING 1% OF SHAREHOLDER'S FUND GRANTED PER MEMBER OF A GROUP</t>
  </si>
  <si>
    <t>Acc. No.</t>
  </si>
  <si>
    <t>Capital + Reserves</t>
  </si>
  <si>
    <t>Section A: 
Item Code</t>
  </si>
  <si>
    <t>No.</t>
  </si>
  <si>
    <t xml:space="preserve">Amounts Expressed in GHS </t>
  </si>
  <si>
    <t xml:space="preserve">Description </t>
  </si>
  <si>
    <t>Gross (C+D)</t>
  </si>
  <si>
    <t>Gross (A + B)</t>
  </si>
  <si>
    <t xml:space="preserve">Item Code </t>
  </si>
  <si>
    <t>MICROFINANCE / RURAL BANK</t>
  </si>
  <si>
    <t>Amounts Expressed in GHS</t>
  </si>
  <si>
    <t>Version Number</t>
  </si>
  <si>
    <t>Number of Male</t>
  </si>
  <si>
    <t>Number of Female</t>
  </si>
  <si>
    <t>No. of Accounts</t>
  </si>
  <si>
    <t>Bank Reconciliation Statement</t>
  </si>
  <si>
    <t>iv) Paper, Pulp &amp; Paper Products</t>
  </si>
  <si>
    <t>Transport, Storage And Communication</t>
  </si>
  <si>
    <t>Forfeiter credit</t>
  </si>
  <si>
    <t>Postage, Telephone and Telegraph</t>
  </si>
  <si>
    <t>50% of Residential Mortgage Loans</t>
  </si>
  <si>
    <t>Interest In Suspense</t>
  </si>
  <si>
    <t>Attestation Form</t>
  </si>
  <si>
    <t>Email: orasshelp@bog.gov.gh</t>
  </si>
  <si>
    <t>Phone: 0302665252   Ext 5901</t>
  </si>
  <si>
    <t>Refer to the ORASS Returns Guidance Note</t>
  </si>
  <si>
    <t xml:space="preserve">Submission </t>
  </si>
  <si>
    <t>Re-Submission</t>
  </si>
  <si>
    <t>Support Fees - Shares</t>
  </si>
  <si>
    <t>Investments in the capital of Other Banks &amp; Fin. Inst.</t>
  </si>
  <si>
    <t>Details of Other Reserves</t>
  </si>
  <si>
    <t>Applied During the Month</t>
  </si>
  <si>
    <t>Sanctioned During the Month</t>
  </si>
  <si>
    <t>No of Applicants rejected during the Month</t>
  </si>
  <si>
    <t>Cumulative Position / Outstanding Balance As Reporting Date</t>
  </si>
  <si>
    <t>Aging Analysis - Microfinance Institutions Only</t>
  </si>
  <si>
    <t>Classification of Advances - Other SDIs</t>
  </si>
  <si>
    <t xml:space="preserve">Doubtful </t>
  </si>
  <si>
    <t xml:space="preserve">Loss </t>
  </si>
  <si>
    <t xml:space="preserve">Date signed: </t>
  </si>
  <si>
    <t>Loan Application by Sector of Individuals / Households</t>
  </si>
  <si>
    <t>Annexure A - Interest Income on Loans, Advances and Overdrafts</t>
  </si>
  <si>
    <t>Annexure B -  Interest Revenue on investments (Deposit/placements)</t>
  </si>
  <si>
    <t>Annexure C - Interest Expense</t>
  </si>
  <si>
    <t>Annexure D - Other Operating income</t>
  </si>
  <si>
    <t>Annexure  E -  Administrative Expenses</t>
  </si>
  <si>
    <t>Annexure F - Staff and Director Cost</t>
  </si>
  <si>
    <t>Annexure G - Other Operating Cost</t>
  </si>
  <si>
    <t>Annexure H - Non Operating Income / Non Operating Expense</t>
  </si>
  <si>
    <t>ALBERT OBIEKEH MMEGWA</t>
  </si>
  <si>
    <t>The Seed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</si>
</sst>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_-* #,##0.00_-;\-* #,##0.00_-;_-* &quot;-&quot;??_-;_-@_-"/>
    <numFmt numFmtId="165" formatCode="[$-409]d\-mmm\-yy;@"/>
    <numFmt numFmtId="166" formatCode="0.0000"/>
    <numFmt numFmtId="167" formatCode="_-* #,##0.00000_-;\-* #,##0.00000_-;_-* &quot;-&quot;??_-;_-@_-"/>
    <numFmt numFmtId="168" formatCode="[$-F800]dddd\,\ mmmm\ dd\,\ yyyy"/>
    <numFmt numFmtId="169" formatCode="_ * #,##0.00_ ;_ * \-#,##0.00_ ;_ * &quot;-&quot;??_ ;_ @_ "/>
    <numFmt numFmtId="170" formatCode="###,000"/>
    <numFmt numFmtId="171" formatCode="[$-409]d\-mmm\-yyyy;@"/>
    <numFmt numFmtId="172" formatCode="0.0"/>
    <numFmt numFmtId="173" formatCode="dd/mm/yyyy;@"/>
  </numFmts>
  <fonts count="15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sz val="9"/>
      <name val="Arial"/>
      <family val="2"/>
    </font>
    <font>
      <sz val="10"/>
      <color indexed="9"/>
      <name val="Arial"/>
      <family val="2"/>
    </font>
    <font>
      <sz val="11"/>
      <color theme="1"/>
      <name val="Garamond"/>
      <family val="2"/>
    </font>
    <font>
      <sz val="10"/>
      <name val="Times New Roman"/>
      <family val="1"/>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b/>
      <sz val="12"/>
      <color indexed="8"/>
      <name val="Times New Roman"/>
      <family val="1"/>
    </font>
    <font>
      <sz val="12"/>
      <color indexed="8"/>
      <name val="Times New Roman"/>
      <family val="1"/>
    </font>
    <font>
      <b/>
      <u/>
      <sz val="12"/>
      <color indexed="8"/>
      <name val="Times New Roman"/>
      <family val="1"/>
    </font>
    <font>
      <sz val="11"/>
      <color indexed="8"/>
      <name val="Times New Roman"/>
      <family val="1"/>
    </font>
    <font>
      <sz val="10"/>
      <color indexed="8"/>
      <name val="Times New Roman"/>
      <family val="1"/>
    </font>
    <font>
      <b/>
      <sz val="12"/>
      <color theme="1"/>
      <name val="Arial"/>
      <family val="2"/>
    </font>
    <font>
      <sz val="10"/>
      <name val="Arial"/>
      <family val="2"/>
    </font>
    <font>
      <sz val="9"/>
      <color rgb="FFFF0000"/>
      <name val="Arial"/>
      <family val="2"/>
    </font>
    <font>
      <b/>
      <sz val="9"/>
      <color theme="1"/>
      <name val="Arial"/>
      <family val="2"/>
    </font>
    <font>
      <sz val="9"/>
      <color indexed="8"/>
      <name val="Arial"/>
      <family val="2"/>
    </font>
    <font>
      <b/>
      <u/>
      <sz val="9"/>
      <name val="Arial"/>
      <family val="2"/>
    </font>
    <font>
      <sz val="11"/>
      <color theme="1"/>
      <name val="Calibri"/>
      <family val="2"/>
      <charset val="1"/>
      <scheme val="minor"/>
    </font>
    <font>
      <b/>
      <sz val="12"/>
      <color rgb="FF303030"/>
      <name val="Arial"/>
      <family val="2"/>
    </font>
    <font>
      <u/>
      <sz val="9"/>
      <color rgb="FF303030"/>
      <name val="Arial"/>
      <family val="2"/>
    </font>
    <font>
      <b/>
      <sz val="12"/>
      <color indexed="8"/>
      <name val="Arial"/>
      <family val="2"/>
    </font>
    <font>
      <b/>
      <sz val="9"/>
      <color indexed="8"/>
      <name val="Arial"/>
      <family val="2"/>
    </font>
    <font>
      <b/>
      <u/>
      <sz val="9"/>
      <color rgb="FF303030"/>
      <name val="Arial"/>
      <family val="2"/>
    </font>
    <font>
      <sz val="10"/>
      <color rgb="FFFF0000"/>
      <name val="Times New Roman"/>
      <family val="1"/>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10"/>
      <name val="Arial"/>
      <family val="2"/>
    </font>
    <font>
      <b/>
      <sz val="9"/>
      <color indexed="81"/>
      <name val="Tahoma"/>
      <family val="2"/>
    </font>
    <font>
      <sz val="9"/>
      <color indexed="81"/>
      <name val="Tahoma"/>
      <family val="2"/>
    </font>
    <font>
      <b/>
      <sz val="9"/>
      <color indexed="63"/>
      <name val="Arial"/>
      <family val="2"/>
    </font>
    <font>
      <sz val="12"/>
      <color rgb="FFFF0000"/>
      <name val="Times New Roman"/>
      <family val="1"/>
    </font>
    <font>
      <b/>
      <u/>
      <sz val="10"/>
      <color indexed="8"/>
      <name val="Times New Roman"/>
      <family val="1"/>
    </font>
    <font>
      <sz val="9"/>
      <color indexed="63"/>
      <name val="Arial"/>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sz val="12"/>
      <color rgb="FF303030"/>
      <name val="Arial"/>
      <family val="2"/>
    </font>
    <font>
      <b/>
      <sz val="10"/>
      <color rgb="FF303030"/>
      <name val="Arial"/>
      <family val="2"/>
    </font>
    <font>
      <sz val="10"/>
      <name val="Arial"/>
      <family val="2"/>
    </font>
    <font>
      <b/>
      <sz val="9"/>
      <color rgb="FFFF0000"/>
      <name val="Arial"/>
      <family val="2"/>
    </font>
    <font>
      <sz val="9"/>
      <name val="Arial Black"/>
      <family val="2"/>
    </font>
    <font>
      <b/>
      <sz val="9"/>
      <color theme="0" tint="-0.249977111117893"/>
      <name val="Arial"/>
      <family val="2"/>
    </font>
    <font>
      <sz val="9"/>
      <color theme="0" tint="-0.34998626667073579"/>
      <name val="Arial"/>
      <family val="2"/>
    </font>
    <font>
      <sz val="9"/>
      <color theme="2" tint="-0.249977111117893"/>
      <name val="Arial"/>
      <family val="2"/>
    </font>
    <font>
      <b/>
      <sz val="12"/>
      <name val="Arial"/>
      <family val="2"/>
    </font>
    <font>
      <sz val="9"/>
      <color theme="0" tint="-0.499984740745262"/>
      <name val="Arial"/>
      <family val="2"/>
    </font>
    <font>
      <sz val="9"/>
      <color theme="0" tint="-0.499984740745262"/>
      <name val="Calibri"/>
      <family val="2"/>
      <scheme val="minor"/>
    </font>
    <font>
      <sz val="10"/>
      <color theme="0" tint="-0.499984740745262"/>
      <name val="Arial"/>
      <family val="2"/>
    </font>
    <font>
      <b/>
      <sz val="10"/>
      <color rgb="FF002060"/>
      <name val="Arial"/>
      <family val="2"/>
    </font>
    <font>
      <b/>
      <sz val="8"/>
      <color rgb="FFFF0000"/>
      <name val="Arial Black"/>
      <family val="2"/>
    </font>
    <font>
      <sz val="9"/>
      <color theme="0" tint="-4.9989318521683403E-2"/>
      <name val="Arial"/>
      <family val="2"/>
    </font>
  </fonts>
  <fills count="36">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indexed="9"/>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30">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CCCCCC"/>
      </right>
      <top style="thin">
        <color rgb="FFCCCCCC"/>
      </top>
      <bottom style="medium">
        <color indexed="64"/>
      </bottom>
      <diagonal/>
    </border>
    <border>
      <left style="thin">
        <color rgb="FFCCCCCC"/>
      </left>
      <right style="thin">
        <color rgb="FFCCCCCC"/>
      </right>
      <top style="thin">
        <color rgb="FFCCCCCC"/>
      </top>
      <bottom style="medium">
        <color indexed="64"/>
      </bottom>
      <diagonal/>
    </border>
    <border>
      <left style="thin">
        <color rgb="FFCCCCCC"/>
      </left>
      <right style="medium">
        <color indexed="64"/>
      </right>
      <top style="thin">
        <color rgb="FFCCCCCC"/>
      </top>
      <bottom style="medium">
        <color indexed="64"/>
      </bottom>
      <diagonal/>
    </border>
    <border>
      <left style="thin">
        <color rgb="FFCCCCCC"/>
      </left>
      <right style="thin">
        <color rgb="FFCCCCCC"/>
      </right>
      <top/>
      <bottom/>
      <diagonal/>
    </border>
    <border>
      <left style="thin">
        <color rgb="FFCCCCCC"/>
      </left>
      <right/>
      <top/>
      <bottom/>
      <diagonal/>
    </border>
    <border>
      <left/>
      <right style="thin">
        <color rgb="FFCCCCCC"/>
      </right>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rgb="FFCCCCCC"/>
      </right>
      <top style="medium">
        <color indexed="64"/>
      </top>
      <bottom/>
      <diagonal/>
    </border>
    <border>
      <left style="thin">
        <color rgb="FFCCCCCC"/>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rgb="FFCCCCCC"/>
      </right>
      <top style="medium">
        <color indexed="64"/>
      </top>
      <bottom/>
      <diagonal/>
    </border>
    <border>
      <left style="thin">
        <color rgb="FFCCCCCC"/>
      </left>
      <right style="thin">
        <color rgb="FFCCCCCC"/>
      </right>
      <top style="medium">
        <color indexed="64"/>
      </top>
      <bottom/>
      <diagonal/>
    </border>
    <border>
      <left style="medium">
        <color indexed="64"/>
      </left>
      <right style="thin">
        <color rgb="FFCCCCCC"/>
      </right>
      <top/>
      <bottom/>
      <diagonal/>
    </border>
    <border>
      <left style="thin">
        <color rgb="FFCCCCCC"/>
      </left>
      <right style="medium">
        <color indexed="64"/>
      </right>
      <top/>
      <bottom/>
      <diagonal/>
    </border>
    <border>
      <left style="medium">
        <color indexed="64"/>
      </left>
      <right style="thin">
        <color rgb="FFCCCCCC"/>
      </right>
      <top/>
      <bottom style="thin">
        <color rgb="FFCCCCCC"/>
      </bottom>
      <diagonal/>
    </border>
    <border>
      <left style="thin">
        <color rgb="FFCCCCCC"/>
      </left>
      <right style="medium">
        <color indexed="64"/>
      </right>
      <top/>
      <bottom style="thin">
        <color rgb="FFCCCCCC"/>
      </bottom>
      <diagonal/>
    </border>
    <border>
      <left style="medium">
        <color indexed="64"/>
      </left>
      <right style="thin">
        <color rgb="FFCCCCCC"/>
      </right>
      <top style="thin">
        <color rgb="FFCCCCCC"/>
      </top>
      <bottom style="thin">
        <color rgb="FFCCCCCC"/>
      </bottom>
      <diagonal/>
    </border>
    <border>
      <left style="thin">
        <color rgb="FFCCCCCC"/>
      </left>
      <right style="medium">
        <color indexed="64"/>
      </right>
      <top style="thin">
        <color rgb="FFCCCCCC"/>
      </top>
      <bottom style="thin">
        <color rgb="FFCCCCCC"/>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right style="thin">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thin">
        <color indexed="64"/>
      </right>
      <top style="thin">
        <color auto="1"/>
      </top>
      <bottom style="medium">
        <color indexed="64"/>
      </bottom>
      <diagonal/>
    </border>
    <border>
      <left style="thin">
        <color rgb="FFCCCCCC"/>
      </left>
      <right/>
      <top style="medium">
        <color indexed="64"/>
      </top>
      <bottom/>
      <diagonal/>
    </border>
    <border>
      <left style="medium">
        <color indexed="64"/>
      </left>
      <right style="thin">
        <color auto="1"/>
      </right>
      <top style="medium">
        <color indexed="64"/>
      </top>
      <bottom/>
      <diagonal/>
    </border>
    <border>
      <left style="medium">
        <color indexed="64"/>
      </left>
      <right style="thin">
        <color rgb="FFCCCCCC"/>
      </right>
      <top style="thin">
        <color rgb="FFCCCCCC"/>
      </top>
      <bottom/>
      <diagonal/>
    </border>
    <border>
      <left style="thin">
        <color rgb="FFCCCCCC"/>
      </left>
      <right style="medium">
        <color indexed="64"/>
      </right>
      <top style="thin">
        <color rgb="FFCCCCCC"/>
      </top>
      <bottom/>
      <diagonal/>
    </border>
    <border>
      <left style="thin">
        <color indexed="64"/>
      </left>
      <right style="thin">
        <color rgb="FFCCCCCC"/>
      </right>
      <top style="thin">
        <color rgb="FFCCCCCC"/>
      </top>
      <bottom style="thin">
        <color indexed="64"/>
      </bottom>
      <diagonal/>
    </border>
    <border>
      <left style="thin">
        <color rgb="FFCCCCCC"/>
      </left>
      <right style="thin">
        <color rgb="FFCCCCCC"/>
      </right>
      <top style="thin">
        <color rgb="FFCCCCCC"/>
      </top>
      <bottom style="thin">
        <color indexed="64"/>
      </bottom>
      <diagonal/>
    </border>
    <border>
      <left/>
      <right style="thin">
        <color auto="1"/>
      </right>
      <top style="thin">
        <color auto="1"/>
      </top>
      <bottom/>
      <diagonal/>
    </border>
    <border>
      <left style="thin">
        <color indexed="64"/>
      </left>
      <right style="thin">
        <color rgb="FFCCCCCC"/>
      </right>
      <top style="thin">
        <color rgb="FFCCCCCC"/>
      </top>
      <bottom style="thin">
        <color rgb="FFCCCCCC"/>
      </bottom>
      <diagonal/>
    </border>
    <border>
      <left style="thin">
        <color indexed="64"/>
      </left>
      <right style="thin">
        <color rgb="FFCCCCCC"/>
      </right>
      <top style="thin">
        <color indexed="64"/>
      </top>
      <bottom style="thin">
        <color rgb="FFCCCCCC"/>
      </bottom>
      <diagonal/>
    </border>
    <border>
      <left style="thin">
        <color rgb="FFCCCCCC"/>
      </left>
      <right style="thin">
        <color rgb="FFCCCCCC"/>
      </right>
      <top style="thin">
        <color indexed="64"/>
      </top>
      <bottom style="thin">
        <color rgb="FFCCCCCC"/>
      </bottom>
      <diagonal/>
    </border>
    <border>
      <left style="medium">
        <color indexed="64"/>
      </left>
      <right/>
      <top/>
      <bottom style="thin">
        <color rgb="FFCCCCCC"/>
      </bottom>
      <diagonal/>
    </border>
    <border>
      <left style="thin">
        <color rgb="FFCCCCCC"/>
      </left>
      <right style="medium">
        <color indexed="64"/>
      </right>
      <top style="thin">
        <color indexed="64"/>
      </top>
      <bottom style="thin">
        <color rgb="FFCCCCCC"/>
      </bottom>
      <diagonal/>
    </border>
    <border>
      <left style="medium">
        <color indexed="64"/>
      </left>
      <right/>
      <top style="thin">
        <color rgb="FFCCCCCC"/>
      </top>
      <bottom style="thin">
        <color rgb="FFCCCCCC"/>
      </bottom>
      <diagonal/>
    </border>
    <border>
      <left style="medium">
        <color indexed="64"/>
      </left>
      <right/>
      <top style="thin">
        <color rgb="FFCCCCCC"/>
      </top>
      <bottom style="medium">
        <color indexed="64"/>
      </bottom>
      <diagonal/>
    </border>
    <border>
      <left style="thin">
        <color indexed="64"/>
      </left>
      <right style="thin">
        <color rgb="FFCCCCCC"/>
      </right>
      <top style="thin">
        <color rgb="FFCCCCCC"/>
      </top>
      <bottom style="medium">
        <color indexed="64"/>
      </bottom>
      <diagonal/>
    </border>
    <border>
      <left style="medium">
        <color theme="0" tint="-0.14999847407452621"/>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theme="0" tint="-0.249977111117893"/>
      </left>
      <right/>
      <top style="medium">
        <color theme="0" tint="-0.249977111117893"/>
      </top>
      <bottom style="thin">
        <color theme="0" tint="-0.14999847407452621"/>
      </bottom>
      <diagonal/>
    </border>
    <border>
      <left style="thin">
        <color theme="0" tint="-0.249977111117893"/>
      </left>
      <right/>
      <top style="medium">
        <color theme="0" tint="-0.249977111117893"/>
      </top>
      <bottom style="thin">
        <color theme="0" tint="-0.249977111117893"/>
      </bottom>
      <diagonal/>
    </border>
    <border>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style="medium">
        <color theme="0" tint="-0.249977111117893"/>
      </left>
      <right/>
      <top style="thin">
        <color theme="0" tint="-0.14999847407452621"/>
      </top>
      <bottom style="thin">
        <color theme="0" tint="-0.14999847407452621"/>
      </bottom>
      <diagonal/>
    </border>
    <border>
      <left style="medium">
        <color theme="0" tint="-0.249977111117893"/>
      </left>
      <right/>
      <top style="thin">
        <color theme="0" tint="-0.14999847407452621"/>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s>
  <cellStyleXfs count="2406">
    <xf numFmtId="0" fontId="0" fillId="0" borderId="0"/>
    <xf numFmtId="0" fontId="66" fillId="0" borderId="0">
      <alignment horizontal="left" vertical="center" wrapText="1"/>
    </xf>
    <xf numFmtId="0" fontId="66" fillId="0" borderId="1" applyBorder="0">
      <alignment horizontal="left" vertical="center" wrapText="1"/>
    </xf>
    <xf numFmtId="0" fontId="66" fillId="0" borderId="0">
      <alignment horizontal="center" vertical="top" wrapText="1"/>
    </xf>
    <xf numFmtId="0" fontId="66" fillId="0" borderId="0">
      <alignment horizontal="left" vertical="center"/>
    </xf>
    <xf numFmtId="0" fontId="65" fillId="0" borderId="0">
      <alignment vertical="center" wrapText="1"/>
    </xf>
    <xf numFmtId="0" fontId="65" fillId="0" borderId="0">
      <alignment horizontal="left" vertical="center"/>
    </xf>
    <xf numFmtId="0" fontId="67" fillId="0" borderId="0">
      <alignment vertical="top"/>
    </xf>
    <xf numFmtId="0" fontId="68" fillId="0" borderId="2">
      <alignment horizontal="left" vertical="center" wrapText="1"/>
    </xf>
    <xf numFmtId="0" fontId="68" fillId="0" borderId="2">
      <alignment horizontal="left" vertical="center"/>
    </xf>
    <xf numFmtId="0" fontId="69" fillId="0" borderId="0">
      <alignment horizontal="center" vertical="top" wrapText="1"/>
    </xf>
    <xf numFmtId="0" fontId="70" fillId="0" borderId="0">
      <alignment textRotation="90"/>
    </xf>
    <xf numFmtId="0" fontId="66" fillId="0" borderId="3">
      <alignment horizontal="center" vertical="center"/>
    </xf>
    <xf numFmtId="0" fontId="68" fillId="0" borderId="0">
      <alignment horizontal="center" vertical="center"/>
    </xf>
    <xf numFmtId="0" fontId="71" fillId="0" borderId="0"/>
    <xf numFmtId="0" fontId="72" fillId="0" borderId="4">
      <alignment horizontal="left" vertical="top" wrapText="1"/>
    </xf>
    <xf numFmtId="0" fontId="72" fillId="0" borderId="4">
      <alignment horizontal="centerContinuous" vertical="top" wrapText="1"/>
    </xf>
    <xf numFmtId="0" fontId="67" fillId="0" borderId="0">
      <alignment vertical="top"/>
    </xf>
    <xf numFmtId="0" fontId="73" fillId="0" borderId="0"/>
    <xf numFmtId="0" fontId="63" fillId="0" borderId="0"/>
    <xf numFmtId="0" fontId="64" fillId="0" borderId="0"/>
    <xf numFmtId="0" fontId="64" fillId="0" borderId="0"/>
    <xf numFmtId="0" fontId="62" fillId="0" borderId="0"/>
    <xf numFmtId="0" fontId="62" fillId="0" borderId="0"/>
    <xf numFmtId="0" fontId="62" fillId="0" borderId="0"/>
    <xf numFmtId="0" fontId="64" fillId="0" borderId="0"/>
    <xf numFmtId="0" fontId="64" fillId="0" borderId="0"/>
    <xf numFmtId="0" fontId="64" fillId="0" borderId="0"/>
    <xf numFmtId="0" fontId="62" fillId="0" borderId="0"/>
    <xf numFmtId="43" fontId="84" fillId="0" borderId="0" applyFont="0" applyFill="0" applyBorder="0" applyAlignment="0" applyProtection="0"/>
    <xf numFmtId="0" fontId="61" fillId="0" borderId="0"/>
    <xf numFmtId="43" fontId="61" fillId="0" borderId="0" applyFont="0" applyFill="0" applyBorder="0" applyAlignment="0" applyProtection="0"/>
    <xf numFmtId="164" fontId="64" fillId="0" borderId="0" applyFont="0" applyFill="0" applyBorder="0" applyAlignment="0" applyProtection="0"/>
    <xf numFmtId="0" fontId="60" fillId="0" borderId="0"/>
    <xf numFmtId="43" fontId="60" fillId="0" borderId="0" applyFont="0" applyFill="0" applyBorder="0" applyAlignment="0" applyProtection="0"/>
    <xf numFmtId="43" fontId="60" fillId="0" borderId="0" applyFont="0" applyFill="0" applyBorder="0" applyAlignment="0" applyProtection="0"/>
    <xf numFmtId="0" fontId="64" fillId="0" borderId="0"/>
    <xf numFmtId="0" fontId="86" fillId="0" borderId="0">
      <alignment vertical="top"/>
    </xf>
    <xf numFmtId="43" fontId="86" fillId="0" borderId="0" applyFont="0" applyFill="0" applyBorder="0" applyAlignment="0" applyProtection="0">
      <alignment vertical="top"/>
    </xf>
    <xf numFmtId="0" fontId="60" fillId="0" borderId="0"/>
    <xf numFmtId="43" fontId="60" fillId="0" borderId="0" applyFont="0" applyFill="0" applyBorder="0" applyAlignment="0" applyProtection="0"/>
    <xf numFmtId="0" fontId="87" fillId="0" borderId="0"/>
    <xf numFmtId="43" fontId="87" fillId="0" borderId="0" applyFont="0" applyFill="0" applyBorder="0" applyAlignment="0" applyProtection="0"/>
    <xf numFmtId="43" fontId="64" fillId="0" borderId="0" applyFont="0" applyFill="0" applyBorder="0" applyAlignment="0" applyProtection="0"/>
    <xf numFmtId="0" fontId="60" fillId="0" borderId="0"/>
    <xf numFmtId="43" fontId="89" fillId="0" borderId="0" applyFont="0" applyFill="0" applyBorder="0" applyAlignment="0" applyProtection="0"/>
    <xf numFmtId="43" fontId="60" fillId="0" borderId="0" applyFont="0" applyFill="0" applyBorder="0" applyAlignment="0" applyProtection="0"/>
    <xf numFmtId="0" fontId="89" fillId="0" borderId="0"/>
    <xf numFmtId="0" fontId="90" fillId="0" borderId="0" applyNumberFormat="0" applyFill="0" applyBorder="0" applyAlignment="0" applyProtection="0"/>
    <xf numFmtId="0" fontId="64" fillId="0" borderId="0"/>
    <xf numFmtId="0" fontId="60" fillId="0" borderId="0"/>
    <xf numFmtId="43" fontId="64" fillId="0" borderId="0" applyFont="0" applyFill="0" applyBorder="0" applyAlignment="0" applyProtection="0"/>
    <xf numFmtId="43" fontId="60" fillId="0" borderId="0" applyFont="0" applyFill="0" applyBorder="0" applyAlignment="0" applyProtection="0"/>
    <xf numFmtId="0" fontId="64" fillId="0" borderId="0"/>
    <xf numFmtId="0" fontId="91" fillId="0" borderId="0"/>
    <xf numFmtId="0" fontId="92" fillId="0" borderId="0">
      <alignment wrapText="1"/>
    </xf>
    <xf numFmtId="0" fontId="93" fillId="0" borderId="18">
      <alignment horizontal="left" wrapText="1" indent="2"/>
    </xf>
    <xf numFmtId="0" fontId="90" fillId="0" borderId="0" applyNumberFormat="0" applyFill="0" applyBorder="0" applyAlignment="0" applyProtection="0"/>
    <xf numFmtId="0" fontId="94" fillId="0" borderId="0"/>
    <xf numFmtId="9" fontId="94" fillId="0" borderId="0" applyFont="0" applyFill="0" applyBorder="0" applyAlignment="0" applyProtection="0"/>
    <xf numFmtId="0" fontId="60" fillId="0" borderId="0"/>
    <xf numFmtId="0" fontId="94" fillId="0" borderId="0"/>
    <xf numFmtId="0" fontId="90" fillId="0" borderId="0" applyNumberFormat="0" applyFill="0" applyBorder="0" applyAlignment="0" applyProtection="0"/>
    <xf numFmtId="0" fontId="90" fillId="0" borderId="0" applyNumberFormat="0" applyFill="0" applyBorder="0" applyAlignment="0" applyProtection="0">
      <alignment vertical="top"/>
      <protection locked="0"/>
    </xf>
    <xf numFmtId="0" fontId="59" fillId="0" borderId="0"/>
    <xf numFmtId="43" fontId="59" fillId="0" borderId="0" applyFont="0" applyFill="0" applyBorder="0" applyAlignment="0" applyProtection="0"/>
    <xf numFmtId="43" fontId="59" fillId="0" borderId="0" applyFont="0" applyFill="0" applyBorder="0" applyAlignment="0" applyProtection="0"/>
    <xf numFmtId="0" fontId="59" fillId="0" borderId="0"/>
    <xf numFmtId="43" fontId="59" fillId="0" borderId="0" applyFont="0" applyFill="0" applyBorder="0" applyAlignment="0" applyProtection="0"/>
    <xf numFmtId="0" fontId="59" fillId="0" borderId="0"/>
    <xf numFmtId="43" fontId="59" fillId="0" borderId="0" applyFont="0" applyFill="0" applyBorder="0" applyAlignment="0" applyProtection="0"/>
    <xf numFmtId="0" fontId="59" fillId="0" borderId="0"/>
    <xf numFmtId="43" fontId="59" fillId="0" borderId="0" applyFont="0" applyFill="0" applyBorder="0" applyAlignment="0" applyProtection="0"/>
    <xf numFmtId="0" fontId="59" fillId="0" borderId="0"/>
    <xf numFmtId="43" fontId="64" fillId="0" borderId="0" applyFont="0" applyFill="0" applyBorder="0" applyAlignment="0" applyProtection="0"/>
    <xf numFmtId="0" fontId="58" fillId="0" borderId="0"/>
    <xf numFmtId="0" fontId="64" fillId="0" borderId="0"/>
    <xf numFmtId="0" fontId="90" fillId="0" borderId="0" applyNumberFormat="0" applyFill="0" applyBorder="0" applyAlignment="0" applyProtection="0">
      <alignment vertical="top"/>
      <protection locked="0"/>
    </xf>
    <xf numFmtId="0" fontId="58" fillId="0" borderId="0"/>
    <xf numFmtId="0" fontId="58" fillId="0" borderId="0"/>
    <xf numFmtId="0" fontId="58" fillId="0" borderId="0"/>
    <xf numFmtId="0" fontId="58" fillId="0" borderId="0"/>
    <xf numFmtId="164" fontId="58" fillId="0" borderId="0" applyFont="0" applyFill="0" applyBorder="0" applyAlignment="0" applyProtection="0"/>
    <xf numFmtId="164" fontId="58" fillId="0" borderId="0" applyFont="0" applyFill="0" applyBorder="0" applyAlignment="0" applyProtection="0"/>
    <xf numFmtId="0" fontId="58" fillId="0" borderId="0"/>
    <xf numFmtId="0" fontId="64" fillId="0" borderId="0"/>
    <xf numFmtId="43" fontId="64" fillId="0" borderId="0" applyFont="0" applyFill="0" applyBorder="0" applyAlignment="0" applyProtection="0"/>
    <xf numFmtId="0" fontId="58" fillId="0" borderId="0"/>
    <xf numFmtId="0" fontId="58" fillId="0" borderId="0"/>
    <xf numFmtId="9" fontId="58" fillId="0" borderId="0" applyFont="0" applyFill="0" applyBorder="0" applyAlignment="0" applyProtection="0"/>
    <xf numFmtId="43" fontId="58" fillId="0" borderId="0" applyFont="0" applyFill="0" applyBorder="0" applyAlignment="0" applyProtection="0"/>
    <xf numFmtId="164" fontId="64"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xf numFmtId="0" fontId="57" fillId="0" borderId="0"/>
    <xf numFmtId="43" fontId="57" fillId="0" borderId="0" applyFont="0" applyFill="0" applyBorder="0" applyAlignment="0" applyProtection="0"/>
    <xf numFmtId="0" fontId="56" fillId="0" borderId="0"/>
    <xf numFmtId="0" fontId="56" fillId="0" borderId="0"/>
    <xf numFmtId="9" fontId="56" fillId="0" borderId="0" applyFont="0" applyFill="0" applyBorder="0" applyAlignment="0" applyProtection="0"/>
    <xf numFmtId="43" fontId="56" fillId="0" borderId="0" applyFont="0" applyFill="0" applyBorder="0" applyAlignment="0" applyProtection="0"/>
    <xf numFmtId="0" fontId="55" fillId="0" borderId="0"/>
    <xf numFmtId="43" fontId="55" fillId="0" borderId="0" applyFont="0" applyFill="0" applyBorder="0" applyAlignment="0" applyProtection="0"/>
    <xf numFmtId="0" fontId="66" fillId="0" borderId="21" applyBorder="0">
      <alignment horizontal="left" vertical="center" wrapText="1"/>
    </xf>
    <xf numFmtId="0" fontId="65" fillId="0" borderId="0">
      <alignment vertical="top"/>
    </xf>
    <xf numFmtId="0" fontId="68" fillId="0" borderId="22">
      <alignment horizontal="left" vertical="center" wrapText="1"/>
    </xf>
    <xf numFmtId="0" fontId="68" fillId="0" borderId="22">
      <alignment horizontal="left" vertical="center"/>
    </xf>
    <xf numFmtId="0" fontId="66" fillId="0" borderId="19">
      <alignment horizontal="center" vertical="center"/>
    </xf>
    <xf numFmtId="0" fontId="72" fillId="0" borderId="20">
      <alignment horizontal="left" vertical="top" wrapText="1"/>
    </xf>
    <xf numFmtId="0" fontId="72" fillId="0" borderId="20">
      <alignment horizontal="centerContinuous" vertical="top" wrapText="1"/>
    </xf>
    <xf numFmtId="0" fontId="65" fillId="0" borderId="0">
      <alignment vertical="top"/>
    </xf>
    <xf numFmtId="0" fontId="54" fillId="0" borderId="0"/>
    <xf numFmtId="0" fontId="54" fillId="0" borderId="0"/>
    <xf numFmtId="0" fontId="54" fillId="0" borderId="0"/>
    <xf numFmtId="0" fontId="54" fillId="0" borderId="0"/>
    <xf numFmtId="0" fontId="54" fillId="0" borderId="0"/>
    <xf numFmtId="0" fontId="54" fillId="0" borderId="0"/>
    <xf numFmtId="0" fontId="54" fillId="12" borderId="0" applyNumberFormat="0" applyBorder="0" applyAlignment="0" applyProtection="0"/>
    <xf numFmtId="0" fontId="54" fillId="0" borderId="0"/>
    <xf numFmtId="164" fontId="54" fillId="0" borderId="0" applyFont="0" applyFill="0" applyBorder="0" applyAlignment="0" applyProtection="0"/>
    <xf numFmtId="164" fontId="64" fillId="0" borderId="0" applyFont="0" applyFill="0" applyBorder="0" applyAlignment="0" applyProtection="0"/>
    <xf numFmtId="0" fontId="54" fillId="0" borderId="0"/>
    <xf numFmtId="164" fontId="54" fillId="0" borderId="0" applyFont="0" applyFill="0" applyBorder="0" applyAlignment="0" applyProtection="0"/>
    <xf numFmtId="164" fontId="54" fillId="0" borderId="0" applyFont="0" applyFill="0" applyBorder="0" applyAlignment="0" applyProtection="0"/>
    <xf numFmtId="164" fontId="86" fillId="0" borderId="0" applyFont="0" applyFill="0" applyBorder="0" applyAlignment="0" applyProtection="0">
      <alignment vertical="top"/>
    </xf>
    <xf numFmtId="0" fontId="54" fillId="0" borderId="0"/>
    <xf numFmtId="164" fontId="54" fillId="0" borderId="0" applyFont="0" applyFill="0" applyBorder="0" applyAlignment="0" applyProtection="0"/>
    <xf numFmtId="164" fontId="87" fillId="0" borderId="0" applyFont="0" applyFill="0" applyBorder="0" applyAlignment="0" applyProtection="0"/>
    <xf numFmtId="164" fontId="64" fillId="0" borderId="0" applyFont="0" applyFill="0" applyBorder="0" applyAlignment="0" applyProtection="0"/>
    <xf numFmtId="0" fontId="54" fillId="0" borderId="0"/>
    <xf numFmtId="164" fontId="89" fillId="0" borderId="0" applyFont="0" applyFill="0" applyBorder="0" applyAlignment="0" applyProtection="0"/>
    <xf numFmtId="164" fontId="54" fillId="0" borderId="0" applyFont="0" applyFill="0" applyBorder="0" applyAlignment="0" applyProtection="0"/>
    <xf numFmtId="0" fontId="54" fillId="0" borderId="0"/>
    <xf numFmtId="164" fontId="64" fillId="0" borderId="0" applyFont="0" applyFill="0" applyBorder="0" applyAlignment="0" applyProtection="0"/>
    <xf numFmtId="164" fontId="54" fillId="0" borderId="0" applyFont="0" applyFill="0" applyBorder="0" applyAlignment="0" applyProtection="0"/>
    <xf numFmtId="0" fontId="54" fillId="0" borderId="0"/>
    <xf numFmtId="0" fontId="54" fillId="0" borderId="0"/>
    <xf numFmtId="164" fontId="54" fillId="0" borderId="0" applyFont="0" applyFill="0" applyBorder="0" applyAlignment="0" applyProtection="0"/>
    <xf numFmtId="164" fontId="54" fillId="0" borderId="0" applyFont="0" applyFill="0" applyBorder="0" applyAlignment="0" applyProtection="0"/>
    <xf numFmtId="0" fontId="54" fillId="0" borderId="0"/>
    <xf numFmtId="164" fontId="54" fillId="0" borderId="0" applyFont="0" applyFill="0" applyBorder="0" applyAlignment="0" applyProtection="0"/>
    <xf numFmtId="0" fontId="54" fillId="0" borderId="0"/>
    <xf numFmtId="164" fontId="54" fillId="0" borderId="0" applyFont="0" applyFill="0" applyBorder="0" applyAlignment="0" applyProtection="0"/>
    <xf numFmtId="0" fontId="54" fillId="0" borderId="0"/>
    <xf numFmtId="164" fontId="54" fillId="0" borderId="0" applyFont="0" applyFill="0" applyBorder="0" applyAlignment="0" applyProtection="0"/>
    <xf numFmtId="0" fontId="54" fillId="0" borderId="0"/>
    <xf numFmtId="164" fontId="64" fillId="0" borderId="0" applyFont="0" applyFill="0" applyBorder="0" applyAlignment="0" applyProtection="0"/>
    <xf numFmtId="0" fontId="54" fillId="0" borderId="0"/>
    <xf numFmtId="0" fontId="54" fillId="0" borderId="0"/>
    <xf numFmtId="0" fontId="54" fillId="0" borderId="0"/>
    <xf numFmtId="0" fontId="54" fillId="0" borderId="0"/>
    <xf numFmtId="0" fontId="54" fillId="0" borderId="0"/>
    <xf numFmtId="164" fontId="54" fillId="0" borderId="0" applyFont="0" applyFill="0" applyBorder="0" applyAlignment="0" applyProtection="0"/>
    <xf numFmtId="164" fontId="54" fillId="0" borderId="0" applyFont="0" applyFill="0" applyBorder="0" applyAlignment="0" applyProtection="0"/>
    <xf numFmtId="0" fontId="54" fillId="0" borderId="0"/>
    <xf numFmtId="0" fontId="54" fillId="0" borderId="0"/>
    <xf numFmtId="0" fontId="54" fillId="0" borderId="0"/>
    <xf numFmtId="9" fontId="54" fillId="0" borderId="0" applyFont="0" applyFill="0" applyBorder="0" applyAlignment="0" applyProtection="0"/>
    <xf numFmtId="164" fontId="54" fillId="0" borderId="0" applyFont="0" applyFill="0" applyBorder="0" applyAlignment="0" applyProtection="0"/>
    <xf numFmtId="164" fontId="64" fillId="0" borderId="0" applyFont="0" applyFill="0" applyBorder="0" applyAlignment="0" applyProtection="0"/>
    <xf numFmtId="0" fontId="54" fillId="0" borderId="0"/>
    <xf numFmtId="0" fontId="54" fillId="0" borderId="0"/>
    <xf numFmtId="0" fontId="54" fillId="0" borderId="0"/>
    <xf numFmtId="164" fontId="54" fillId="0" borderId="0" applyFont="0" applyFill="0" applyBorder="0" applyAlignment="0" applyProtection="0"/>
    <xf numFmtId="0" fontId="54" fillId="0" borderId="0"/>
    <xf numFmtId="164" fontId="54" fillId="0" borderId="0" applyFont="0" applyFill="0" applyBorder="0" applyAlignment="0" applyProtection="0"/>
    <xf numFmtId="164" fontId="101" fillId="0" borderId="0" applyFont="0" applyFill="0" applyBorder="0" applyAlignment="0" applyProtection="0"/>
    <xf numFmtId="0" fontId="54" fillId="0" borderId="0"/>
    <xf numFmtId="0" fontId="54" fillId="0" borderId="0"/>
    <xf numFmtId="9" fontId="54" fillId="0" borderId="0" applyFont="0" applyFill="0" applyBorder="0" applyAlignment="0" applyProtection="0"/>
    <xf numFmtId="164" fontId="54" fillId="0" borderId="0" applyFont="0" applyFill="0" applyBorder="0" applyAlignment="0" applyProtection="0"/>
    <xf numFmtId="0" fontId="53" fillId="0" borderId="0"/>
    <xf numFmtId="0" fontId="52" fillId="0" borderId="0"/>
    <xf numFmtId="0" fontId="51" fillId="0" borderId="0"/>
    <xf numFmtId="0" fontId="50" fillId="0" borderId="0"/>
    <xf numFmtId="43" fontId="50" fillId="0" borderId="0" applyFont="0" applyFill="0" applyBorder="0" applyAlignment="0" applyProtection="0"/>
    <xf numFmtId="0" fontId="50" fillId="0" borderId="0"/>
    <xf numFmtId="0" fontId="50" fillId="0" borderId="0"/>
    <xf numFmtId="0" fontId="49" fillId="0" borderId="0"/>
    <xf numFmtId="0" fontId="49" fillId="0" borderId="0"/>
    <xf numFmtId="43" fontId="49" fillId="0" borderId="0" applyFont="0" applyFill="0" applyBorder="0" applyAlignment="0" applyProtection="0"/>
    <xf numFmtId="0" fontId="49" fillId="0" borderId="0"/>
    <xf numFmtId="164" fontId="49" fillId="0" borderId="0" applyFont="0" applyFill="0" applyBorder="0" applyAlignment="0" applyProtection="0"/>
    <xf numFmtId="0" fontId="49" fillId="0" borderId="0"/>
    <xf numFmtId="0" fontId="49" fillId="0" borderId="0"/>
    <xf numFmtId="0" fontId="49" fillId="0" borderId="0"/>
    <xf numFmtId="0" fontId="49" fillId="0" borderId="0"/>
    <xf numFmtId="0" fontId="64" fillId="0" borderId="0"/>
    <xf numFmtId="0" fontId="48" fillId="0" borderId="0"/>
    <xf numFmtId="0" fontId="47" fillId="0" borderId="0"/>
    <xf numFmtId="43" fontId="64" fillId="0" borderId="0" applyFont="0" applyFill="0" applyBorder="0" applyAlignment="0" applyProtection="0"/>
    <xf numFmtId="9" fontId="64" fillId="0" borderId="0" applyFont="0" applyFill="0" applyBorder="0" applyAlignment="0" applyProtection="0"/>
    <xf numFmtId="0" fontId="46" fillId="0" borderId="0"/>
    <xf numFmtId="164" fontId="46" fillId="0" borderId="0" applyFont="0" applyFill="0" applyBorder="0" applyAlignment="0" applyProtection="0"/>
    <xf numFmtId="164" fontId="46" fillId="0" borderId="0" applyFont="0" applyFill="0" applyBorder="0" applyAlignment="0" applyProtection="0"/>
    <xf numFmtId="0" fontId="46" fillId="0" borderId="0"/>
    <xf numFmtId="0" fontId="46" fillId="0" borderId="0"/>
    <xf numFmtId="0" fontId="45" fillId="0" borderId="0"/>
    <xf numFmtId="43" fontId="64" fillId="0" borderId="0" applyFont="0" applyFill="0" applyBorder="0" applyAlignment="0" applyProtection="0"/>
    <xf numFmtId="0" fontId="44" fillId="0" borderId="0"/>
    <xf numFmtId="43" fontId="44" fillId="0" borderId="0" applyFont="0" applyFill="0" applyBorder="0" applyAlignment="0" applyProtection="0"/>
    <xf numFmtId="43" fontId="44" fillId="0" borderId="0" applyFont="0" applyFill="0" applyBorder="0" applyAlignment="0" applyProtection="0"/>
    <xf numFmtId="0" fontId="44" fillId="0" borderId="0"/>
    <xf numFmtId="43" fontId="44"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43" fontId="44" fillId="0" borderId="0" applyFont="0" applyFill="0" applyBorder="0" applyAlignment="0" applyProtection="0"/>
    <xf numFmtId="0" fontId="43" fillId="0" borderId="0"/>
    <xf numFmtId="164" fontId="43" fillId="0" borderId="0" applyFont="0" applyFill="0" applyBorder="0" applyAlignment="0" applyProtection="0"/>
    <xf numFmtId="164" fontId="64" fillId="0" borderId="0" applyFont="0" applyFill="0" applyBorder="0" applyAlignment="0" applyProtection="0"/>
    <xf numFmtId="0" fontId="42" fillId="0" borderId="0"/>
    <xf numFmtId="0" fontId="42" fillId="0" borderId="0"/>
    <xf numFmtId="0" fontId="42" fillId="0" borderId="0"/>
    <xf numFmtId="0" fontId="66" fillId="0" borderId="25" applyBorder="0">
      <alignment horizontal="left" vertical="center" wrapText="1"/>
    </xf>
    <xf numFmtId="0" fontId="68" fillId="0" borderId="27">
      <alignment horizontal="left" vertical="center" wrapText="1"/>
    </xf>
    <xf numFmtId="0" fontId="68" fillId="0" borderId="27">
      <alignment horizontal="left" vertical="center"/>
    </xf>
    <xf numFmtId="0" fontId="66" fillId="0" borderId="24">
      <alignment horizontal="center" vertical="center"/>
    </xf>
    <xf numFmtId="0" fontId="72" fillId="0" borderId="26">
      <alignment horizontal="left" vertical="top" wrapText="1"/>
    </xf>
    <xf numFmtId="0" fontId="72" fillId="0" borderId="26">
      <alignment horizontal="centerContinuous" vertical="top" wrapText="1"/>
    </xf>
    <xf numFmtId="0" fontId="41" fillId="0" borderId="0"/>
    <xf numFmtId="0" fontId="41" fillId="0" borderId="0"/>
    <xf numFmtId="0" fontId="41" fillId="0" borderId="0"/>
    <xf numFmtId="0" fontId="41" fillId="0" borderId="0"/>
    <xf numFmtId="0" fontId="41" fillId="0" borderId="0"/>
    <xf numFmtId="0" fontId="41" fillId="0" borderId="0"/>
    <xf numFmtId="0" fontId="41" fillId="12" borderId="0" applyNumberFormat="0" applyBorder="0" applyAlignment="0" applyProtection="0"/>
    <xf numFmtId="0" fontId="41" fillId="0" borderId="0"/>
    <xf numFmtId="164" fontId="41" fillId="0" borderId="0" applyFont="0" applyFill="0" applyBorder="0" applyAlignment="0" applyProtection="0"/>
    <xf numFmtId="164" fontId="64" fillId="0" borderId="0" applyFont="0" applyFill="0" applyBorder="0" applyAlignment="0" applyProtection="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0" fontId="41" fillId="0" borderId="0"/>
    <xf numFmtId="9" fontId="41" fillId="0" borderId="0" applyFont="0" applyFill="0" applyBorder="0" applyAlignment="0" applyProtection="0"/>
    <xf numFmtId="164" fontId="41" fillId="0" borderId="0" applyFont="0" applyFill="0" applyBorder="0" applyAlignment="0" applyProtection="0"/>
    <xf numFmtId="164" fontId="64" fillId="0" borderId="0" applyFont="0" applyFill="0" applyBorder="0" applyAlignment="0" applyProtection="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9"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66" fillId="0" borderId="25" applyBorder="0">
      <alignment horizontal="left" vertical="center" wrapText="1"/>
    </xf>
    <xf numFmtId="0" fontId="68" fillId="0" borderId="27">
      <alignment horizontal="left" vertical="center" wrapText="1"/>
    </xf>
    <xf numFmtId="0" fontId="68" fillId="0" borderId="27">
      <alignment horizontal="left" vertical="center"/>
    </xf>
    <xf numFmtId="0" fontId="66" fillId="0" borderId="24">
      <alignment horizontal="center" vertical="center"/>
    </xf>
    <xf numFmtId="0" fontId="72" fillId="0" borderId="26">
      <alignment horizontal="left" vertical="top" wrapText="1"/>
    </xf>
    <xf numFmtId="0" fontId="72" fillId="0" borderId="26">
      <alignment horizontal="centerContinuous" vertical="top" wrapText="1"/>
    </xf>
    <xf numFmtId="0" fontId="41" fillId="0" borderId="0"/>
    <xf numFmtId="0" fontId="41" fillId="0" borderId="0"/>
    <xf numFmtId="0" fontId="41" fillId="0" borderId="0"/>
    <xf numFmtId="0" fontId="41" fillId="0" borderId="0"/>
    <xf numFmtId="0" fontId="41" fillId="0" borderId="0"/>
    <xf numFmtId="0" fontId="41" fillId="0" borderId="0"/>
    <xf numFmtId="0" fontId="41" fillId="12" borderId="0" applyNumberFormat="0" applyBorder="0" applyAlignment="0" applyProtection="0"/>
    <xf numFmtId="0" fontId="41" fillId="0" borderId="0"/>
    <xf numFmtId="164" fontId="41" fillId="0" borderId="0" applyFont="0" applyFill="0" applyBorder="0" applyAlignment="0" applyProtection="0"/>
    <xf numFmtId="164" fontId="64" fillId="0" borderId="0" applyFont="0" applyFill="0" applyBorder="0" applyAlignment="0" applyProtection="0"/>
    <xf numFmtId="0" fontId="41" fillId="0" borderId="0"/>
    <xf numFmtId="164" fontId="41" fillId="0" borderId="0" applyFont="0" applyFill="0" applyBorder="0" applyAlignment="0" applyProtection="0"/>
    <xf numFmtId="164" fontId="41" fillId="0" borderId="0" applyFont="0" applyFill="0" applyBorder="0" applyAlignment="0" applyProtection="0"/>
    <xf numFmtId="164" fontId="86" fillId="0" borderId="0" applyFont="0" applyFill="0" applyBorder="0" applyAlignment="0" applyProtection="0">
      <alignment vertical="top"/>
    </xf>
    <xf numFmtId="0" fontId="41" fillId="0" borderId="0"/>
    <xf numFmtId="164" fontId="41" fillId="0" borderId="0" applyFont="0" applyFill="0" applyBorder="0" applyAlignment="0" applyProtection="0"/>
    <xf numFmtId="164" fontId="87" fillId="0" borderId="0" applyFont="0" applyFill="0" applyBorder="0" applyAlignment="0" applyProtection="0"/>
    <xf numFmtId="164" fontId="64" fillId="0" borderId="0" applyFont="0" applyFill="0" applyBorder="0" applyAlignment="0" applyProtection="0"/>
    <xf numFmtId="0" fontId="41" fillId="0" borderId="0"/>
    <xf numFmtId="164" fontId="89" fillId="0" borderId="0" applyFont="0" applyFill="0" applyBorder="0" applyAlignment="0" applyProtection="0"/>
    <xf numFmtId="164" fontId="41" fillId="0" borderId="0" applyFont="0" applyFill="0" applyBorder="0" applyAlignment="0" applyProtection="0"/>
    <xf numFmtId="0" fontId="41" fillId="0" borderId="0"/>
    <xf numFmtId="164" fontId="64"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164" fontId="64"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0" fontId="41" fillId="0" borderId="0"/>
    <xf numFmtId="9" fontId="41" fillId="0" borderId="0" applyFont="0" applyFill="0" applyBorder="0" applyAlignment="0" applyProtection="0"/>
    <xf numFmtId="164" fontId="41" fillId="0" borderId="0" applyFont="0" applyFill="0" applyBorder="0" applyAlignment="0" applyProtection="0"/>
    <xf numFmtId="164" fontId="64" fillId="0" borderId="0" applyFont="0" applyFill="0" applyBorder="0" applyAlignment="0" applyProtection="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164" fontId="64" fillId="0" borderId="0" applyFont="0" applyFill="0" applyBorder="0" applyAlignment="0" applyProtection="0"/>
    <xf numFmtId="0" fontId="41" fillId="0" borderId="0"/>
    <xf numFmtId="0" fontId="41" fillId="0" borderId="0"/>
    <xf numFmtId="9" fontId="41"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164" fontId="64" fillId="0" borderId="0" applyFont="0" applyFill="0" applyBorder="0" applyAlignment="0" applyProtection="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0" fontId="41" fillId="0" borderId="0"/>
    <xf numFmtId="0" fontId="41" fillId="0" borderId="0"/>
    <xf numFmtId="164" fontId="64" fillId="0" borderId="0" applyFont="0" applyFill="0" applyBorder="0" applyAlignment="0" applyProtection="0"/>
    <xf numFmtId="0" fontId="41" fillId="0" borderId="0"/>
    <xf numFmtId="164" fontId="41" fillId="0" borderId="0" applyFont="0" applyFill="0" applyBorder="0" applyAlignment="0" applyProtection="0"/>
    <xf numFmtId="164" fontId="41" fillId="0" borderId="0" applyFont="0" applyFill="0" applyBorder="0" applyAlignment="0" applyProtection="0"/>
    <xf numFmtId="0" fontId="41" fillId="0" borderId="0"/>
    <xf numFmtId="164" fontId="41"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164" fontId="41" fillId="0" borderId="0" applyFont="0" applyFill="0" applyBorder="0" applyAlignment="0" applyProtection="0"/>
    <xf numFmtId="0" fontId="41" fillId="0" borderId="0"/>
    <xf numFmtId="164" fontId="41" fillId="0" borderId="0" applyFont="0" applyFill="0" applyBorder="0" applyAlignment="0" applyProtection="0"/>
    <xf numFmtId="164" fontId="64" fillId="0" borderId="0" applyFont="0" applyFill="0" applyBorder="0" applyAlignment="0" applyProtection="0"/>
    <xf numFmtId="0" fontId="41" fillId="0" borderId="0"/>
    <xf numFmtId="0" fontId="41" fillId="0" borderId="0"/>
    <xf numFmtId="0" fontId="41" fillId="0" borderId="0"/>
    <xf numFmtId="0" fontId="41" fillId="0" borderId="0"/>
    <xf numFmtId="0" fontId="40" fillId="0" borderId="0"/>
    <xf numFmtId="0" fontId="39" fillId="0" borderId="0"/>
    <xf numFmtId="0" fontId="38" fillId="0" borderId="0"/>
    <xf numFmtId="0" fontId="37" fillId="0" borderId="0"/>
    <xf numFmtId="0" fontId="37" fillId="0" borderId="0"/>
    <xf numFmtId="0" fontId="36" fillId="0" borderId="0"/>
    <xf numFmtId="0" fontId="36" fillId="0" borderId="0"/>
    <xf numFmtId="0" fontId="36" fillId="0" borderId="0"/>
    <xf numFmtId="164" fontId="64" fillId="0" borderId="0" applyFont="0" applyFill="0" applyBorder="0" applyAlignment="0" applyProtection="0"/>
    <xf numFmtId="164" fontId="64" fillId="0" borderId="0" applyFont="0" applyFill="0" applyBorder="0" applyAlignment="0" applyProtection="0"/>
    <xf numFmtId="0" fontId="36" fillId="0" borderId="0"/>
    <xf numFmtId="0" fontId="36" fillId="0" borderId="0"/>
    <xf numFmtId="0" fontId="36" fillId="0" borderId="0"/>
    <xf numFmtId="0" fontId="106" fillId="0" borderId="0"/>
    <xf numFmtId="164" fontId="106" fillId="0" borderId="0" applyFont="0" applyFill="0" applyBorder="0" applyAlignment="0" applyProtection="0"/>
    <xf numFmtId="0" fontId="35" fillId="0" borderId="0"/>
    <xf numFmtId="0" fontId="34" fillId="0" borderId="0"/>
    <xf numFmtId="0" fontId="34" fillId="0" borderId="0"/>
    <xf numFmtId="0" fontId="34" fillId="0" borderId="0"/>
    <xf numFmtId="9" fontId="34" fillId="0" borderId="0" applyFont="0" applyFill="0" applyBorder="0" applyAlignment="0" applyProtection="0"/>
    <xf numFmtId="9" fontId="64" fillId="0" borderId="0" applyFont="0" applyFill="0" applyBorder="0" applyAlignment="0" applyProtection="0"/>
    <xf numFmtId="0" fontId="34" fillId="0" borderId="0"/>
    <xf numFmtId="0" fontId="34" fillId="0" borderId="0"/>
    <xf numFmtId="43" fontId="34" fillId="0" borderId="0" applyFont="0" applyFill="0" applyBorder="0" applyAlignment="0" applyProtection="0"/>
    <xf numFmtId="0" fontId="64" fillId="0" borderId="0"/>
    <xf numFmtId="43" fontId="34" fillId="0" borderId="0" applyFont="0" applyFill="0" applyBorder="0" applyAlignment="0" applyProtection="0"/>
    <xf numFmtId="0" fontId="34" fillId="0" borderId="0"/>
    <xf numFmtId="43" fontId="34" fillId="0" borderId="0" applyFont="0" applyFill="0" applyBorder="0" applyAlignment="0" applyProtection="0"/>
    <xf numFmtId="0" fontId="64" fillId="0" borderId="0"/>
    <xf numFmtId="0" fontId="34" fillId="0" borderId="0"/>
    <xf numFmtId="164" fontId="87" fillId="0" borderId="0" applyFont="0" applyFill="0" applyBorder="0" applyAlignment="0" applyProtection="0"/>
    <xf numFmtId="0" fontId="34" fillId="0" borderId="0"/>
    <xf numFmtId="43" fontId="34" fillId="0" borderId="0" applyFont="0" applyFill="0" applyBorder="0" applyAlignment="0" applyProtection="0"/>
    <xf numFmtId="0" fontId="6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43" fontId="34" fillId="0" borderId="0" applyFont="0" applyFill="0" applyBorder="0" applyAlignment="0" applyProtection="0"/>
    <xf numFmtId="0" fontId="34" fillId="0" borderId="0"/>
    <xf numFmtId="164" fontId="34" fillId="0" borderId="0" applyFont="0" applyFill="0" applyBorder="0" applyAlignment="0" applyProtection="0"/>
    <xf numFmtId="164"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9" fontId="34" fillId="0" borderId="0" applyFont="0" applyFill="0" applyBorder="0" applyAlignment="0" applyProtection="0"/>
    <xf numFmtId="43" fontId="34" fillId="0" borderId="0" applyFont="0" applyFill="0" applyBorder="0" applyAlignment="0" applyProtection="0"/>
    <xf numFmtId="0" fontId="34" fillId="0" borderId="0"/>
    <xf numFmtId="0" fontId="94" fillId="0" borderId="0"/>
    <xf numFmtId="0" fontId="106" fillId="0" borderId="0"/>
    <xf numFmtId="164" fontId="106" fillId="0" borderId="0" applyFont="0" applyFill="0" applyBorder="0" applyAlignment="0" applyProtection="0"/>
    <xf numFmtId="164" fontId="33" fillId="0" borderId="0" applyFont="0" applyFill="0" applyBorder="0" applyAlignment="0" applyProtection="0"/>
    <xf numFmtId="0" fontId="32" fillId="0" borderId="0"/>
    <xf numFmtId="0" fontId="31" fillId="0" borderId="0"/>
    <xf numFmtId="0" fontId="31" fillId="0" borderId="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9"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87"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0" fontId="64" fillId="0" borderId="0"/>
    <xf numFmtId="0" fontId="64" fillId="0" borderId="0"/>
    <xf numFmtId="0" fontId="6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64" fillId="0" borderId="0"/>
    <xf numFmtId="0" fontId="64" fillId="0" borderId="0"/>
    <xf numFmtId="0" fontId="64" fillId="0" borderId="0"/>
    <xf numFmtId="0" fontId="64" fillId="0" borderId="0"/>
    <xf numFmtId="0" fontId="64" fillId="0" borderId="0"/>
    <xf numFmtId="0" fontId="64" fillId="0" borderId="0"/>
    <xf numFmtId="0" fontId="31" fillId="0" borderId="0"/>
    <xf numFmtId="0" fontId="31" fillId="0" borderId="0"/>
    <xf numFmtId="0" fontId="64" fillId="0" borderId="0"/>
    <xf numFmtId="0" fontId="64" fillId="0" borderId="0"/>
    <xf numFmtId="0" fontId="31" fillId="0" borderId="0"/>
    <xf numFmtId="0" fontId="64" fillId="0" borderId="0"/>
    <xf numFmtId="0" fontId="64"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64" fillId="0" borderId="0"/>
    <xf numFmtId="0" fontId="31" fillId="0" borderId="0"/>
    <xf numFmtId="0" fontId="31" fillId="0" borderId="0"/>
    <xf numFmtId="0" fontId="64" fillId="0" borderId="0"/>
    <xf numFmtId="0" fontId="64" fillId="0" borderId="0"/>
    <xf numFmtId="0" fontId="31" fillId="0" borderId="0"/>
    <xf numFmtId="0" fontId="64" fillId="0" borderId="0"/>
    <xf numFmtId="0" fontId="64" fillId="0" borderId="0"/>
    <xf numFmtId="0" fontId="64" fillId="0" borderId="0"/>
    <xf numFmtId="0" fontId="64" fillId="0" borderId="0"/>
    <xf numFmtId="0" fontId="31" fillId="0" borderId="0"/>
    <xf numFmtId="0" fontId="31" fillId="0" borderId="0"/>
    <xf numFmtId="0" fontId="31" fillId="0" borderId="0"/>
    <xf numFmtId="0" fontId="31" fillId="0" borderId="0"/>
    <xf numFmtId="0" fontId="31" fillId="0" borderId="0"/>
    <xf numFmtId="0" fontId="31"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9" fontId="31" fillId="0" borderId="0" applyFont="0" applyFill="0" applyBorder="0" applyAlignment="0" applyProtection="0"/>
    <xf numFmtId="0" fontId="113" fillId="0" borderId="30" applyNumberFormat="0" applyFont="0" applyFill="0" applyAlignment="0" applyProtection="0"/>
    <xf numFmtId="170" fontId="114" fillId="0" borderId="31" applyNumberFormat="0" applyProtection="0">
      <alignment horizontal="right" vertical="center"/>
    </xf>
    <xf numFmtId="170" fontId="115" fillId="0" borderId="32" applyNumberFormat="0" applyProtection="0">
      <alignment horizontal="right" vertical="center"/>
    </xf>
    <xf numFmtId="0" fontId="115" fillId="15" borderId="30" applyNumberFormat="0" applyAlignment="0" applyProtection="0">
      <alignment horizontal="left" vertical="center" indent="1"/>
    </xf>
    <xf numFmtId="0" fontId="116" fillId="16" borderId="32" applyNumberFormat="0" applyAlignment="0">
      <alignment horizontal="left" vertical="center" indent="1"/>
      <protection locked="0"/>
    </xf>
    <xf numFmtId="0" fontId="116" fillId="16" borderId="32" applyNumberFormat="0" applyAlignment="0">
      <alignment horizontal="left" vertical="center" indent="1"/>
      <protection locked="0"/>
    </xf>
    <xf numFmtId="0" fontId="117" fillId="0" borderId="33" applyNumberFormat="0" applyFill="0" applyBorder="0" applyAlignment="0" applyProtection="0"/>
    <xf numFmtId="0" fontId="117" fillId="16" borderId="32" applyNumberFormat="0" applyAlignment="0">
      <alignment horizontal="left" vertical="center" indent="1"/>
      <protection locked="0"/>
    </xf>
    <xf numFmtId="0" fontId="117" fillId="16" borderId="32" applyNumberFormat="0" applyAlignment="0">
      <alignment horizontal="left" vertical="center" indent="1"/>
      <protection locked="0"/>
    </xf>
    <xf numFmtId="170" fontId="118" fillId="17" borderId="31" applyNumberFormat="0" applyBorder="0">
      <alignment horizontal="right" vertical="center"/>
      <protection locked="0"/>
    </xf>
    <xf numFmtId="170" fontId="119" fillId="17" borderId="32" applyNumberFormat="0" applyBorder="0">
      <alignment horizontal="right" vertical="center"/>
      <protection locked="0"/>
    </xf>
    <xf numFmtId="0" fontId="117" fillId="18" borderId="32" applyNumberFormat="0" applyAlignment="0" applyProtection="0">
      <alignment horizontal="left" vertical="center" indent="1"/>
    </xf>
    <xf numFmtId="170" fontId="119" fillId="18" borderId="32" applyNumberFormat="0" applyProtection="0">
      <alignment horizontal="right" vertical="center"/>
    </xf>
    <xf numFmtId="0" fontId="120" fillId="0" borderId="33" applyNumberFormat="0" applyBorder="0" applyAlignment="0" applyProtection="0"/>
    <xf numFmtId="0" fontId="113" fillId="0" borderId="34" applyNumberFormat="0" applyFont="0" applyFill="0" applyAlignment="0" applyProtection="0"/>
    <xf numFmtId="170" fontId="121" fillId="19" borderId="35" applyNumberFormat="0" applyBorder="0" applyAlignment="0" applyProtection="0">
      <alignment horizontal="right" vertical="center" indent="1"/>
    </xf>
    <xf numFmtId="170" fontId="122" fillId="20" borderId="35" applyNumberFormat="0" applyBorder="0" applyAlignment="0" applyProtection="0">
      <alignment horizontal="right" vertical="center" indent="1"/>
    </xf>
    <xf numFmtId="170" fontId="122" fillId="21" borderId="35" applyNumberFormat="0" applyBorder="0" applyAlignment="0" applyProtection="0">
      <alignment horizontal="right" vertical="center" indent="1"/>
    </xf>
    <xf numFmtId="170" fontId="123" fillId="22" borderId="35" applyNumberFormat="0" applyBorder="0" applyAlignment="0" applyProtection="0">
      <alignment horizontal="right" vertical="center" indent="1"/>
    </xf>
    <xf numFmtId="170" fontId="123" fillId="23" borderId="35" applyNumberFormat="0" applyBorder="0" applyAlignment="0" applyProtection="0">
      <alignment horizontal="right" vertical="center" indent="1"/>
    </xf>
    <xf numFmtId="170" fontId="123" fillId="24" borderId="35" applyNumberFormat="0" applyBorder="0" applyAlignment="0" applyProtection="0">
      <alignment horizontal="right" vertical="center" indent="1"/>
    </xf>
    <xf numFmtId="170" fontId="124" fillId="25" borderId="35" applyNumberFormat="0" applyBorder="0" applyAlignment="0" applyProtection="0">
      <alignment horizontal="right" vertical="center" indent="1"/>
    </xf>
    <xf numFmtId="170" fontId="124" fillId="26" borderId="35" applyNumberFormat="0" applyBorder="0" applyAlignment="0" applyProtection="0">
      <alignment horizontal="right" vertical="center" indent="1"/>
    </xf>
    <xf numFmtId="170" fontId="124" fillId="27" borderId="35" applyNumberFormat="0" applyBorder="0" applyAlignment="0" applyProtection="0">
      <alignment horizontal="right" vertical="center" indent="1"/>
    </xf>
    <xf numFmtId="170" fontId="114" fillId="0" borderId="31" applyNumberFormat="0" applyFill="0" applyBorder="0" applyAlignment="0" applyProtection="0">
      <alignment horizontal="right" vertical="center"/>
    </xf>
    <xf numFmtId="0" fontId="116" fillId="28" borderId="30" applyNumberFormat="0" applyAlignment="0" applyProtection="0">
      <alignment horizontal="left" vertical="center" indent="1"/>
    </xf>
    <xf numFmtId="0" fontId="116" fillId="29" borderId="30" applyNumberFormat="0" applyAlignment="0" applyProtection="0">
      <alignment horizontal="left" vertical="center" indent="1"/>
    </xf>
    <xf numFmtId="0" fontId="116" fillId="30" borderId="30" applyNumberFormat="0" applyAlignment="0" applyProtection="0">
      <alignment horizontal="left" vertical="center" indent="1"/>
    </xf>
    <xf numFmtId="0" fontId="116" fillId="17" borderId="30" applyNumberFormat="0" applyAlignment="0" applyProtection="0">
      <alignment horizontal="left" vertical="center" indent="1"/>
    </xf>
    <xf numFmtId="0" fontId="116" fillId="18" borderId="32" applyNumberFormat="0" applyAlignment="0" applyProtection="0">
      <alignment horizontal="left" vertical="center" indent="1"/>
    </xf>
    <xf numFmtId="170" fontId="114" fillId="17" borderId="31" applyNumberFormat="0" applyBorder="0">
      <alignment horizontal="right" vertical="center"/>
      <protection locked="0"/>
    </xf>
    <xf numFmtId="170" fontId="115" fillId="17" borderId="32" applyNumberFormat="0" applyBorder="0">
      <alignment horizontal="right" vertical="center"/>
      <protection locked="0"/>
    </xf>
    <xf numFmtId="170" fontId="114" fillId="31" borderId="30" applyNumberFormat="0" applyAlignment="0" applyProtection="0">
      <alignment horizontal="left" vertical="center" indent="1"/>
    </xf>
    <xf numFmtId="0" fontId="115" fillId="15" borderId="32" applyNumberFormat="0" applyAlignment="0" applyProtection="0">
      <alignment horizontal="left" vertical="center" indent="1"/>
    </xf>
    <xf numFmtId="170" fontId="114" fillId="0" borderId="31" applyNumberFormat="0" applyFill="0" applyBorder="0" applyAlignment="0" applyProtection="0">
      <alignment horizontal="right" vertical="center"/>
    </xf>
    <xf numFmtId="0" fontId="116" fillId="18" borderId="32" applyNumberFormat="0" applyAlignment="0" applyProtection="0">
      <alignment horizontal="left" vertical="center" indent="1"/>
    </xf>
    <xf numFmtId="170" fontId="115" fillId="18" borderId="32" applyNumberFormat="0" applyProtection="0">
      <alignment horizontal="right" vertical="center"/>
    </xf>
    <xf numFmtId="0" fontId="106" fillId="0" borderId="0"/>
    <xf numFmtId="0" fontId="31" fillId="12"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64" fillId="0" borderId="0" applyFont="0" applyFill="0" applyBorder="0" applyAlignment="0" applyProtection="0"/>
    <xf numFmtId="164" fontId="89"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64"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164" fontId="31" fillId="0" borderId="0" applyFont="0" applyFill="0" applyBorder="0" applyAlignment="0" applyProtection="0"/>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31" fillId="12" borderId="0" applyNumberFormat="0" applyBorder="0" applyAlignment="0" applyProtection="0"/>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6" fillId="0" borderId="25" applyBorder="0">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wrapText="1"/>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8" fillId="0" borderId="27">
      <alignment horizontal="left"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0" fontId="66" fillId="0" borderId="24">
      <alignment horizontal="center" vertical="center"/>
    </xf>
    <xf numFmtId="9" fontId="64" fillId="0" borderId="0" applyFont="0" applyFill="0" applyBorder="0" applyAlignment="0" applyProtection="0"/>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left"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72" fillId="0" borderId="26">
      <alignment horizontal="centerContinuous" vertical="top" wrapText="1"/>
    </xf>
    <xf numFmtId="0" fontId="65" fillId="0" borderId="0">
      <alignment vertical="top"/>
    </xf>
    <xf numFmtId="164" fontId="31" fillId="0" borderId="0" applyFont="0" applyFill="0" applyBorder="0" applyAlignment="0" applyProtection="0"/>
    <xf numFmtId="0" fontId="64" fillId="0" borderId="0"/>
    <xf numFmtId="0" fontId="125" fillId="0" borderId="0"/>
    <xf numFmtId="164" fontId="106" fillId="0" borderId="0" applyFont="0" applyFill="0" applyBorder="0" applyAlignment="0" applyProtection="0"/>
    <xf numFmtId="164" fontId="31" fillId="0" borderId="0" applyFont="0" applyFill="0" applyBorder="0" applyAlignment="0" applyProtection="0"/>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8" applyBorder="0">
      <alignment horizontal="left" vertical="center" wrapText="1"/>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66" fillId="0" borderId="36">
      <alignment horizontal="center" vertical="center"/>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left"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72" fillId="0" borderId="37">
      <alignment horizontal="centerContinuous" vertical="top" wrapText="1"/>
    </xf>
    <xf numFmtId="0" fontId="30" fillId="0" borderId="0"/>
    <xf numFmtId="43" fontId="30" fillId="0" borderId="0" applyFont="0" applyFill="0" applyBorder="0" applyAlignment="0" applyProtection="0"/>
    <xf numFmtId="0" fontId="30" fillId="0" borderId="0"/>
    <xf numFmtId="0" fontId="30" fillId="0" borderId="0"/>
    <xf numFmtId="0" fontId="29" fillId="0" borderId="0"/>
    <xf numFmtId="0" fontId="29" fillId="0" borderId="0"/>
    <xf numFmtId="0" fontId="29" fillId="0" borderId="0"/>
    <xf numFmtId="164" fontId="29" fillId="0" borderId="0" applyFont="0" applyFill="0" applyBorder="0" applyAlignment="0" applyProtection="0"/>
    <xf numFmtId="0" fontId="29" fillId="0" borderId="0"/>
    <xf numFmtId="0" fontId="29" fillId="0" borderId="0"/>
    <xf numFmtId="164" fontId="29" fillId="0" borderId="0" applyFont="0" applyFill="0" applyBorder="0" applyAlignment="0" applyProtection="0"/>
    <xf numFmtId="0" fontId="29" fillId="0" borderId="0"/>
    <xf numFmtId="43" fontId="29" fillId="0" borderId="0" applyFont="0" applyFill="0" applyBorder="0" applyAlignment="0" applyProtection="0"/>
    <xf numFmtId="0" fontId="126" fillId="0" borderId="0"/>
    <xf numFmtId="0" fontId="28" fillId="0" borderId="0"/>
    <xf numFmtId="0" fontId="27" fillId="0" borderId="0"/>
    <xf numFmtId="0" fontId="27" fillId="0" borderId="0"/>
    <xf numFmtId="0" fontId="27" fillId="0" borderId="0"/>
    <xf numFmtId="43" fontId="27" fillId="0" borderId="0" applyFont="0" applyFill="0" applyBorder="0" applyAlignment="0" applyProtection="0"/>
    <xf numFmtId="0" fontId="27" fillId="0" borderId="0"/>
    <xf numFmtId="43" fontId="27" fillId="0" borderId="0" applyFont="0" applyFill="0" applyBorder="0" applyAlignment="0" applyProtection="0"/>
    <xf numFmtId="0" fontId="27" fillId="0" borderId="0"/>
    <xf numFmtId="0" fontId="26" fillId="0" borderId="0"/>
    <xf numFmtId="43" fontId="26" fillId="0" borderId="0" applyFont="0" applyFill="0" applyBorder="0" applyAlignment="0" applyProtection="0"/>
    <xf numFmtId="0" fontId="26" fillId="0" borderId="0"/>
    <xf numFmtId="0" fontId="26" fillId="0" borderId="0"/>
    <xf numFmtId="0" fontId="26" fillId="0" borderId="0"/>
    <xf numFmtId="0" fontId="106" fillId="0" borderId="0"/>
    <xf numFmtId="0" fontId="25" fillId="0" borderId="0"/>
    <xf numFmtId="0" fontId="25" fillId="0" borderId="0"/>
    <xf numFmtId="0" fontId="24" fillId="0" borderId="0"/>
    <xf numFmtId="0" fontId="24" fillId="0" borderId="0"/>
    <xf numFmtId="43" fontId="24" fillId="0" borderId="0" applyFont="0" applyFill="0" applyBorder="0" applyAlignment="0" applyProtection="0"/>
    <xf numFmtId="0" fontId="24" fillId="0" borderId="0"/>
    <xf numFmtId="0" fontId="24" fillId="0" borderId="0"/>
    <xf numFmtId="0" fontId="24" fillId="0" borderId="0"/>
    <xf numFmtId="0" fontId="24" fillId="0" borderId="0"/>
    <xf numFmtId="9" fontId="24" fillId="0" borderId="0" applyFont="0" applyFill="0" applyBorder="0" applyAlignment="0" applyProtection="0"/>
    <xf numFmtId="0" fontId="24" fillId="0" borderId="0"/>
    <xf numFmtId="0" fontId="24" fillId="0" borderId="0"/>
    <xf numFmtId="0" fontId="23" fillId="0" borderId="0"/>
    <xf numFmtId="0" fontId="22" fillId="0" borderId="0"/>
    <xf numFmtId="0" fontId="22" fillId="0" borderId="0"/>
    <xf numFmtId="0" fontId="21" fillId="0" borderId="0"/>
    <xf numFmtId="0" fontId="20" fillId="0" borderId="0"/>
    <xf numFmtId="0" fontId="19" fillId="0" borderId="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5" fillId="0" borderId="0"/>
    <xf numFmtId="0" fontId="15" fillId="0" borderId="0"/>
    <xf numFmtId="43" fontId="15" fillId="0" borderId="0" applyFont="0" applyFill="0" applyBorder="0" applyAlignment="0" applyProtection="0"/>
    <xf numFmtId="0" fontId="15" fillId="0" borderId="0"/>
    <xf numFmtId="0" fontId="14" fillId="0" borderId="0"/>
    <xf numFmtId="0" fontId="14" fillId="0" borderId="0"/>
    <xf numFmtId="0" fontId="14" fillId="0" borderId="0"/>
    <xf numFmtId="0" fontId="13" fillId="0" borderId="0"/>
    <xf numFmtId="0" fontId="12" fillId="0" borderId="0"/>
    <xf numFmtId="0" fontId="11" fillId="0" borderId="0"/>
    <xf numFmtId="0" fontId="10" fillId="0" borderId="0"/>
    <xf numFmtId="0" fontId="10" fillId="0" borderId="0"/>
    <xf numFmtId="0" fontId="10" fillId="0" borderId="0"/>
    <xf numFmtId="0" fontId="9" fillId="0" borderId="0"/>
    <xf numFmtId="0" fontId="8" fillId="0" borderId="0"/>
    <xf numFmtId="0" fontId="7" fillId="0" borderId="0"/>
    <xf numFmtId="0" fontId="6" fillId="0" borderId="0"/>
    <xf numFmtId="0" fontId="6" fillId="0" borderId="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0" fontId="3" fillId="0" borderId="0"/>
    <xf numFmtId="0" fontId="2" fillId="0" borderId="0"/>
    <xf numFmtId="43" fontId="141" fillId="0" borderId="0" applyFont="0" applyFill="0" applyBorder="0" applyAlignment="0" applyProtection="0"/>
    <xf numFmtId="9" fontId="141"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862">
    <xf numFmtId="0" fontId="0" fillId="0" borderId="0" xfId="0"/>
    <xf numFmtId="0" fontId="74" fillId="2" borderId="6" xfId="0" applyFont="1" applyFill="1" applyBorder="1"/>
    <xf numFmtId="0" fontId="74" fillId="6" borderId="14" xfId="0" applyFont="1" applyFill="1" applyBorder="1"/>
    <xf numFmtId="0" fontId="74" fillId="6" borderId="15" xfId="0" applyFont="1" applyFill="1" applyBorder="1" applyAlignment="1" applyProtection="1">
      <alignment wrapText="1"/>
      <protection locked="0"/>
    </xf>
    <xf numFmtId="0" fontId="74" fillId="2" borderId="6" xfId="0" applyFont="1" applyFill="1" applyBorder="1" applyAlignment="1" applyProtection="1">
      <alignment wrapText="1"/>
      <protection locked="0"/>
    </xf>
    <xf numFmtId="0" fontId="74" fillId="6" borderId="15" xfId="0" applyFont="1" applyFill="1" applyBorder="1" applyAlignment="1">
      <alignment wrapText="1"/>
    </xf>
    <xf numFmtId="0" fontId="74" fillId="2" borderId="6" xfId="0" applyFont="1" applyFill="1" applyBorder="1" applyAlignment="1">
      <alignment wrapText="1"/>
    </xf>
    <xf numFmtId="0" fontId="0" fillId="3" borderId="15" xfId="0" applyFill="1" applyBorder="1"/>
    <xf numFmtId="0" fontId="64" fillId="3" borderId="15" xfId="0" applyFont="1" applyFill="1" applyBorder="1" applyProtection="1">
      <protection locked="0"/>
    </xf>
    <xf numFmtId="0" fontId="74" fillId="2" borderId="15" xfId="0" applyFont="1" applyFill="1" applyBorder="1" applyAlignment="1" applyProtection="1">
      <alignment wrapText="1"/>
      <protection locked="0"/>
    </xf>
    <xf numFmtId="0" fontId="76" fillId="3" borderId="5" xfId="0" applyFont="1" applyFill="1" applyBorder="1" applyProtection="1">
      <protection locked="0"/>
    </xf>
    <xf numFmtId="0" fontId="64" fillId="3" borderId="15" xfId="0" applyFont="1" applyFill="1" applyBorder="1" applyAlignment="1" applyProtection="1">
      <alignment horizontal="center"/>
      <protection locked="0"/>
    </xf>
    <xf numFmtId="0" fontId="76" fillId="0" borderId="5" xfId="0" applyFont="1" applyBorder="1" applyProtection="1">
      <protection locked="0"/>
    </xf>
    <xf numFmtId="0" fontId="64" fillId="0" borderId="15" xfId="0" applyFont="1" applyBorder="1" applyAlignment="1" applyProtection="1">
      <alignment horizontal="center"/>
      <protection locked="0"/>
    </xf>
    <xf numFmtId="0" fontId="75" fillId="7" borderId="13" xfId="0" applyFont="1" applyFill="1" applyBorder="1" applyProtection="1">
      <protection locked="0"/>
    </xf>
    <xf numFmtId="0" fontId="75" fillId="7" borderId="13" xfId="0" applyFont="1" applyFill="1" applyBorder="1"/>
    <xf numFmtId="0" fontId="0" fillId="3" borderId="15" xfId="0" applyFill="1" applyBorder="1" applyAlignment="1">
      <alignment horizontal="center"/>
    </xf>
    <xf numFmtId="0" fontId="0" fillId="0" borderId="15" xfId="0" applyBorder="1" applyAlignment="1">
      <alignment horizontal="center"/>
    </xf>
    <xf numFmtId="0" fontId="75" fillId="7" borderId="7" xfId="0" applyFont="1" applyFill="1" applyBorder="1"/>
    <xf numFmtId="0" fontId="74" fillId="2" borderId="11" xfId="0" applyFont="1" applyFill="1" applyBorder="1" applyAlignment="1">
      <alignment wrapText="1"/>
    </xf>
    <xf numFmtId="0" fontId="0" fillId="3" borderId="17" xfId="0" applyFill="1" applyBorder="1" applyAlignment="1">
      <alignment horizontal="center"/>
    </xf>
    <xf numFmtId="0" fontId="0" fillId="0" borderId="15" xfId="0" applyBorder="1"/>
    <xf numFmtId="0" fontId="82" fillId="2" borderId="5" xfId="0" applyFont="1" applyFill="1" applyBorder="1"/>
    <xf numFmtId="0" fontId="64" fillId="8" borderId="5" xfId="0" applyFont="1" applyFill="1" applyBorder="1"/>
    <xf numFmtId="0" fontId="64" fillId="9" borderId="5" xfId="0" applyFont="1" applyFill="1" applyBorder="1"/>
    <xf numFmtId="0" fontId="80" fillId="3" borderId="5" xfId="0" applyFont="1" applyFill="1" applyBorder="1"/>
    <xf numFmtId="0" fontId="80" fillId="10" borderId="5" xfId="0" applyFont="1" applyFill="1" applyBorder="1"/>
    <xf numFmtId="0" fontId="80" fillId="3" borderId="5" xfId="0" applyFont="1" applyFill="1" applyBorder="1" applyProtection="1">
      <protection locked="0"/>
    </xf>
    <xf numFmtId="0" fontId="80" fillId="10" borderId="5" xfId="0" applyFont="1" applyFill="1" applyBorder="1" applyProtection="1">
      <protection locked="0"/>
    </xf>
    <xf numFmtId="0" fontId="81" fillId="10" borderId="5" xfId="0" applyFont="1" applyFill="1" applyBorder="1" applyProtection="1">
      <protection locked="0"/>
    </xf>
    <xf numFmtId="0" fontId="81" fillId="3" borderId="15" xfId="0" applyFont="1" applyFill="1" applyBorder="1" applyProtection="1">
      <protection locked="0"/>
    </xf>
    <xf numFmtId="0" fontId="0" fillId="3" borderId="5" xfId="0" applyFill="1" applyBorder="1"/>
    <xf numFmtId="0" fontId="0" fillId="10" borderId="5" xfId="0" applyFill="1" applyBorder="1"/>
    <xf numFmtId="0" fontId="80" fillId="3" borderId="5" xfId="0" applyFont="1" applyFill="1" applyBorder="1" applyAlignment="1" applyProtection="1">
      <alignment horizontal="center"/>
      <protection locked="0"/>
    </xf>
    <xf numFmtId="0" fontId="64" fillId="3" borderId="15" xfId="0" applyFont="1" applyFill="1" applyBorder="1" applyAlignment="1">
      <alignment horizontal="center"/>
    </xf>
    <xf numFmtId="0" fontId="80" fillId="0" borderId="5" xfId="0" applyFont="1" applyBorder="1" applyAlignment="1" applyProtection="1">
      <alignment horizontal="center"/>
      <protection locked="0"/>
    </xf>
    <xf numFmtId="0" fontId="64" fillId="0" borderId="15" xfId="0" applyFont="1" applyBorder="1" applyProtection="1">
      <protection locked="0"/>
    </xf>
    <xf numFmtId="0" fontId="64" fillId="0" borderId="15" xfId="0" applyFont="1" applyBorder="1" applyAlignment="1">
      <alignment horizontal="center"/>
    </xf>
    <xf numFmtId="0" fontId="64" fillId="3" borderId="17" xfId="0" applyFont="1" applyFill="1" applyBorder="1" applyProtection="1">
      <protection locked="0"/>
    </xf>
    <xf numFmtId="0" fontId="64" fillId="10" borderId="15" xfId="0" applyFont="1" applyFill="1" applyBorder="1" applyAlignment="1" applyProtection="1">
      <alignment horizontal="center"/>
      <protection locked="0"/>
    </xf>
    <xf numFmtId="0" fontId="78" fillId="0" borderId="0" xfId="27" applyFont="1"/>
    <xf numFmtId="0" fontId="78" fillId="0" borderId="0" xfId="27" applyFont="1" applyAlignment="1">
      <alignment horizontal="center"/>
    </xf>
    <xf numFmtId="0" fontId="96" fillId="0" borderId="0" xfId="27" applyFont="1"/>
    <xf numFmtId="0" fontId="95" fillId="0" borderId="0" xfId="27" applyFont="1"/>
    <xf numFmtId="0" fontId="97" fillId="0" borderId="0" xfId="27" applyFont="1"/>
    <xf numFmtId="0" fontId="98" fillId="0" borderId="0" xfId="27" applyFont="1"/>
    <xf numFmtId="0" fontId="85" fillId="0" borderId="0" xfId="27" applyFont="1"/>
    <xf numFmtId="0" fontId="96" fillId="0" borderId="9" xfId="27" applyFont="1" applyBorder="1" applyAlignment="1">
      <alignment wrapText="1"/>
    </xf>
    <xf numFmtId="43" fontId="95" fillId="0" borderId="0" xfId="51" applyFont="1"/>
    <xf numFmtId="0" fontId="64" fillId="0" borderId="0" xfId="27" applyBorder="1"/>
    <xf numFmtId="0" fontId="64" fillId="0" borderId="0" xfId="27"/>
    <xf numFmtId="0" fontId="96" fillId="0" borderId="23" xfId="27" applyFont="1" applyBorder="1" applyAlignment="1">
      <alignment wrapText="1"/>
    </xf>
    <xf numFmtId="0" fontId="78" fillId="0" borderId="0" xfId="85" applyFont="1"/>
    <xf numFmtId="0" fontId="78" fillId="0" borderId="0" xfId="85" applyFont="1" applyAlignment="1">
      <alignment horizontal="center"/>
    </xf>
    <xf numFmtId="0" fontId="78" fillId="0" borderId="0" xfId="85" applyFont="1" applyAlignment="1">
      <alignment vertical="top"/>
    </xf>
    <xf numFmtId="2" fontId="78" fillId="0" borderId="0" xfId="86" applyNumberFormat="1" applyFont="1" applyAlignment="1">
      <alignment horizontal="center"/>
    </xf>
    <xf numFmtId="0" fontId="111" fillId="0" borderId="0" xfId="85" applyFont="1" applyAlignment="1">
      <alignment horizontal="center"/>
    </xf>
    <xf numFmtId="0" fontId="108" fillId="0" borderId="0" xfId="85" applyFont="1"/>
    <xf numFmtId="0" fontId="108" fillId="0" borderId="0" xfId="85" applyFont="1" applyAlignment="1">
      <alignment horizontal="center"/>
    </xf>
    <xf numFmtId="0" fontId="78" fillId="0" borderId="0" xfId="27" applyFont="1" applyAlignment="1">
      <alignment horizontal="left"/>
    </xf>
    <xf numFmtId="0" fontId="81" fillId="0" borderId="0" xfId="27" applyFont="1"/>
    <xf numFmtId="0" fontId="104" fillId="11" borderId="0" xfId="449" applyFont="1" applyFill="1"/>
    <xf numFmtId="0" fontId="127" fillId="11" borderId="0" xfId="449" applyFont="1" applyFill="1"/>
    <xf numFmtId="0" fontId="76" fillId="0" borderId="28" xfId="27" applyFont="1" applyBorder="1"/>
    <xf numFmtId="0" fontId="76" fillId="0" borderId="8" xfId="27" applyFont="1" applyBorder="1"/>
    <xf numFmtId="0" fontId="76" fillId="3" borderId="16" xfId="27" applyFont="1" applyFill="1" applyBorder="1"/>
    <xf numFmtId="0" fontId="76" fillId="0" borderId="16" xfId="27" applyFont="1" applyBorder="1"/>
    <xf numFmtId="0" fontId="76" fillId="3" borderId="28" xfId="27" applyFont="1" applyFill="1" applyBorder="1"/>
    <xf numFmtId="0" fontId="76" fillId="0" borderId="16" xfId="27" applyFont="1" applyBorder="1" applyProtection="1">
      <protection locked="0"/>
    </xf>
    <xf numFmtId="0" fontId="74" fillId="6" borderId="0" xfId="27" applyFont="1" applyFill="1"/>
    <xf numFmtId="0" fontId="74" fillId="6" borderId="12" xfId="27" applyFont="1" applyFill="1" applyBorder="1"/>
    <xf numFmtId="0" fontId="76" fillId="0" borderId="29" xfId="27" applyFont="1" applyBorder="1"/>
    <xf numFmtId="0" fontId="76" fillId="0" borderId="29" xfId="27" applyFont="1" applyBorder="1" applyAlignment="1">
      <alignment vertical="center"/>
    </xf>
    <xf numFmtId="0" fontId="64" fillId="0" borderId="29" xfId="27" applyBorder="1"/>
    <xf numFmtId="0" fontId="76" fillId="0" borderId="16" xfId="27" applyFont="1" applyBorder="1" applyAlignment="1">
      <alignment vertical="center"/>
    </xf>
    <xf numFmtId="0" fontId="64" fillId="0" borderId="16" xfId="27" applyBorder="1"/>
    <xf numFmtId="0" fontId="81" fillId="0" borderId="16" xfId="27" applyFont="1" applyBorder="1" applyAlignment="1">
      <alignment vertical="center"/>
    </xf>
    <xf numFmtId="0" fontId="81" fillId="0" borderId="16" xfId="27" applyFont="1" applyBorder="1"/>
    <xf numFmtId="0" fontId="76" fillId="0" borderId="16" xfId="27" applyFont="1" applyBorder="1" applyAlignment="1">
      <alignment wrapText="1"/>
    </xf>
    <xf numFmtId="0" fontId="81" fillId="0" borderId="28" xfId="27" applyFont="1" applyBorder="1" applyAlignment="1">
      <alignment vertical="center"/>
    </xf>
    <xf numFmtId="0" fontId="81" fillId="0" borderId="28" xfId="27" applyFont="1" applyBorder="1"/>
    <xf numFmtId="0" fontId="76" fillId="0" borderId="28" xfId="27" applyFont="1" applyBorder="1" applyAlignment="1">
      <alignment vertical="center"/>
    </xf>
    <xf numFmtId="0" fontId="64" fillId="0" borderId="28" xfId="27" applyBorder="1"/>
    <xf numFmtId="0" fontId="83" fillId="0" borderId="0" xfId="27" applyFont="1"/>
    <xf numFmtId="0" fontId="83" fillId="3" borderId="0" xfId="27" applyFont="1" applyFill="1"/>
    <xf numFmtId="0" fontId="64" fillId="0" borderId="40" xfId="27" applyBorder="1"/>
    <xf numFmtId="0" fontId="64" fillId="0" borderId="41" xfId="27" applyBorder="1"/>
    <xf numFmtId="0" fontId="83" fillId="0" borderId="16" xfId="27" applyFont="1" applyBorder="1"/>
    <xf numFmtId="0" fontId="76" fillId="3" borderId="16" xfId="27" applyFont="1" applyFill="1" applyBorder="1" applyAlignment="1">
      <alignment vertical="center"/>
    </xf>
    <xf numFmtId="0" fontId="83" fillId="3" borderId="16" xfId="27" applyFont="1" applyFill="1" applyBorder="1"/>
    <xf numFmtId="49" fontId="64" fillId="0" borderId="16" xfId="27" applyNumberFormat="1" applyBorder="1"/>
    <xf numFmtId="1" fontId="81" fillId="0" borderId="16" xfId="27" applyNumberFormat="1" applyFont="1" applyBorder="1" applyAlignment="1">
      <alignment vertical="center"/>
    </xf>
    <xf numFmtId="1" fontId="76" fillId="0" borderId="16" xfId="27" applyNumberFormat="1" applyFont="1" applyBorder="1" applyAlignment="1">
      <alignment vertical="center"/>
    </xf>
    <xf numFmtId="0" fontId="76" fillId="0" borderId="28" xfId="27" applyFont="1" applyBorder="1" applyProtection="1">
      <protection locked="0"/>
    </xf>
    <xf numFmtId="0" fontId="76" fillId="0" borderId="16" xfId="2358" applyFont="1" applyBorder="1"/>
    <xf numFmtId="0" fontId="76" fillId="0" borderId="16" xfId="2358" applyFont="1" applyBorder="1" applyAlignment="1">
      <alignment vertical="center"/>
    </xf>
    <xf numFmtId="0" fontId="24" fillId="0" borderId="16" xfId="2358" applyBorder="1"/>
    <xf numFmtId="0" fontId="24" fillId="0" borderId="0" xfId="2358"/>
    <xf numFmtId="49" fontId="76" fillId="0" borderId="16" xfId="27" applyNumberFormat="1" applyFont="1" applyBorder="1" applyAlignment="1">
      <alignment vertical="center"/>
    </xf>
    <xf numFmtId="9" fontId="0" fillId="0" borderId="0" xfId="2360" applyFont="1"/>
    <xf numFmtId="0" fontId="24" fillId="0" borderId="0" xfId="2361"/>
    <xf numFmtId="0" fontId="96" fillId="0" borderId="0" xfId="27" applyFont="1" applyAlignment="1">
      <alignment wrapText="1"/>
    </xf>
    <xf numFmtId="0" fontId="77" fillId="0" borderId="0" xfId="85" applyFont="1"/>
    <xf numFmtId="0" fontId="78" fillId="14" borderId="0" xfId="85" applyFont="1" applyFill="1"/>
    <xf numFmtId="43" fontId="78" fillId="0" borderId="0" xfId="86" applyFont="1"/>
    <xf numFmtId="2" fontId="78" fillId="0" borderId="0" xfId="27" applyNumberFormat="1" applyFont="1"/>
    <xf numFmtId="1" fontId="78" fillId="0" borderId="0" xfId="27" applyNumberFormat="1" applyFont="1" applyAlignment="1">
      <alignment horizontal="left"/>
    </xf>
    <xf numFmtId="0" fontId="0" fillId="0" borderId="16" xfId="0" applyBorder="1"/>
    <xf numFmtId="0" fontId="81" fillId="0" borderId="0" xfId="27" applyFont="1" applyBorder="1" applyAlignment="1">
      <alignment vertical="center"/>
    </xf>
    <xf numFmtId="0" fontId="76" fillId="0" borderId="0" xfId="27" applyFont="1" applyBorder="1" applyAlignment="1">
      <alignment vertical="center"/>
    </xf>
    <xf numFmtId="0" fontId="0" fillId="0" borderId="28" xfId="0" applyBorder="1"/>
    <xf numFmtId="0" fontId="76" fillId="0" borderId="0" xfId="27" applyFont="1" applyBorder="1"/>
    <xf numFmtId="0" fontId="134" fillId="0" borderId="16" xfId="27" applyFont="1" applyBorder="1"/>
    <xf numFmtId="0" fontId="134" fillId="0" borderId="16" xfId="27" applyFont="1" applyBorder="1" applyAlignment="1">
      <alignment vertical="center"/>
    </xf>
    <xf numFmtId="0" fontId="7" fillId="11" borderId="36" xfId="2391" applyFill="1" applyBorder="1"/>
    <xf numFmtId="0" fontId="7" fillId="11" borderId="36" xfId="2391" applyFill="1" applyBorder="1" applyAlignment="1">
      <alignment horizontal="center"/>
    </xf>
    <xf numFmtId="0" fontId="7" fillId="0" borderId="0" xfId="2391"/>
    <xf numFmtId="0" fontId="7" fillId="13" borderId="36" xfId="2391" applyFill="1" applyBorder="1"/>
    <xf numFmtId="0" fontId="7" fillId="13" borderId="36" xfId="2391" applyFill="1" applyBorder="1" applyAlignment="1">
      <alignment horizontal="center"/>
    </xf>
    <xf numFmtId="0" fontId="135" fillId="0" borderId="16" xfId="27" applyFont="1" applyBorder="1"/>
    <xf numFmtId="0" fontId="135" fillId="0" borderId="16" xfId="27" applyFont="1" applyBorder="1" applyAlignment="1">
      <alignment vertical="center"/>
    </xf>
    <xf numFmtId="0" fontId="136" fillId="0" borderId="16" xfId="27" applyFont="1" applyBorder="1" applyAlignment="1">
      <alignment vertical="center"/>
    </xf>
    <xf numFmtId="0" fontId="136" fillId="0" borderId="16" xfId="27" applyFont="1" applyBorder="1"/>
    <xf numFmtId="0" fontId="96" fillId="0" borderId="0" xfId="27" applyFont="1" applyProtection="1"/>
    <xf numFmtId="0" fontId="85" fillId="0" borderId="0" xfId="27" quotePrefix="1" applyFont="1" applyProtection="1"/>
    <xf numFmtId="43" fontId="85" fillId="0" borderId="0" xfId="51" applyFont="1" applyFill="1" applyProtection="1"/>
    <xf numFmtId="0" fontId="24" fillId="0" borderId="0" xfId="2361" applyProtection="1"/>
    <xf numFmtId="0" fontId="103" fillId="0" borderId="0" xfId="2361" applyFont="1" applyAlignment="1" applyProtection="1"/>
    <xf numFmtId="0" fontId="96" fillId="0" borderId="0" xfId="27" applyFont="1" applyAlignment="1" applyProtection="1">
      <alignment wrapText="1"/>
    </xf>
    <xf numFmtId="0" fontId="100" fillId="0" borderId="0" xfId="2361" applyFont="1" applyProtection="1"/>
    <xf numFmtId="0" fontId="64" fillId="0" borderId="0" xfId="27" applyProtection="1"/>
    <xf numFmtId="0" fontId="102" fillId="0" borderId="0" xfId="27" applyFont="1" applyAlignment="1" applyProtection="1">
      <alignment wrapText="1"/>
    </xf>
    <xf numFmtId="0" fontId="85" fillId="0" borderId="0" xfId="27" applyFont="1" applyAlignment="1" applyProtection="1">
      <alignment wrapText="1"/>
    </xf>
    <xf numFmtId="0" fontId="95" fillId="0" borderId="0" xfId="27" applyFont="1" applyAlignment="1" applyProtection="1">
      <alignment horizontal="left"/>
    </xf>
    <xf numFmtId="0" fontId="78" fillId="0" borderId="0" xfId="27" applyFont="1" applyAlignment="1" applyProtection="1">
      <alignment horizontal="center"/>
    </xf>
    <xf numFmtId="165" fontId="78" fillId="0" borderId="0" xfId="27" applyNumberFormat="1" applyFont="1" applyAlignment="1" applyProtection="1">
      <alignment horizontal="center"/>
    </xf>
    <xf numFmtId="43" fontId="78" fillId="0" borderId="0" xfId="51" applyFont="1" applyAlignment="1" applyProtection="1">
      <alignment horizontal="center"/>
    </xf>
    <xf numFmtId="0" fontId="78" fillId="0" borderId="0" xfId="27" applyFont="1" applyAlignment="1" applyProtection="1">
      <alignment horizontal="center" wrapText="1"/>
    </xf>
    <xf numFmtId="0" fontId="77" fillId="35" borderId="36" xfId="27" applyFont="1" applyFill="1" applyBorder="1" applyAlignment="1" applyProtection="1">
      <alignment horizontal="center"/>
    </xf>
    <xf numFmtId="0" fontId="77" fillId="33" borderId="36" xfId="27" applyFont="1" applyFill="1" applyBorder="1" applyAlignment="1" applyProtection="1">
      <alignment horizontal="left"/>
    </xf>
    <xf numFmtId="0" fontId="77" fillId="33" borderId="36" xfId="27" applyFont="1" applyFill="1" applyBorder="1" applyAlignment="1" applyProtection="1">
      <alignment horizontal="center"/>
    </xf>
    <xf numFmtId="4" fontId="78" fillId="13" borderId="36" xfId="2358" applyNumberFormat="1" applyFont="1" applyFill="1" applyBorder="1" applyAlignment="1" applyProtection="1">
      <alignment horizontal="left"/>
    </xf>
    <xf numFmtId="0" fontId="85" fillId="5" borderId="36" xfId="27" quotePrefix="1" applyFont="1" applyFill="1" applyBorder="1" applyAlignment="1" applyProtection="1">
      <alignment horizontal="left" wrapText="1"/>
    </xf>
    <xf numFmtId="0" fontId="78" fillId="5" borderId="36" xfId="2358" applyFont="1" applyFill="1" applyBorder="1" applyAlignment="1" applyProtection="1">
      <alignment horizontal="left"/>
    </xf>
    <xf numFmtId="0" fontId="77" fillId="33" borderId="36" xfId="2358" applyFont="1" applyFill="1" applyBorder="1" applyAlignment="1" applyProtection="1">
      <alignment horizontal="left"/>
    </xf>
    <xf numFmtId="0" fontId="77" fillId="13" borderId="36" xfId="2358" applyFont="1" applyFill="1" applyBorder="1" applyAlignment="1" applyProtection="1">
      <alignment horizontal="left"/>
    </xf>
    <xf numFmtId="4" fontId="77" fillId="13" borderId="36" xfId="2358" applyNumberFormat="1" applyFont="1" applyFill="1" applyBorder="1" applyAlignment="1" applyProtection="1">
      <alignment horizontal="left"/>
    </xf>
    <xf numFmtId="0" fontId="77" fillId="4" borderId="36" xfId="27" applyFont="1" applyFill="1" applyBorder="1" applyAlignment="1" applyProtection="1">
      <alignment horizontal="center"/>
    </xf>
    <xf numFmtId="0" fontId="85" fillId="5" borderId="36" xfId="27" quotePrefix="1" applyFont="1" applyFill="1" applyBorder="1" applyAlignment="1" applyProtection="1">
      <alignment wrapText="1"/>
    </xf>
    <xf numFmtId="0" fontId="77" fillId="35" borderId="36" xfId="27" applyFont="1" applyFill="1" applyBorder="1" applyProtection="1"/>
    <xf numFmtId="0" fontId="77" fillId="35" borderId="36" xfId="27" applyFont="1" applyFill="1" applyBorder="1" applyAlignment="1" applyProtection="1">
      <alignment horizontal="left"/>
    </xf>
    <xf numFmtId="0" fontId="77" fillId="35" borderId="42" xfId="27" applyFont="1" applyFill="1" applyBorder="1" applyAlignment="1" applyProtection="1">
      <alignment horizontal="center"/>
    </xf>
    <xf numFmtId="0" fontId="85" fillId="5" borderId="36" xfId="27" quotePrefix="1" applyFont="1" applyFill="1" applyBorder="1" applyAlignment="1" applyProtection="1">
      <alignment horizontal="center" wrapText="1"/>
      <protection locked="0"/>
    </xf>
    <xf numFmtId="0" fontId="77" fillId="4" borderId="37" xfId="27" applyFont="1" applyFill="1" applyBorder="1" applyAlignment="1" applyProtection="1">
      <alignment horizontal="left"/>
    </xf>
    <xf numFmtId="0" fontId="77" fillId="35" borderId="51" xfId="27" applyFont="1" applyFill="1" applyBorder="1" applyAlignment="1" applyProtection="1">
      <alignment horizontal="left"/>
    </xf>
    <xf numFmtId="0" fontId="77" fillId="35" borderId="52" xfId="27" applyFont="1" applyFill="1" applyBorder="1" applyAlignment="1" applyProtection="1">
      <alignment horizontal="left"/>
    </xf>
    <xf numFmtId="0" fontId="77" fillId="35" borderId="52" xfId="27" applyFont="1" applyFill="1" applyBorder="1" applyAlignment="1" applyProtection="1">
      <alignment horizontal="center"/>
    </xf>
    <xf numFmtId="0" fontId="77" fillId="35" borderId="53" xfId="27" applyFont="1" applyFill="1" applyBorder="1" applyProtection="1"/>
    <xf numFmtId="0" fontId="24" fillId="35" borderId="55" xfId="2358" applyFill="1" applyBorder="1" applyProtection="1"/>
    <xf numFmtId="0" fontId="77" fillId="35" borderId="56" xfId="2358" applyFont="1" applyFill="1" applyBorder="1" applyAlignment="1" applyProtection="1">
      <alignment horizontal="left"/>
    </xf>
    <xf numFmtId="0" fontId="77" fillId="35" borderId="57" xfId="2358" applyFont="1" applyFill="1" applyBorder="1" applyAlignment="1" applyProtection="1">
      <alignment horizontal="left"/>
    </xf>
    <xf numFmtId="0" fontId="24" fillId="35" borderId="58" xfId="2358" applyFill="1" applyBorder="1" applyProtection="1"/>
    <xf numFmtId="0" fontId="85" fillId="5" borderId="36" xfId="27" quotePrefix="1" applyFont="1" applyFill="1" applyBorder="1" applyAlignment="1" applyProtection="1">
      <alignment horizontal="right" wrapText="1"/>
    </xf>
    <xf numFmtId="0" fontId="77" fillId="11" borderId="0" xfId="27" applyFont="1" applyFill="1" applyBorder="1" applyAlignment="1" applyProtection="1">
      <alignment horizontal="right"/>
    </xf>
    <xf numFmtId="0" fontId="77" fillId="11" borderId="0" xfId="27" applyFont="1" applyFill="1" applyBorder="1" applyAlignment="1" applyProtection="1">
      <alignment horizontal="center"/>
    </xf>
    <xf numFmtId="0" fontId="77" fillId="0" borderId="0" xfId="27" applyFont="1" applyFill="1" applyBorder="1" applyAlignment="1" applyProtection="1">
      <alignment horizontal="center"/>
    </xf>
    <xf numFmtId="0" fontId="143" fillId="33" borderId="51" xfId="27" quotePrefix="1" applyFont="1" applyFill="1" applyBorder="1" applyAlignment="1" applyProtection="1">
      <alignment horizontal="left" wrapText="1"/>
    </xf>
    <xf numFmtId="0" fontId="77" fillId="33" borderId="52" xfId="2358" applyFont="1" applyFill="1" applyBorder="1" applyAlignment="1" applyProtection="1">
      <alignment horizontal="left"/>
    </xf>
    <xf numFmtId="0" fontId="77" fillId="13" borderId="55" xfId="27" applyFont="1" applyFill="1" applyBorder="1" applyAlignment="1" applyProtection="1">
      <alignment horizontal="center"/>
    </xf>
    <xf numFmtId="0" fontId="85" fillId="33" borderId="54" xfId="27" quotePrefix="1" applyFont="1" applyFill="1" applyBorder="1" applyAlignment="1" applyProtection="1">
      <alignment horizontal="right" wrapText="1"/>
    </xf>
    <xf numFmtId="0" fontId="85" fillId="33" borderId="56" xfId="27" quotePrefix="1" applyFont="1" applyFill="1" applyBorder="1" applyAlignment="1" applyProtection="1">
      <alignment horizontal="right" wrapText="1"/>
    </xf>
    <xf numFmtId="0" fontId="77" fillId="11" borderId="0" xfId="27" applyFont="1" applyFill="1" applyBorder="1" applyAlignment="1" applyProtection="1">
      <alignment horizontal="left"/>
    </xf>
    <xf numFmtId="0" fontId="77" fillId="33" borderId="51" xfId="27" applyFont="1" applyFill="1" applyBorder="1" applyAlignment="1" applyProtection="1">
      <alignment horizontal="left"/>
    </xf>
    <xf numFmtId="0" fontId="77" fillId="33" borderId="53" xfId="27" applyFont="1" applyFill="1" applyBorder="1" applyAlignment="1" applyProtection="1">
      <alignment horizontal="center"/>
    </xf>
    <xf numFmtId="0" fontId="78" fillId="5" borderId="54" xfId="2358" applyFont="1" applyFill="1" applyBorder="1" applyAlignment="1" applyProtection="1">
      <alignment horizontal="left"/>
    </xf>
    <xf numFmtId="4" fontId="77" fillId="13" borderId="65" xfId="2358" applyNumberFormat="1" applyFont="1" applyFill="1" applyBorder="1" applyAlignment="1" applyProtection="1">
      <alignment horizontal="left"/>
    </xf>
    <xf numFmtId="0" fontId="85" fillId="5" borderId="54" xfId="27" quotePrefix="1" applyFont="1" applyFill="1" applyBorder="1" applyProtection="1"/>
    <xf numFmtId="4" fontId="77" fillId="13" borderId="54" xfId="2358" applyNumberFormat="1" applyFont="1" applyFill="1" applyBorder="1" applyAlignment="1" applyProtection="1">
      <alignment horizontal="left"/>
    </xf>
    <xf numFmtId="4" fontId="77" fillId="13" borderId="56" xfId="2358" applyNumberFormat="1" applyFont="1" applyFill="1" applyBorder="1" applyAlignment="1" applyProtection="1">
      <alignment horizontal="left"/>
    </xf>
    <xf numFmtId="0" fontId="77" fillId="33" borderId="67" xfId="27" applyFont="1" applyFill="1" applyBorder="1" applyAlignment="1" applyProtection="1">
      <alignment horizontal="left"/>
    </xf>
    <xf numFmtId="0" fontId="77" fillId="33" borderId="68" xfId="27" applyFont="1" applyFill="1" applyBorder="1" applyAlignment="1" applyProtection="1">
      <alignment horizontal="center"/>
    </xf>
    <xf numFmtId="4" fontId="77" fillId="33" borderId="56" xfId="2358" applyNumberFormat="1" applyFont="1" applyFill="1" applyBorder="1" applyAlignment="1" applyProtection="1">
      <alignment horizontal="left"/>
    </xf>
    <xf numFmtId="2" fontId="77" fillId="33" borderId="43" xfId="27" applyNumberFormat="1" applyFont="1" applyFill="1" applyBorder="1" applyAlignment="1" applyProtection="1">
      <alignment horizontal="left"/>
    </xf>
    <xf numFmtId="0" fontId="77" fillId="33" borderId="45" xfId="27" applyFont="1" applyFill="1" applyBorder="1" applyAlignment="1" applyProtection="1">
      <alignment horizontal="center"/>
    </xf>
    <xf numFmtId="0" fontId="77" fillId="35" borderId="53" xfId="27" applyFont="1" applyFill="1" applyBorder="1" applyAlignment="1" applyProtection="1">
      <alignment horizontal="center"/>
    </xf>
    <xf numFmtId="4" fontId="77" fillId="35" borderId="55" xfId="2358" applyNumberFormat="1" applyFont="1" applyFill="1" applyBorder="1" applyAlignment="1" applyProtection="1">
      <alignment horizontal="center"/>
    </xf>
    <xf numFmtId="4" fontId="77" fillId="35" borderId="58" xfId="2358" applyNumberFormat="1" applyFont="1" applyFill="1" applyBorder="1" applyAlignment="1" applyProtection="1">
      <alignment horizontal="center"/>
    </xf>
    <xf numFmtId="0" fontId="78" fillId="5" borderId="36" xfId="2358" applyFont="1" applyFill="1" applyBorder="1" applyAlignment="1" applyProtection="1">
      <alignment horizontal="left" indent="1"/>
    </xf>
    <xf numFmtId="0" fontId="78" fillId="5" borderId="54" xfId="2358" applyFont="1" applyFill="1" applyBorder="1" applyAlignment="1" applyProtection="1">
      <alignment horizontal="left" indent="1"/>
    </xf>
    <xf numFmtId="0" fontId="69" fillId="5" borderId="36" xfId="27" quotePrefix="1" applyFont="1" applyFill="1" applyBorder="1" applyAlignment="1" applyProtection="1">
      <alignment horizontal="left" wrapText="1"/>
    </xf>
    <xf numFmtId="0" fontId="69" fillId="5" borderId="36" xfId="27" quotePrefix="1" applyFont="1" applyFill="1" applyBorder="1" applyAlignment="1" applyProtection="1">
      <alignment wrapText="1"/>
    </xf>
    <xf numFmtId="0" fontId="85" fillId="11" borderId="36" xfId="27" quotePrefix="1" applyFont="1" applyFill="1" applyBorder="1" applyAlignment="1" applyProtection="1">
      <alignment horizontal="center" wrapText="1"/>
      <protection locked="0"/>
    </xf>
    <xf numFmtId="0" fontId="77" fillId="11" borderId="37" xfId="27" applyFont="1" applyFill="1" applyBorder="1" applyAlignment="1" applyProtection="1">
      <alignment horizontal="left"/>
    </xf>
    <xf numFmtId="0" fontId="85" fillId="35" borderId="54" xfId="27" quotePrefix="1" applyFont="1" applyFill="1" applyBorder="1" applyAlignment="1" applyProtection="1">
      <alignment horizontal="right" wrapText="1"/>
    </xf>
    <xf numFmtId="0" fontId="77" fillId="35" borderId="51" xfId="27" applyFont="1" applyFill="1" applyBorder="1" applyAlignment="1" applyProtection="1">
      <alignment horizontal="center"/>
    </xf>
    <xf numFmtId="0" fontId="77" fillId="11" borderId="53" xfId="2358" applyFont="1" applyFill="1" applyBorder="1" applyAlignment="1" applyProtection="1">
      <alignment horizontal="center"/>
      <protection locked="0"/>
    </xf>
    <xf numFmtId="0" fontId="78" fillId="5" borderId="57" xfId="2358" applyFont="1" applyFill="1" applyBorder="1" applyAlignment="1" applyProtection="1">
      <alignment horizontal="left"/>
    </xf>
    <xf numFmtId="2" fontId="85" fillId="0" borderId="36" xfId="27" quotePrefix="1" applyNumberFormat="1" applyFont="1" applyFill="1" applyBorder="1" applyAlignment="1" applyProtection="1">
      <alignment horizontal="center" wrapText="1"/>
      <protection locked="0"/>
    </xf>
    <xf numFmtId="0" fontId="77" fillId="33" borderId="51" xfId="27" applyFont="1" applyFill="1" applyBorder="1" applyAlignment="1" applyProtection="1">
      <alignment horizontal="left" wrapText="1"/>
    </xf>
    <xf numFmtId="0" fontId="77" fillId="33" borderId="52" xfId="27" applyFont="1" applyFill="1" applyBorder="1" applyAlignment="1" applyProtection="1">
      <alignment horizontal="left"/>
    </xf>
    <xf numFmtId="0" fontId="77" fillId="33" borderId="52" xfId="27" applyFont="1" applyFill="1" applyBorder="1" applyAlignment="1" applyProtection="1">
      <alignment horizontal="center"/>
    </xf>
    <xf numFmtId="10" fontId="85" fillId="33" borderId="55" xfId="27" quotePrefix="1" applyNumberFormat="1" applyFont="1" applyFill="1" applyBorder="1" applyAlignment="1" applyProtection="1">
      <alignment horizontal="center" wrapText="1"/>
    </xf>
    <xf numFmtId="10" fontId="85" fillId="33" borderId="58" xfId="27" quotePrefix="1" applyNumberFormat="1" applyFont="1" applyFill="1" applyBorder="1" applyAlignment="1" applyProtection="1">
      <alignment horizontal="center" wrapText="1"/>
    </xf>
    <xf numFmtId="0" fontId="110" fillId="0" borderId="0" xfId="27" applyFont="1" applyBorder="1" applyAlignment="1" applyProtection="1">
      <alignment horizontal="left" wrapText="1"/>
    </xf>
    <xf numFmtId="4" fontId="77" fillId="13" borderId="36" xfId="27" applyNumberFormat="1" applyFont="1" applyFill="1" applyBorder="1" applyAlignment="1" applyProtection="1">
      <alignment horizontal="center"/>
    </xf>
    <xf numFmtId="0" fontId="85" fillId="5" borderId="36" xfId="27" quotePrefix="1" applyFont="1" applyFill="1" applyBorder="1" applyAlignment="1" applyProtection="1">
      <alignment horizontal="left" wrapText="1" indent="1"/>
    </xf>
    <xf numFmtId="0" fontId="85" fillId="5" borderId="36" xfId="27" quotePrefix="1" applyFont="1" applyFill="1" applyBorder="1" applyAlignment="1" applyProtection="1">
      <alignment horizontal="left" wrapText="1" indent="2"/>
    </xf>
    <xf numFmtId="0" fontId="85" fillId="5" borderId="36" xfId="27" quotePrefix="1" applyFont="1" applyFill="1" applyBorder="1" applyAlignment="1" applyProtection="1">
      <alignment horizontal="left" wrapText="1" indent="3"/>
    </xf>
    <xf numFmtId="2" fontId="77" fillId="4" borderId="36" xfId="27" applyNumberFormat="1" applyFont="1" applyFill="1" applyBorder="1" applyAlignment="1" applyProtection="1">
      <alignment horizontal="center"/>
    </xf>
    <xf numFmtId="0" fontId="77" fillId="33" borderId="43" xfId="27" applyFont="1" applyFill="1" applyBorder="1" applyAlignment="1" applyProtection="1">
      <alignment horizontal="center"/>
    </xf>
    <xf numFmtId="0" fontId="77" fillId="33" borderId="44" xfId="27" applyFont="1" applyFill="1" applyBorder="1" applyAlignment="1" applyProtection="1">
      <alignment horizontal="center"/>
    </xf>
    <xf numFmtId="0" fontId="77" fillId="33" borderId="54" xfId="27" applyFont="1" applyFill="1" applyBorder="1" applyAlignment="1" applyProtection="1">
      <alignment horizontal="left"/>
    </xf>
    <xf numFmtId="0" fontId="77" fillId="33" borderId="55" xfId="27" applyFont="1" applyFill="1" applyBorder="1" applyAlignment="1" applyProtection="1">
      <alignment horizontal="center"/>
    </xf>
    <xf numFmtId="0" fontId="77" fillId="4" borderId="54" xfId="27" applyFont="1" applyFill="1" applyBorder="1" applyAlignment="1" applyProtection="1">
      <alignment horizontal="center"/>
    </xf>
    <xf numFmtId="0" fontId="77" fillId="4" borderId="55" xfId="27" applyFont="1" applyFill="1" applyBorder="1" applyAlignment="1" applyProtection="1">
      <alignment horizontal="center"/>
    </xf>
    <xf numFmtId="0" fontId="85" fillId="5" borderId="54" xfId="27" quotePrefix="1" applyFont="1" applyFill="1" applyBorder="1" applyAlignment="1" applyProtection="1">
      <alignment wrapText="1"/>
    </xf>
    <xf numFmtId="2" fontId="85" fillId="0" borderId="55" xfId="27" quotePrefix="1" applyNumberFormat="1" applyFont="1" applyFill="1" applyBorder="1" applyAlignment="1" applyProtection="1">
      <alignment horizontal="center" wrapText="1"/>
      <protection locked="0"/>
    </xf>
    <xf numFmtId="0" fontId="69" fillId="13" borderId="57" xfId="27" quotePrefix="1" applyFont="1" applyFill="1" applyBorder="1" applyAlignment="1" applyProtection="1">
      <alignment wrapText="1"/>
    </xf>
    <xf numFmtId="4" fontId="77" fillId="13" borderId="58" xfId="27" applyNumberFormat="1" applyFont="1" applyFill="1" applyBorder="1" applyAlignment="1" applyProtection="1">
      <alignment horizontal="center"/>
    </xf>
    <xf numFmtId="1" fontId="85" fillId="0" borderId="36" xfId="27" quotePrefix="1" applyNumberFormat="1" applyFont="1" applyFill="1" applyBorder="1" applyAlignment="1" applyProtection="1">
      <alignment horizontal="center" wrapText="1"/>
      <protection locked="0"/>
    </xf>
    <xf numFmtId="3" fontId="77" fillId="13" borderId="36" xfId="27" applyNumberFormat="1" applyFont="1" applyFill="1" applyBorder="1" applyAlignment="1" applyProtection="1">
      <alignment horizontal="center"/>
    </xf>
    <xf numFmtId="0" fontId="77" fillId="4" borderId="38" xfId="27" applyFont="1" applyFill="1" applyBorder="1" applyAlignment="1" applyProtection="1">
      <alignment horizontal="center"/>
    </xf>
    <xf numFmtId="0" fontId="69" fillId="5" borderId="38" xfId="27" quotePrefix="1" applyFont="1" applyFill="1" applyBorder="1" applyAlignment="1" applyProtection="1">
      <alignment wrapText="1"/>
    </xf>
    <xf numFmtId="0" fontId="85" fillId="5" borderId="38" xfId="27" quotePrefix="1" applyFont="1" applyFill="1" applyBorder="1" applyAlignment="1" applyProtection="1">
      <alignment wrapText="1"/>
    </xf>
    <xf numFmtId="2" fontId="77" fillId="4" borderId="54" xfId="27" applyNumberFormat="1" applyFont="1" applyFill="1" applyBorder="1" applyAlignment="1" applyProtection="1">
      <alignment horizontal="center"/>
    </xf>
    <xf numFmtId="2" fontId="77" fillId="4" borderId="55" xfId="27" applyNumberFormat="1" applyFont="1" applyFill="1" applyBorder="1" applyAlignment="1" applyProtection="1">
      <alignment horizontal="center"/>
    </xf>
    <xf numFmtId="1" fontId="85" fillId="0" borderId="54" xfId="27" quotePrefix="1" applyNumberFormat="1" applyFont="1" applyFill="1" applyBorder="1" applyAlignment="1" applyProtection="1">
      <alignment horizontal="center" wrapText="1"/>
      <protection locked="0"/>
    </xf>
    <xf numFmtId="3" fontId="77" fillId="13" borderId="54" xfId="27" applyNumberFormat="1" applyFont="1" applyFill="1" applyBorder="1" applyAlignment="1" applyProtection="1">
      <alignment horizontal="center"/>
    </xf>
    <xf numFmtId="2" fontId="85" fillId="0" borderId="54" xfId="27" quotePrefix="1" applyNumberFormat="1" applyFont="1" applyFill="1" applyBorder="1" applyAlignment="1" applyProtection="1">
      <alignment horizontal="center" wrapText="1"/>
      <protection locked="0"/>
    </xf>
    <xf numFmtId="0" fontId="77" fillId="33" borderId="54" xfId="27" applyFont="1" applyFill="1" applyBorder="1" applyAlignment="1" applyProtection="1">
      <alignment horizontal="center"/>
    </xf>
    <xf numFmtId="0" fontId="69" fillId="33" borderId="54" xfId="27" quotePrefix="1" applyFont="1" applyFill="1" applyBorder="1" applyAlignment="1" applyProtection="1">
      <alignment wrapText="1"/>
    </xf>
    <xf numFmtId="0" fontId="85" fillId="33" borderId="54" xfId="27" quotePrefix="1" applyFont="1" applyFill="1" applyBorder="1" applyAlignment="1" applyProtection="1">
      <alignment wrapText="1"/>
    </xf>
    <xf numFmtId="2" fontId="77" fillId="33" borderId="56" xfId="27" applyNumberFormat="1" applyFont="1" applyFill="1" applyBorder="1" applyAlignment="1" applyProtection="1">
      <alignment horizontal="center"/>
    </xf>
    <xf numFmtId="4" fontId="77" fillId="13" borderId="36" xfId="2361" applyNumberFormat="1" applyFont="1" applyFill="1" applyBorder="1" applyAlignment="1" applyProtection="1">
      <alignment horizontal="left"/>
    </xf>
    <xf numFmtId="10" fontId="77" fillId="33" borderId="36" xfId="2361" applyNumberFormat="1" applyFont="1" applyFill="1" applyBorder="1" applyAlignment="1" applyProtection="1">
      <alignment horizontal="center" vertical="center"/>
    </xf>
    <xf numFmtId="0" fontId="85" fillId="0" borderId="36" xfId="27" quotePrefix="1" applyFont="1" applyFill="1" applyBorder="1" applyAlignment="1" applyProtection="1">
      <alignment wrapText="1"/>
      <protection locked="0"/>
    </xf>
    <xf numFmtId="0" fontId="85" fillId="0" borderId="36" xfId="27" quotePrefix="1" applyFont="1" applyFill="1" applyBorder="1" applyAlignment="1" applyProtection="1">
      <alignment horizontal="center" wrapText="1"/>
      <protection locked="0"/>
    </xf>
    <xf numFmtId="0" fontId="85" fillId="5" borderId="36" xfId="27" quotePrefix="1" applyFont="1" applyFill="1" applyBorder="1" applyAlignment="1" applyProtection="1">
      <alignment wrapText="1"/>
      <protection locked="0"/>
    </xf>
    <xf numFmtId="4" fontId="77" fillId="13" borderId="62" xfId="2361" applyNumberFormat="1" applyFont="1" applyFill="1" applyBorder="1" applyAlignment="1" applyProtection="1">
      <alignment horizontal="left"/>
    </xf>
    <xf numFmtId="0" fontId="77" fillId="33" borderId="54" xfId="2361" applyFont="1" applyFill="1" applyBorder="1" applyAlignment="1" applyProtection="1">
      <alignment horizontal="left"/>
    </xf>
    <xf numFmtId="0" fontId="77" fillId="33" borderId="55" xfId="2361" applyFont="1" applyFill="1" applyBorder="1" applyAlignment="1" applyProtection="1">
      <alignment horizontal="center"/>
    </xf>
    <xf numFmtId="4" fontId="77" fillId="33" borderId="54" xfId="2361" applyNumberFormat="1" applyFont="1" applyFill="1" applyBorder="1" applyAlignment="1" applyProtection="1">
      <alignment horizontal="left"/>
    </xf>
    <xf numFmtId="10" fontId="77" fillId="33" borderId="55" xfId="2361" applyNumberFormat="1" applyFont="1" applyFill="1" applyBorder="1" applyAlignment="1" applyProtection="1">
      <alignment horizontal="center" vertical="center"/>
    </xf>
    <xf numFmtId="0" fontId="85" fillId="5" borderId="57" xfId="27" quotePrefix="1" applyFont="1" applyFill="1" applyBorder="1" applyAlignment="1" applyProtection="1">
      <alignment horizontal="center" wrapText="1"/>
      <protection locked="0"/>
    </xf>
    <xf numFmtId="4" fontId="77" fillId="33" borderId="54" xfId="2361" applyNumberFormat="1" applyFont="1" applyFill="1" applyBorder="1" applyAlignment="1" applyProtection="1">
      <alignment horizontal="right"/>
    </xf>
    <xf numFmtId="4" fontId="77" fillId="13" borderId="36" xfId="2361" applyNumberFormat="1" applyFont="1" applyFill="1" applyBorder="1" applyAlignment="1" applyProtection="1">
      <alignment horizontal="center"/>
    </xf>
    <xf numFmtId="10" fontId="77" fillId="33" borderId="55" xfId="2361" applyNumberFormat="1" applyFont="1" applyFill="1" applyBorder="1" applyAlignment="1" applyProtection="1">
      <alignment horizontal="center"/>
    </xf>
    <xf numFmtId="0" fontId="85" fillId="0" borderId="57" xfId="27" quotePrefix="1" applyFont="1" applyFill="1" applyBorder="1" applyAlignment="1" applyProtection="1">
      <alignment horizontal="center" wrapText="1"/>
      <protection locked="0"/>
    </xf>
    <xf numFmtId="0" fontId="77" fillId="35" borderId="76" xfId="2361" applyFont="1" applyFill="1" applyBorder="1" applyAlignment="1" applyProtection="1">
      <alignment horizontal="left"/>
    </xf>
    <xf numFmtId="0" fontId="77" fillId="35" borderId="68" xfId="2361" applyFont="1" applyFill="1" applyBorder="1" applyAlignment="1" applyProtection="1">
      <alignment horizontal="left"/>
    </xf>
    <xf numFmtId="0" fontId="77" fillId="33" borderId="42" xfId="2361" applyFont="1" applyFill="1" applyBorder="1" applyAlignment="1" applyProtection="1">
      <alignment horizontal="center"/>
    </xf>
    <xf numFmtId="0" fontId="77" fillId="33" borderId="74" xfId="2361" applyFont="1" applyFill="1" applyBorder="1" applyAlignment="1" applyProtection="1">
      <alignment horizontal="center"/>
    </xf>
    <xf numFmtId="0" fontId="77" fillId="35" borderId="44" xfId="2361" applyFont="1" applyFill="1" applyBorder="1" applyAlignment="1" applyProtection="1">
      <alignment horizontal="left"/>
    </xf>
    <xf numFmtId="0" fontId="77" fillId="35" borderId="45" xfId="2361" applyFont="1" applyFill="1" applyBorder="1" applyAlignment="1" applyProtection="1">
      <alignment horizontal="left"/>
    </xf>
    <xf numFmtId="10" fontId="77" fillId="33" borderId="57" xfId="2361" applyNumberFormat="1" applyFont="1" applyFill="1" applyBorder="1" applyAlignment="1" applyProtection="1">
      <alignment horizontal="center" vertical="center"/>
    </xf>
    <xf numFmtId="10" fontId="77" fillId="33" borderId="58" xfId="2361" applyNumberFormat="1" applyFont="1" applyFill="1" applyBorder="1" applyAlignment="1" applyProtection="1">
      <alignment horizontal="center" vertical="center"/>
    </xf>
    <xf numFmtId="10" fontId="77" fillId="33" borderId="58" xfId="2361" applyNumberFormat="1" applyFont="1" applyFill="1" applyBorder="1" applyAlignment="1" applyProtection="1">
      <alignment horizontal="center"/>
    </xf>
    <xf numFmtId="1" fontId="85" fillId="33" borderId="54" xfId="27" quotePrefix="1" applyNumberFormat="1" applyFont="1" applyFill="1" applyBorder="1" applyAlignment="1" applyProtection="1">
      <alignment horizontal="right" wrapText="1"/>
    </xf>
    <xf numFmtId="1" fontId="85" fillId="33" borderId="56" xfId="27" quotePrefix="1" applyNumberFormat="1" applyFont="1" applyFill="1" applyBorder="1" applyAlignment="1" applyProtection="1">
      <alignment horizontal="right" wrapText="1"/>
    </xf>
    <xf numFmtId="4" fontId="77" fillId="33" borderId="57" xfId="2361" applyNumberFormat="1" applyFont="1" applyFill="1" applyBorder="1" applyAlignment="1" applyProtection="1">
      <alignment horizontal="left"/>
    </xf>
    <xf numFmtId="0" fontId="85" fillId="5" borderId="0" xfId="27" quotePrefix="1" applyFont="1" applyFill="1" applyBorder="1" applyAlignment="1" applyProtection="1">
      <alignment horizontal="left" wrapText="1"/>
    </xf>
    <xf numFmtId="10" fontId="77" fillId="33" borderId="36" xfId="2361" applyNumberFormat="1" applyFont="1" applyFill="1" applyBorder="1" applyAlignment="1" applyProtection="1">
      <alignment horizontal="center"/>
    </xf>
    <xf numFmtId="0" fontId="96" fillId="0" borderId="0" xfId="27" applyFont="1" applyAlignment="1"/>
    <xf numFmtId="10" fontId="77" fillId="33" borderId="62" xfId="2361" applyNumberFormat="1" applyFont="1" applyFill="1" applyBorder="1" applyAlignment="1" applyProtection="1">
      <alignment horizontal="center"/>
    </xf>
    <xf numFmtId="10" fontId="77" fillId="33" borderId="78" xfId="2361" applyNumberFormat="1" applyFont="1" applyFill="1" applyBorder="1" applyAlignment="1" applyProtection="1">
      <alignment horizontal="center"/>
    </xf>
    <xf numFmtId="0" fontId="96" fillId="0" borderId="0" xfId="27" applyFont="1" applyAlignment="1" applyProtection="1"/>
    <xf numFmtId="0" fontId="144" fillId="33" borderId="43" xfId="27" applyFont="1" applyFill="1" applyBorder="1" applyAlignment="1" applyProtection="1">
      <alignment horizontal="center"/>
    </xf>
    <xf numFmtId="0" fontId="96" fillId="0" borderId="0" xfId="27" applyFont="1" applyBorder="1" applyAlignment="1" applyProtection="1">
      <alignment wrapText="1"/>
      <protection locked="0"/>
    </xf>
    <xf numFmtId="0" fontId="77" fillId="35" borderId="54" xfId="27" applyFont="1" applyFill="1" applyBorder="1" applyAlignment="1" applyProtection="1">
      <alignment horizontal="center"/>
    </xf>
    <xf numFmtId="0" fontId="77" fillId="35" borderId="55" xfId="27" applyFont="1" applyFill="1" applyBorder="1" applyProtection="1"/>
    <xf numFmtId="0" fontId="78" fillId="35" borderId="54" xfId="2358" applyFont="1" applyFill="1" applyBorder="1" applyAlignment="1" applyProtection="1">
      <alignment horizontal="right"/>
    </xf>
    <xf numFmtId="10" fontId="77" fillId="35" borderId="55" xfId="2358" applyNumberFormat="1" applyFont="1" applyFill="1" applyBorder="1" applyProtection="1"/>
    <xf numFmtId="0" fontId="77" fillId="35" borderId="54" xfId="2358" applyFont="1" applyFill="1" applyBorder="1" applyAlignment="1" applyProtection="1">
      <alignment horizontal="left"/>
    </xf>
    <xf numFmtId="0" fontId="78" fillId="35" borderId="54" xfId="2358" applyFont="1" applyFill="1" applyBorder="1" applyAlignment="1" applyProtection="1">
      <alignment horizontal="left"/>
    </xf>
    <xf numFmtId="0" fontId="78" fillId="35" borderId="55" xfId="2358" applyFont="1" applyFill="1" applyBorder="1" applyAlignment="1" applyProtection="1">
      <alignment horizontal="left"/>
    </xf>
    <xf numFmtId="0" fontId="77" fillId="35" borderId="54" xfId="27" applyFont="1" applyFill="1" applyBorder="1" applyAlignment="1" applyProtection="1">
      <alignment horizontal="right"/>
    </xf>
    <xf numFmtId="0" fontId="77" fillId="35" borderId="65" xfId="27" applyFont="1" applyFill="1" applyBorder="1" applyAlignment="1" applyProtection="1">
      <alignment horizontal="left"/>
    </xf>
    <xf numFmtId="0" fontId="77" fillId="35" borderId="66" xfId="27" applyFont="1" applyFill="1" applyBorder="1" applyProtection="1"/>
    <xf numFmtId="0" fontId="77" fillId="33" borderId="38" xfId="27" applyFont="1" applyFill="1" applyBorder="1" applyAlignment="1" applyProtection="1">
      <alignment horizontal="center" wrapText="1"/>
    </xf>
    <xf numFmtId="0" fontId="77" fillId="33" borderId="52" xfId="27" applyFont="1" applyFill="1" applyBorder="1" applyAlignment="1" applyProtection="1">
      <alignment horizontal="center"/>
    </xf>
    <xf numFmtId="0" fontId="77" fillId="33" borderId="53" xfId="27" applyFont="1" applyFill="1" applyBorder="1" applyAlignment="1" applyProtection="1">
      <alignment horizontal="center"/>
    </xf>
    <xf numFmtId="0" fontId="77" fillId="4" borderId="86" xfId="27" applyFont="1" applyFill="1" applyBorder="1" applyAlignment="1" applyProtection="1">
      <alignment horizontal="center" wrapText="1"/>
    </xf>
    <xf numFmtId="0" fontId="85" fillId="5" borderId="86" xfId="27" quotePrefix="1" applyFont="1" applyFill="1" applyBorder="1" applyAlignment="1" applyProtection="1">
      <alignment wrapText="1"/>
    </xf>
    <xf numFmtId="0" fontId="85" fillId="0" borderId="0" xfId="27" applyFont="1" applyBorder="1" applyAlignment="1" applyProtection="1">
      <alignment horizontal="center"/>
    </xf>
    <xf numFmtId="0" fontId="85" fillId="0" borderId="47" xfId="27" applyFont="1" applyBorder="1" applyAlignment="1" applyProtection="1">
      <alignment horizontal="center"/>
    </xf>
    <xf numFmtId="0" fontId="85" fillId="0" borderId="49" xfId="27" applyFont="1" applyBorder="1" applyAlignment="1" applyProtection="1">
      <alignment horizontal="center"/>
    </xf>
    <xf numFmtId="0" fontId="85" fillId="0" borderId="50" xfId="27" applyFont="1" applyBorder="1" applyAlignment="1" applyProtection="1">
      <alignment horizontal="center"/>
    </xf>
    <xf numFmtId="4" fontId="77" fillId="33" borderId="87" xfId="2361" applyNumberFormat="1" applyFont="1" applyFill="1" applyBorder="1" applyAlignment="1" applyProtection="1">
      <alignment horizontal="left"/>
    </xf>
    <xf numFmtId="4" fontId="77" fillId="33" borderId="56" xfId="2361" applyNumberFormat="1" applyFont="1" applyFill="1" applyBorder="1" applyAlignment="1" applyProtection="1">
      <alignment horizontal="left"/>
    </xf>
    <xf numFmtId="0" fontId="77" fillId="33" borderId="51" xfId="27" applyFont="1" applyFill="1" applyBorder="1" applyAlignment="1" applyProtection="1">
      <alignment horizontal="center"/>
    </xf>
    <xf numFmtId="2" fontId="85" fillId="5" borderId="36" xfId="27" applyNumberFormat="1" applyFont="1" applyFill="1" applyBorder="1" applyAlignment="1" applyProtection="1">
      <alignment horizontal="left" wrapText="1"/>
    </xf>
    <xf numFmtId="1" fontId="85" fillId="11" borderId="36" xfId="27" applyNumberFormat="1" applyFont="1" applyFill="1" applyBorder="1" applyAlignment="1" applyProtection="1">
      <alignment horizontal="center" wrapText="1"/>
      <protection locked="0"/>
    </xf>
    <xf numFmtId="2" fontId="85" fillId="5" borderId="36" xfId="27" quotePrefix="1" applyNumberFormat="1" applyFont="1" applyFill="1" applyBorder="1" applyAlignment="1" applyProtection="1">
      <alignment horizontal="left" wrapText="1"/>
    </xf>
    <xf numFmtId="1" fontId="85" fillId="11" borderId="36" xfId="27" quotePrefix="1" applyNumberFormat="1" applyFont="1" applyFill="1" applyBorder="1" applyAlignment="1" applyProtection="1">
      <alignment horizontal="center" wrapText="1"/>
      <protection locked="0"/>
    </xf>
    <xf numFmtId="1" fontId="85" fillId="13" borderId="36" xfId="27" quotePrefix="1" applyNumberFormat="1" applyFont="1" applyFill="1" applyBorder="1" applyAlignment="1" applyProtection="1">
      <alignment horizontal="center" wrapText="1"/>
      <protection locked="0"/>
    </xf>
    <xf numFmtId="0" fontId="64" fillId="11" borderId="0" xfId="27" applyFill="1"/>
    <xf numFmtId="0" fontId="24" fillId="11" borderId="0" xfId="2361" applyFill="1"/>
    <xf numFmtId="2" fontId="77" fillId="11" borderId="0" xfId="27" applyNumberFormat="1" applyFont="1" applyFill="1" applyBorder="1" applyAlignment="1" applyProtection="1">
      <alignment horizontal="center"/>
    </xf>
    <xf numFmtId="0" fontId="24" fillId="11" borderId="0" xfId="2361" applyFill="1" applyBorder="1"/>
    <xf numFmtId="2" fontId="77" fillId="11" borderId="46" xfId="27" applyNumberFormat="1" applyFont="1" applyFill="1" applyBorder="1" applyAlignment="1" applyProtection="1">
      <alignment horizontal="center"/>
    </xf>
    <xf numFmtId="2" fontId="77" fillId="11" borderId="47" xfId="27" applyNumberFormat="1" applyFont="1" applyFill="1" applyBorder="1" applyAlignment="1" applyProtection="1">
      <alignment horizontal="center"/>
    </xf>
    <xf numFmtId="1" fontId="85" fillId="13" borderId="37" xfId="27" applyNumberFormat="1" applyFont="1" applyFill="1" applyBorder="1" applyAlignment="1" applyProtection="1">
      <alignment horizontal="center" wrapText="1"/>
      <protection locked="0"/>
    </xf>
    <xf numFmtId="0" fontId="77" fillId="35" borderId="0" xfId="27" applyFont="1" applyFill="1" applyBorder="1" applyAlignment="1" applyProtection="1">
      <alignment horizontal="center"/>
    </xf>
    <xf numFmtId="0" fontId="77" fillId="35" borderId="0" xfId="27" applyFont="1" applyFill="1" applyBorder="1" applyAlignment="1" applyProtection="1">
      <alignment horizontal="left"/>
    </xf>
    <xf numFmtId="0" fontId="77" fillId="4" borderId="36" xfId="27" applyFont="1" applyFill="1" applyBorder="1" applyAlignment="1" applyProtection="1">
      <alignment horizontal="left" wrapText="1"/>
    </xf>
    <xf numFmtId="0" fontId="77" fillId="13" borderId="36" xfId="2361" applyFont="1" applyFill="1" applyBorder="1" applyAlignment="1" applyProtection="1">
      <alignment horizontal="center"/>
    </xf>
    <xf numFmtId="14" fontId="77" fillId="13" borderId="36" xfId="2361" applyNumberFormat="1" applyFont="1" applyFill="1" applyBorder="1" applyAlignment="1" applyProtection="1">
      <alignment horizontal="center"/>
    </xf>
    <xf numFmtId="168" fontId="77" fillId="13" borderId="36" xfId="2361" applyNumberFormat="1" applyFont="1" applyFill="1" applyBorder="1" applyAlignment="1" applyProtection="1">
      <alignment horizontal="center"/>
    </xf>
    <xf numFmtId="14" fontId="85" fillId="11" borderId="36" xfId="27" quotePrefix="1" applyNumberFormat="1" applyFont="1" applyFill="1" applyBorder="1" applyAlignment="1" applyProtection="1">
      <alignment horizontal="center" wrapText="1"/>
      <protection locked="0"/>
    </xf>
    <xf numFmtId="166" fontId="85" fillId="11" borderId="36" xfId="27" quotePrefix="1" applyNumberFormat="1" applyFont="1" applyFill="1" applyBorder="1" applyAlignment="1" applyProtection="1">
      <alignment horizontal="center" wrapText="1"/>
      <protection locked="0"/>
    </xf>
    <xf numFmtId="0" fontId="85" fillId="11" borderId="57" xfId="27" quotePrefix="1" applyFont="1" applyFill="1" applyBorder="1" applyAlignment="1" applyProtection="1">
      <alignment horizontal="center" wrapText="1"/>
      <protection locked="0"/>
    </xf>
    <xf numFmtId="14" fontId="85" fillId="11" borderId="57" xfId="27" quotePrefix="1" applyNumberFormat="1" applyFont="1" applyFill="1" applyBorder="1" applyAlignment="1" applyProtection="1">
      <alignment horizontal="center" wrapText="1"/>
      <protection locked="0"/>
    </xf>
    <xf numFmtId="166" fontId="85" fillId="11" borderId="57" xfId="27" quotePrefix="1" applyNumberFormat="1" applyFont="1" applyFill="1" applyBorder="1" applyAlignment="1" applyProtection="1">
      <alignment horizontal="center" wrapText="1"/>
      <protection locked="0"/>
    </xf>
    <xf numFmtId="4" fontId="77" fillId="35" borderId="54" xfId="2361" applyNumberFormat="1" applyFont="1" applyFill="1" applyBorder="1" applyAlignment="1" applyProtection="1">
      <alignment horizontal="center"/>
    </xf>
    <xf numFmtId="0" fontId="77" fillId="35" borderId="46" xfId="27" applyFont="1" applyFill="1" applyBorder="1" applyProtection="1"/>
    <xf numFmtId="0" fontId="77" fillId="35" borderId="46" xfId="27" applyFont="1" applyFill="1" applyBorder="1" applyAlignment="1" applyProtection="1">
      <alignment horizontal="center"/>
    </xf>
    <xf numFmtId="1" fontId="85" fillId="35" borderId="54" xfId="27" quotePrefix="1" applyNumberFormat="1" applyFont="1" applyFill="1" applyBorder="1" applyAlignment="1" applyProtection="1">
      <alignment horizontal="right" wrapText="1"/>
    </xf>
    <xf numFmtId="1" fontId="85" fillId="35" borderId="56" xfId="27" quotePrefix="1" applyNumberFormat="1" applyFont="1" applyFill="1" applyBorder="1" applyAlignment="1" applyProtection="1">
      <alignment horizontal="right" wrapText="1"/>
    </xf>
    <xf numFmtId="0" fontId="77" fillId="35" borderId="36" xfId="27" applyFont="1" applyFill="1" applyBorder="1" applyAlignment="1" applyProtection="1">
      <alignment horizontal="center" wrapText="1"/>
    </xf>
    <xf numFmtId="10" fontId="77" fillId="35" borderId="36" xfId="27" applyNumberFormat="1" applyFont="1" applyFill="1" applyBorder="1" applyAlignment="1" applyProtection="1">
      <alignment horizontal="center"/>
    </xf>
    <xf numFmtId="2" fontId="69" fillId="5" borderId="36" xfId="27" quotePrefix="1" applyNumberFormat="1" applyFont="1" applyFill="1" applyBorder="1" applyAlignment="1" applyProtection="1">
      <alignment horizontal="left" wrapText="1"/>
    </xf>
    <xf numFmtId="2" fontId="85" fillId="11" borderId="0" xfId="27" quotePrefix="1" applyNumberFormat="1" applyFont="1" applyFill="1" applyBorder="1" applyAlignment="1" applyProtection="1">
      <alignment horizontal="left" wrapText="1"/>
    </xf>
    <xf numFmtId="0" fontId="98" fillId="11" borderId="0" xfId="27" applyFont="1" applyFill="1" applyBorder="1"/>
    <xf numFmtId="2" fontId="105" fillId="11" borderId="0" xfId="27" quotePrefix="1" applyNumberFormat="1" applyFont="1" applyFill="1" applyBorder="1" applyAlignment="1" applyProtection="1">
      <alignment horizontal="left" wrapText="1"/>
    </xf>
    <xf numFmtId="2" fontId="69" fillId="5" borderId="0" xfId="27" quotePrefix="1" applyNumberFormat="1" applyFont="1" applyFill="1" applyBorder="1" applyAlignment="1" applyProtection="1">
      <alignment horizontal="left" wrapText="1"/>
    </xf>
    <xf numFmtId="0" fontId="77" fillId="35" borderId="52" xfId="27" applyFont="1" applyFill="1" applyBorder="1" applyAlignment="1" applyProtection="1">
      <alignment horizontal="center" wrapText="1"/>
    </xf>
    <xf numFmtId="10" fontId="85" fillId="35" borderId="55" xfId="27" quotePrefix="1" applyNumberFormat="1" applyFont="1" applyFill="1" applyBorder="1" applyAlignment="1" applyProtection="1">
      <alignment horizontal="center" wrapText="1"/>
    </xf>
    <xf numFmtId="2" fontId="85" fillId="5" borderId="57" xfId="27" quotePrefix="1" applyNumberFormat="1" applyFont="1" applyFill="1" applyBorder="1" applyAlignment="1" applyProtection="1">
      <alignment horizontal="left" wrapText="1"/>
    </xf>
    <xf numFmtId="10" fontId="85" fillId="35" borderId="58" xfId="27" quotePrefix="1" applyNumberFormat="1" applyFont="1" applyFill="1" applyBorder="1" applyAlignment="1" applyProtection="1">
      <alignment horizontal="center" wrapText="1"/>
    </xf>
    <xf numFmtId="0" fontId="98" fillId="11" borderId="0" xfId="27" applyFont="1" applyFill="1"/>
    <xf numFmtId="10" fontId="98" fillId="11" borderId="0" xfId="27" applyNumberFormat="1" applyFont="1" applyFill="1"/>
    <xf numFmtId="1" fontId="85" fillId="11" borderId="46" xfId="27" quotePrefix="1" applyNumberFormat="1" applyFont="1" applyFill="1" applyBorder="1" applyAlignment="1" applyProtection="1">
      <alignment horizontal="right" wrapText="1"/>
    </xf>
    <xf numFmtId="10" fontId="85" fillId="11" borderId="47" xfId="27" quotePrefix="1" applyNumberFormat="1" applyFont="1" applyFill="1" applyBorder="1" applyAlignment="1" applyProtection="1">
      <alignment horizontal="left" wrapText="1"/>
    </xf>
    <xf numFmtId="1" fontId="85" fillId="5" borderId="46" xfId="27" quotePrefix="1" applyNumberFormat="1" applyFont="1" applyFill="1" applyBorder="1" applyAlignment="1" applyProtection="1">
      <alignment horizontal="right" wrapText="1"/>
    </xf>
    <xf numFmtId="10" fontId="85" fillId="35" borderId="55" xfId="27" applyNumberFormat="1" applyFont="1" applyFill="1" applyBorder="1" applyAlignment="1" applyProtection="1">
      <alignment horizontal="center" wrapText="1"/>
    </xf>
    <xf numFmtId="1" fontId="85" fillId="5" borderId="79" xfId="27" quotePrefix="1" applyNumberFormat="1" applyFont="1" applyFill="1" applyBorder="1" applyAlignment="1" applyProtection="1">
      <alignment horizontal="right" wrapText="1"/>
      <protection locked="0"/>
    </xf>
    <xf numFmtId="10" fontId="85" fillId="35" borderId="80" xfId="27" applyNumberFormat="1" applyFont="1" applyFill="1" applyBorder="1" applyAlignment="1" applyProtection="1">
      <alignment horizontal="center" wrapText="1"/>
    </xf>
    <xf numFmtId="1" fontId="85" fillId="5" borderId="81" xfId="27" quotePrefix="1" applyNumberFormat="1" applyFont="1" applyFill="1" applyBorder="1" applyAlignment="1" applyProtection="1">
      <alignment horizontal="right" wrapText="1"/>
      <protection locked="0"/>
    </xf>
    <xf numFmtId="10" fontId="85" fillId="35" borderId="82" xfId="27" applyNumberFormat="1" applyFont="1" applyFill="1" applyBorder="1" applyAlignment="1" applyProtection="1">
      <alignment horizontal="center" wrapText="1"/>
    </xf>
    <xf numFmtId="10" fontId="85" fillId="35" borderId="58" xfId="27" applyNumberFormat="1" applyFont="1" applyFill="1" applyBorder="1" applyAlignment="1" applyProtection="1">
      <alignment horizontal="center" wrapText="1"/>
    </xf>
    <xf numFmtId="2" fontId="85" fillId="5" borderId="0" xfId="27" quotePrefix="1" applyNumberFormat="1" applyFont="1" applyFill="1" applyBorder="1" applyAlignment="1" applyProtection="1">
      <alignment horizontal="center" wrapText="1"/>
    </xf>
    <xf numFmtId="2" fontId="85" fillId="11" borderId="36" xfId="27" quotePrefix="1" applyNumberFormat="1" applyFont="1" applyFill="1" applyBorder="1" applyAlignment="1" applyProtection="1">
      <alignment horizontal="center"/>
      <protection locked="0"/>
    </xf>
    <xf numFmtId="14" fontId="85" fillId="11" borderId="36" xfId="27" quotePrefix="1" applyNumberFormat="1" applyFont="1" applyFill="1" applyBorder="1" applyAlignment="1" applyProtection="1">
      <alignment horizontal="center"/>
      <protection locked="0"/>
    </xf>
    <xf numFmtId="0" fontId="77" fillId="35" borderId="0" xfId="27" applyFont="1" applyFill="1" applyBorder="1" applyAlignment="1" applyProtection="1">
      <alignment horizontal="left"/>
    </xf>
    <xf numFmtId="0" fontId="77" fillId="35" borderId="36" xfId="21" applyFont="1" applyFill="1" applyBorder="1" applyAlignment="1" applyProtection="1">
      <alignment horizontal="left"/>
    </xf>
    <xf numFmtId="0" fontId="77" fillId="4" borderId="36" xfId="21" applyFont="1" applyFill="1" applyBorder="1" applyAlignment="1" applyProtection="1">
      <alignment horizontal="left"/>
    </xf>
    <xf numFmtId="0" fontId="77" fillId="4" borderId="36" xfId="21" applyFont="1" applyFill="1" applyBorder="1" applyAlignment="1" applyProtection="1">
      <alignment horizontal="center"/>
    </xf>
    <xf numFmtId="0" fontId="145" fillId="35" borderId="36" xfId="21" applyFont="1" applyFill="1" applyBorder="1" applyAlignment="1" applyProtection="1">
      <alignment horizontal="left"/>
    </xf>
    <xf numFmtId="0" fontId="79" fillId="5" borderId="36" xfId="21" applyFont="1" applyFill="1" applyBorder="1" applyAlignment="1" applyProtection="1">
      <alignment horizontal="left"/>
    </xf>
    <xf numFmtId="0" fontId="77" fillId="11" borderId="0" xfId="21" applyFont="1" applyFill="1" applyBorder="1" applyAlignment="1" applyProtection="1">
      <alignment horizontal="left"/>
    </xf>
    <xf numFmtId="0" fontId="64" fillId="11" borderId="0" xfId="27" applyFill="1" applyBorder="1"/>
    <xf numFmtId="0" fontId="77" fillId="35" borderId="36" xfId="21" applyFont="1" applyFill="1" applyBorder="1" applyAlignment="1" applyProtection="1">
      <alignment horizontal="center"/>
    </xf>
    <xf numFmtId="0" fontId="79" fillId="35" borderId="36" xfId="21" applyFont="1" applyFill="1" applyBorder="1" applyAlignment="1" applyProtection="1">
      <alignment horizontal="left"/>
    </xf>
    <xf numFmtId="0" fontId="77" fillId="35" borderId="38" xfId="21" applyFont="1" applyFill="1" applyBorder="1" applyAlignment="1" applyProtection="1">
      <alignment horizontal="left"/>
    </xf>
    <xf numFmtId="0" fontId="77" fillId="4" borderId="38" xfId="21" applyFont="1" applyFill="1" applyBorder="1" applyAlignment="1" applyProtection="1">
      <alignment horizontal="left"/>
    </xf>
    <xf numFmtId="0" fontId="79" fillId="5" borderId="38" xfId="21" applyFont="1" applyFill="1" applyBorder="1" applyAlignment="1" applyProtection="1">
      <alignment horizontal="left"/>
    </xf>
    <xf numFmtId="0" fontId="77" fillId="35" borderId="54" xfId="21" applyFont="1" applyFill="1" applyBorder="1" applyAlignment="1" applyProtection="1">
      <alignment horizontal="center"/>
    </xf>
    <xf numFmtId="0" fontId="77" fillId="35" borderId="55" xfId="21" applyFont="1" applyFill="1" applyBorder="1" applyAlignment="1" applyProtection="1">
      <alignment horizontal="center"/>
    </xf>
    <xf numFmtId="0" fontId="77" fillId="4" borderId="54" xfId="21" applyFont="1" applyFill="1" applyBorder="1" applyAlignment="1" applyProtection="1">
      <alignment horizontal="center"/>
    </xf>
    <xf numFmtId="0" fontId="77" fillId="4" borderId="55" xfId="21" applyFont="1" applyFill="1" applyBorder="1" applyAlignment="1" applyProtection="1">
      <alignment horizontal="center"/>
    </xf>
    <xf numFmtId="0" fontId="79" fillId="35" borderId="37" xfId="21" applyFont="1" applyFill="1" applyBorder="1" applyAlignment="1" applyProtection="1">
      <alignment horizontal="left"/>
    </xf>
    <xf numFmtId="0" fontId="79" fillId="5" borderId="27" xfId="21" applyFont="1" applyFill="1" applyBorder="1" applyAlignment="1" applyProtection="1">
      <alignment horizontal="left"/>
    </xf>
    <xf numFmtId="1" fontId="77" fillId="33" borderId="36" xfId="21" applyNumberFormat="1" applyFont="1" applyFill="1" applyBorder="1" applyAlignment="1" applyProtection="1">
      <alignment horizontal="center"/>
    </xf>
    <xf numFmtId="0" fontId="79" fillId="33" borderId="38" xfId="21" applyFont="1" applyFill="1" applyBorder="1" applyAlignment="1" applyProtection="1">
      <alignment horizontal="left"/>
    </xf>
    <xf numFmtId="1" fontId="77" fillId="33" borderId="54" xfId="21" applyNumberFormat="1" applyFont="1" applyFill="1" applyBorder="1" applyAlignment="1" applyProtection="1">
      <alignment horizontal="center"/>
    </xf>
    <xf numFmtId="1" fontId="77" fillId="33" borderId="55" xfId="21" applyNumberFormat="1" applyFont="1" applyFill="1" applyBorder="1" applyAlignment="1" applyProtection="1">
      <alignment horizontal="center"/>
    </xf>
    <xf numFmtId="1" fontId="77" fillId="35" borderId="54" xfId="21" applyNumberFormat="1" applyFont="1" applyFill="1" applyBorder="1" applyAlignment="1" applyProtection="1">
      <alignment horizontal="center"/>
    </xf>
    <xf numFmtId="1" fontId="77" fillId="35" borderId="55" xfId="21" applyNumberFormat="1" applyFont="1" applyFill="1" applyBorder="1" applyAlignment="1" applyProtection="1">
      <alignment horizontal="center"/>
    </xf>
    <xf numFmtId="0" fontId="77" fillId="35" borderId="93" xfId="21" applyFont="1" applyFill="1" applyBorder="1" applyAlignment="1" applyProtection="1">
      <alignment horizontal="left"/>
    </xf>
    <xf numFmtId="0" fontId="77" fillId="35" borderId="94" xfId="21" applyFont="1" applyFill="1" applyBorder="1" applyAlignment="1" applyProtection="1">
      <alignment horizontal="left"/>
    </xf>
    <xf numFmtId="1" fontId="77" fillId="35" borderId="36" xfId="21" applyNumberFormat="1" applyFont="1" applyFill="1" applyBorder="1" applyAlignment="1" applyProtection="1">
      <alignment horizontal="center"/>
    </xf>
    <xf numFmtId="1" fontId="79" fillId="11" borderId="54" xfId="21" applyNumberFormat="1" applyFont="1" applyFill="1" applyBorder="1" applyAlignment="1" applyProtection="1">
      <alignment horizontal="center"/>
      <protection locked="0"/>
    </xf>
    <xf numFmtId="1" fontId="79" fillId="11" borderId="55" xfId="21" applyNumberFormat="1" applyFont="1" applyFill="1" applyBorder="1" applyAlignment="1" applyProtection="1">
      <alignment horizontal="center"/>
      <protection locked="0"/>
    </xf>
    <xf numFmtId="1" fontId="79" fillId="11" borderId="36" xfId="21" applyNumberFormat="1" applyFont="1" applyFill="1" applyBorder="1" applyAlignment="1" applyProtection="1">
      <alignment horizontal="center"/>
      <protection locked="0"/>
    </xf>
    <xf numFmtId="1" fontId="79" fillId="11" borderId="65" xfId="21" applyNumberFormat="1" applyFont="1" applyFill="1" applyBorder="1" applyAlignment="1" applyProtection="1">
      <alignment horizontal="center"/>
      <protection locked="0"/>
    </xf>
    <xf numFmtId="1" fontId="79" fillId="11" borderId="66" xfId="21" applyNumberFormat="1" applyFont="1" applyFill="1" applyBorder="1" applyAlignment="1" applyProtection="1">
      <alignment horizontal="center"/>
      <protection locked="0"/>
    </xf>
    <xf numFmtId="1" fontId="79" fillId="11" borderId="37" xfId="21" applyNumberFormat="1" applyFont="1" applyFill="1" applyBorder="1" applyAlignment="1" applyProtection="1">
      <alignment horizontal="center"/>
      <protection locked="0"/>
    </xf>
    <xf numFmtId="0" fontId="77" fillId="33" borderId="36" xfId="85" applyFont="1" applyFill="1" applyBorder="1" applyAlignment="1" applyProtection="1">
      <alignment horizontal="left"/>
    </xf>
    <xf numFmtId="0" fontId="130" fillId="4" borderId="36" xfId="85" applyFont="1" applyFill="1" applyBorder="1" applyAlignment="1" applyProtection="1">
      <alignment horizontal="left"/>
    </xf>
    <xf numFmtId="0" fontId="78" fillId="5" borderId="36" xfId="85" applyFont="1" applyFill="1" applyBorder="1" applyAlignment="1" applyProtection="1">
      <alignment horizontal="left"/>
    </xf>
    <xf numFmtId="0" fontId="78" fillId="4" borderId="36" xfId="85" applyFont="1" applyFill="1" applyBorder="1" applyAlignment="1" applyProtection="1">
      <alignment horizontal="left"/>
    </xf>
    <xf numFmtId="0" fontId="77" fillId="4" borderId="36" xfId="85" applyFont="1" applyFill="1" applyBorder="1" applyAlignment="1" applyProtection="1">
      <alignment horizontal="left"/>
    </xf>
    <xf numFmtId="0" fontId="77" fillId="5" borderId="36" xfId="85" applyFont="1" applyFill="1" applyBorder="1" applyAlignment="1" applyProtection="1">
      <alignment horizontal="left"/>
    </xf>
    <xf numFmtId="0" fontId="111" fillId="4" borderId="36" xfId="85" applyFont="1" applyFill="1" applyBorder="1" applyAlignment="1" applyProtection="1">
      <alignment horizontal="left"/>
    </xf>
    <xf numFmtId="0" fontId="133" fillId="5" borderId="36" xfId="85" applyFont="1" applyFill="1" applyBorder="1" applyAlignment="1" applyProtection="1">
      <alignment horizontal="left"/>
    </xf>
    <xf numFmtId="0" fontId="78" fillId="5" borderId="36" xfId="85" applyFont="1" applyFill="1" applyBorder="1" applyAlignment="1" applyProtection="1">
      <alignment horizontal="left" wrapText="1"/>
    </xf>
    <xf numFmtId="0" fontId="111" fillId="5" borderId="36" xfId="85" applyFont="1" applyFill="1" applyBorder="1" applyAlignment="1" applyProtection="1">
      <alignment horizontal="left"/>
    </xf>
    <xf numFmtId="0" fontId="78" fillId="5" borderId="36" xfId="27" applyFont="1" applyFill="1" applyBorder="1" applyAlignment="1" applyProtection="1">
      <alignment horizontal="left" wrapText="1"/>
    </xf>
    <xf numFmtId="0" fontId="77" fillId="5" borderId="36" xfId="27" applyFont="1" applyFill="1" applyBorder="1" applyAlignment="1" applyProtection="1">
      <alignment horizontal="left" wrapText="1"/>
    </xf>
    <xf numFmtId="43" fontId="77" fillId="5" borderId="36" xfId="51" applyFont="1" applyFill="1" applyBorder="1" applyAlignment="1" applyProtection="1">
      <alignment horizontal="left"/>
    </xf>
    <xf numFmtId="0" fontId="77" fillId="5" borderId="36" xfId="85" applyFont="1" applyFill="1" applyBorder="1" applyAlignment="1" applyProtection="1">
      <alignment horizontal="left" wrapText="1"/>
    </xf>
    <xf numFmtId="0" fontId="111" fillId="4" borderId="36" xfId="85" applyFont="1" applyFill="1" applyBorder="1" applyAlignment="1" applyProtection="1">
      <alignment horizontal="left" wrapText="1"/>
    </xf>
    <xf numFmtId="43" fontId="78" fillId="11" borderId="36" xfId="2400" applyFont="1" applyFill="1" applyBorder="1" applyAlignment="1" applyProtection="1">
      <alignment horizontal="center"/>
      <protection locked="0"/>
    </xf>
    <xf numFmtId="43" fontId="77" fillId="35" borderId="52" xfId="2400" applyFont="1" applyFill="1" applyBorder="1" applyAlignment="1" applyProtection="1">
      <alignment horizontal="center"/>
    </xf>
    <xf numFmtId="43" fontId="77" fillId="33" borderId="36" xfId="2400" applyFont="1" applyFill="1" applyBorder="1" applyAlignment="1" applyProtection="1">
      <alignment horizontal="center"/>
    </xf>
    <xf numFmtId="43" fontId="77" fillId="13" borderId="36" xfId="2400" applyFont="1" applyFill="1" applyBorder="1" applyAlignment="1" applyProtection="1">
      <alignment horizontal="center"/>
    </xf>
    <xf numFmtId="43" fontId="78" fillId="13" borderId="36" xfId="2400" applyFont="1" applyFill="1" applyBorder="1" applyAlignment="1" applyProtection="1">
      <alignment horizontal="center"/>
    </xf>
    <xf numFmtId="43" fontId="85" fillId="13" borderId="36" xfId="2400" quotePrefix="1" applyFont="1" applyFill="1" applyBorder="1" applyAlignment="1" applyProtection="1">
      <alignment horizontal="center" wrapText="1"/>
    </xf>
    <xf numFmtId="43" fontId="85" fillId="13" borderId="36" xfId="2400" applyFont="1" applyFill="1" applyBorder="1" applyAlignment="1" applyProtection="1">
      <alignment horizontal="center" wrapText="1"/>
    </xf>
    <xf numFmtId="43" fontId="85" fillId="11" borderId="36" xfId="2400" quotePrefix="1" applyFont="1" applyFill="1" applyBorder="1" applyAlignment="1" applyProtection="1">
      <alignment horizontal="center" wrapText="1"/>
      <protection locked="0"/>
    </xf>
    <xf numFmtId="43" fontId="77" fillId="11" borderId="37" xfId="2400" applyFont="1" applyFill="1" applyBorder="1" applyAlignment="1" applyProtection="1">
      <alignment horizontal="center"/>
    </xf>
    <xf numFmtId="43" fontId="78" fillId="5" borderId="36" xfId="2400" applyFont="1" applyFill="1" applyBorder="1" applyAlignment="1" applyProtection="1">
      <alignment horizontal="center"/>
      <protection locked="0"/>
    </xf>
    <xf numFmtId="43" fontId="77" fillId="4" borderId="37" xfId="2400" applyFont="1" applyFill="1" applyBorder="1" applyAlignment="1" applyProtection="1">
      <alignment horizontal="center"/>
    </xf>
    <xf numFmtId="43" fontId="77" fillId="35" borderId="57" xfId="2400" applyFont="1" applyFill="1" applyBorder="1" applyAlignment="1" applyProtection="1">
      <alignment horizontal="center"/>
    </xf>
    <xf numFmtId="43" fontId="96" fillId="0" borderId="0" xfId="2400" applyFont="1" applyAlignment="1">
      <alignment horizontal="center"/>
    </xf>
    <xf numFmtId="43" fontId="109" fillId="0" borderId="0" xfId="2400" applyFont="1" applyBorder="1" applyAlignment="1" applyProtection="1">
      <alignment horizontal="center"/>
    </xf>
    <xf numFmtId="43" fontId="96" fillId="0" borderId="0" xfId="2400" applyFont="1" applyBorder="1" applyAlignment="1" applyProtection="1">
      <alignment horizontal="center"/>
    </xf>
    <xf numFmtId="0" fontId="77" fillId="35" borderId="51" xfId="85" applyFont="1" applyFill="1" applyBorder="1" applyAlignment="1" applyProtection="1">
      <alignment horizontal="left"/>
    </xf>
    <xf numFmtId="0" fontId="77" fillId="35" borderId="52" xfId="85" applyFont="1" applyFill="1" applyBorder="1" applyAlignment="1" applyProtection="1">
      <alignment horizontal="left"/>
    </xf>
    <xf numFmtId="2" fontId="77" fillId="35" borderId="53" xfId="85" applyNumberFormat="1" applyFont="1" applyFill="1" applyBorder="1" applyAlignment="1" applyProtection="1">
      <alignment horizontal="center" wrapText="1"/>
    </xf>
    <xf numFmtId="2" fontId="77" fillId="33" borderId="55" xfId="86" applyNumberFormat="1" applyFont="1" applyFill="1" applyBorder="1" applyAlignment="1" applyProtection="1">
      <alignment horizontal="center"/>
    </xf>
    <xf numFmtId="2" fontId="77" fillId="4" borderId="55" xfId="85" applyNumberFormat="1" applyFont="1" applyFill="1" applyBorder="1" applyAlignment="1" applyProtection="1">
      <alignment horizontal="center" wrapText="1"/>
    </xf>
    <xf numFmtId="2" fontId="78" fillId="4" borderId="55" xfId="51" applyNumberFormat="1" applyFont="1" applyFill="1" applyBorder="1" applyAlignment="1" applyProtection="1">
      <alignment horizontal="center"/>
    </xf>
    <xf numFmtId="2" fontId="77" fillId="4" borderId="55" xfId="51" applyNumberFormat="1" applyFont="1" applyFill="1" applyBorder="1" applyAlignment="1" applyProtection="1">
      <alignment horizontal="center"/>
    </xf>
    <xf numFmtId="0" fontId="78" fillId="5" borderId="57" xfId="85" applyFont="1" applyFill="1" applyBorder="1" applyAlignment="1" applyProtection="1">
      <alignment horizontal="left"/>
    </xf>
    <xf numFmtId="2" fontId="77" fillId="35" borderId="36" xfId="27" applyNumberFormat="1" applyFont="1" applyFill="1" applyBorder="1" applyAlignment="1" applyProtection="1">
      <alignment horizontal="center"/>
    </xf>
    <xf numFmtId="4" fontId="77" fillId="33" borderId="36" xfId="2364" applyNumberFormat="1" applyFont="1" applyFill="1" applyBorder="1" applyAlignment="1" applyProtection="1">
      <alignment horizontal="left"/>
    </xf>
    <xf numFmtId="0" fontId="78" fillId="11" borderId="36" xfId="27" quotePrefix="1" applyFont="1" applyFill="1" applyBorder="1" applyAlignment="1" applyProtection="1">
      <alignment horizontal="center" wrapText="1"/>
      <protection locked="0"/>
    </xf>
    <xf numFmtId="2" fontId="78" fillId="11" borderId="36" xfId="27" quotePrefix="1" applyNumberFormat="1" applyFont="1" applyFill="1" applyBorder="1" applyAlignment="1" applyProtection="1">
      <alignment horizontal="center" wrapText="1"/>
      <protection locked="0"/>
    </xf>
    <xf numFmtId="0" fontId="77" fillId="4" borderId="36" xfId="2364" applyFont="1" applyFill="1" applyBorder="1" applyAlignment="1" applyProtection="1">
      <alignment horizontal="left"/>
    </xf>
    <xf numFmtId="0" fontId="78" fillId="5" borderId="36" xfId="2364" applyFont="1" applyFill="1" applyBorder="1" applyAlignment="1" applyProtection="1">
      <alignment horizontal="left"/>
    </xf>
    <xf numFmtId="2" fontId="77" fillId="35" borderId="36" xfId="21" applyNumberFormat="1" applyFont="1" applyFill="1" applyBorder="1" applyAlignment="1" applyProtection="1">
      <alignment horizontal="center"/>
    </xf>
    <xf numFmtId="10" fontId="77" fillId="35" borderId="36" xfId="21" applyNumberFormat="1" applyFont="1" applyFill="1" applyBorder="1" applyAlignment="1" applyProtection="1">
      <alignment horizontal="center"/>
    </xf>
    <xf numFmtId="0" fontId="78" fillId="13" borderId="36" xfId="2364" applyFont="1" applyFill="1" applyBorder="1" applyAlignment="1" applyProtection="1">
      <alignment horizontal="left"/>
    </xf>
    <xf numFmtId="0" fontId="78" fillId="13" borderId="36" xfId="2364" applyFont="1" applyFill="1" applyBorder="1" applyAlignment="1" applyProtection="1">
      <alignment horizontal="left" wrapText="1"/>
    </xf>
    <xf numFmtId="0" fontId="78" fillId="33" borderId="36" xfId="2364" applyFont="1" applyFill="1" applyBorder="1" applyAlignment="1" applyProtection="1">
      <alignment horizontal="left"/>
    </xf>
    <xf numFmtId="10" fontId="77" fillId="33" borderId="36" xfId="21" applyNumberFormat="1" applyFont="1" applyFill="1" applyBorder="1" applyAlignment="1" applyProtection="1">
      <alignment horizontal="center"/>
    </xf>
    <xf numFmtId="0" fontId="78" fillId="35" borderId="36" xfId="2364" applyFont="1" applyFill="1" applyBorder="1" applyProtection="1"/>
    <xf numFmtId="166" fontId="77" fillId="35" borderId="36" xfId="27" applyNumberFormat="1" applyFont="1" applyFill="1" applyBorder="1" applyAlignment="1" applyProtection="1">
      <alignment horizontal="center"/>
    </xf>
    <xf numFmtId="2" fontId="77" fillId="35" borderId="36" xfId="27" applyNumberFormat="1" applyFont="1" applyFill="1" applyBorder="1" applyAlignment="1" applyProtection="1">
      <alignment horizontal="center" wrapText="1"/>
    </xf>
    <xf numFmtId="0" fontId="130" fillId="13" borderId="36" xfId="27" applyFont="1" applyFill="1" applyBorder="1" applyAlignment="1" applyProtection="1">
      <alignment horizontal="left"/>
    </xf>
    <xf numFmtId="166" fontId="78" fillId="13" borderId="36" xfId="51" applyNumberFormat="1" applyFont="1" applyFill="1" applyBorder="1" applyAlignment="1" applyProtection="1">
      <alignment horizontal="center"/>
    </xf>
    <xf numFmtId="2" fontId="78" fillId="13" borderId="36" xfId="27" quotePrefix="1" applyNumberFormat="1" applyFont="1" applyFill="1" applyBorder="1" applyAlignment="1" applyProtection="1">
      <alignment horizontal="center" wrapText="1"/>
    </xf>
    <xf numFmtId="2" fontId="78" fillId="5" borderId="36" xfId="27" quotePrefix="1" applyNumberFormat="1" applyFont="1" applyFill="1" applyBorder="1" applyAlignment="1" applyProtection="1">
      <alignment horizontal="left" wrapText="1"/>
      <protection locked="0"/>
    </xf>
    <xf numFmtId="2" fontId="130" fillId="5" borderId="36" xfId="27" quotePrefix="1" applyNumberFormat="1" applyFont="1" applyFill="1" applyBorder="1" applyAlignment="1" applyProtection="1">
      <alignment horizontal="left" wrapText="1"/>
      <protection locked="0"/>
    </xf>
    <xf numFmtId="2" fontId="77" fillId="35" borderId="0" xfId="27" applyNumberFormat="1" applyFont="1" applyFill="1" applyBorder="1" applyAlignment="1" applyProtection="1">
      <alignment horizontal="center"/>
    </xf>
    <xf numFmtId="166" fontId="77" fillId="35" borderId="0" xfId="27" applyNumberFormat="1" applyFont="1" applyFill="1" applyBorder="1" applyAlignment="1" applyProtection="1">
      <alignment horizontal="center"/>
    </xf>
    <xf numFmtId="0" fontId="78" fillId="35" borderId="36" xfId="27" applyFont="1" applyFill="1" applyBorder="1" applyAlignment="1" applyProtection="1">
      <alignment horizontal="left"/>
    </xf>
    <xf numFmtId="2" fontId="78" fillId="35" borderId="36" xfId="27" quotePrefix="1" applyNumberFormat="1" applyFont="1" applyFill="1" applyBorder="1" applyAlignment="1" applyProtection="1">
      <alignment horizontal="center" wrapText="1"/>
    </xf>
    <xf numFmtId="0" fontId="99" fillId="0" borderId="0" xfId="27" applyFont="1" applyProtection="1"/>
    <xf numFmtId="1" fontId="78" fillId="35" borderId="36" xfId="27" quotePrefix="1" applyNumberFormat="1" applyFont="1" applyFill="1" applyBorder="1" applyAlignment="1" applyProtection="1">
      <alignment horizontal="right" wrapText="1"/>
    </xf>
    <xf numFmtId="10" fontId="78" fillId="35" borderId="36" xfId="27" quotePrefix="1" applyNumberFormat="1" applyFont="1" applyFill="1" applyBorder="1" applyAlignment="1" applyProtection="1">
      <alignment horizontal="center" wrapText="1"/>
    </xf>
    <xf numFmtId="0" fontId="20" fillId="0" borderId="0" xfId="2367" applyProtection="1"/>
    <xf numFmtId="0" fontId="131" fillId="0" borderId="0" xfId="27" applyFont="1" applyAlignment="1" applyProtection="1">
      <alignment horizontal="left"/>
    </xf>
    <xf numFmtId="0" fontId="132" fillId="0" borderId="0" xfId="27" applyFont="1" applyProtection="1"/>
    <xf numFmtId="1" fontId="78" fillId="35" borderId="36" xfId="27" quotePrefix="1" applyNumberFormat="1" applyFont="1" applyFill="1" applyBorder="1" applyAlignment="1" applyProtection="1">
      <alignment horizontal="left" wrapText="1"/>
    </xf>
    <xf numFmtId="0" fontId="112" fillId="0" borderId="0" xfId="27" applyFont="1" applyAlignment="1" applyProtection="1">
      <alignment horizontal="left"/>
    </xf>
    <xf numFmtId="0" fontId="96" fillId="0" borderId="0" xfId="27" applyFont="1" applyAlignment="1" applyProtection="1">
      <alignment horizontal="left"/>
    </xf>
    <xf numFmtId="2" fontId="96" fillId="0" borderId="0" xfId="27" applyNumberFormat="1" applyFont="1" applyAlignment="1" applyProtection="1">
      <alignment horizontal="center"/>
    </xf>
    <xf numFmtId="166" fontId="96" fillId="0" borderId="0" xfId="27" applyNumberFormat="1" applyFont="1" applyAlignment="1" applyProtection="1">
      <alignment horizontal="center"/>
    </xf>
    <xf numFmtId="43" fontId="78" fillId="11" borderId="0" xfId="51" applyFont="1" applyFill="1" applyBorder="1" applyAlignment="1" applyProtection="1">
      <alignment horizontal="center"/>
    </xf>
    <xf numFmtId="1" fontId="78" fillId="11" borderId="0" xfId="27" applyNumberFormat="1" applyFont="1" applyFill="1" applyBorder="1" applyAlignment="1" applyProtection="1">
      <alignment horizontal="center"/>
    </xf>
    <xf numFmtId="0" fontId="78" fillId="11" borderId="0" xfId="27" applyFont="1" applyFill="1" applyBorder="1" applyAlignment="1" applyProtection="1">
      <alignment horizontal="center"/>
    </xf>
    <xf numFmtId="165" fontId="78" fillId="11" borderId="0" xfId="27" applyNumberFormat="1" applyFont="1" applyFill="1" applyBorder="1" applyAlignment="1" applyProtection="1">
      <alignment horizontal="center"/>
    </xf>
    <xf numFmtId="0" fontId="78" fillId="11" borderId="0" xfId="27" applyFont="1" applyFill="1" applyBorder="1"/>
    <xf numFmtId="0" fontId="77" fillId="35" borderId="36" xfId="27" applyFont="1" applyFill="1" applyBorder="1" applyAlignment="1" applyProtection="1">
      <alignment horizontal="center"/>
      <protection locked="0"/>
    </xf>
    <xf numFmtId="0" fontId="78" fillId="34" borderId="36" xfId="27" applyFont="1" applyFill="1" applyBorder="1" applyAlignment="1" applyProtection="1">
      <alignment horizontal="left" wrapText="1"/>
    </xf>
    <xf numFmtId="1" fontId="78" fillId="11" borderId="36" xfId="27" quotePrefix="1" applyNumberFormat="1" applyFont="1" applyFill="1" applyBorder="1" applyAlignment="1" applyProtection="1">
      <alignment horizontal="center" wrapText="1"/>
      <protection locked="0"/>
    </xf>
    <xf numFmtId="0" fontId="130" fillId="34" borderId="36" xfId="27" applyFont="1" applyFill="1" applyBorder="1" applyAlignment="1" applyProtection="1">
      <alignment horizontal="left" wrapText="1"/>
    </xf>
    <xf numFmtId="1" fontId="77" fillId="0" borderId="0" xfId="27" applyNumberFormat="1" applyFont="1" applyFill="1" applyBorder="1" applyAlignment="1" applyProtection="1">
      <alignment horizontal="left"/>
    </xf>
    <xf numFmtId="1" fontId="77" fillId="0" borderId="0" xfId="27" applyNumberFormat="1" applyFont="1" applyFill="1" applyBorder="1" applyAlignment="1" applyProtection="1">
      <alignment horizontal="left" wrapText="1"/>
    </xf>
    <xf numFmtId="43" fontId="78" fillId="0" borderId="0" xfId="51" applyFont="1" applyFill="1" applyBorder="1" applyAlignment="1" applyProtection="1">
      <alignment horizontal="center"/>
    </xf>
    <xf numFmtId="1" fontId="77" fillId="35" borderId="36" xfId="27" applyNumberFormat="1" applyFont="1" applyFill="1" applyBorder="1" applyAlignment="1" applyProtection="1">
      <alignment horizontal="left"/>
    </xf>
    <xf numFmtId="2" fontId="77" fillId="13" borderId="36" xfId="27" applyNumberFormat="1" applyFont="1" applyFill="1" applyBorder="1" applyAlignment="1" applyProtection="1">
      <alignment horizontal="left"/>
    </xf>
    <xf numFmtId="1" fontId="77" fillId="13" borderId="36" xfId="27" applyNumberFormat="1" applyFont="1" applyFill="1" applyBorder="1" applyAlignment="1" applyProtection="1">
      <alignment horizontal="center"/>
    </xf>
    <xf numFmtId="2" fontId="77" fillId="13" borderId="36" xfId="27" applyNumberFormat="1" applyFont="1" applyFill="1" applyBorder="1" applyAlignment="1" applyProtection="1">
      <alignment horizontal="center"/>
    </xf>
    <xf numFmtId="2" fontId="77" fillId="33" borderId="36" xfId="27" applyNumberFormat="1" applyFont="1" applyFill="1" applyBorder="1" applyAlignment="1" applyProtection="1">
      <alignment horizontal="left"/>
    </xf>
    <xf numFmtId="1" fontId="77" fillId="33" borderId="36" xfId="27" applyNumberFormat="1" applyFont="1" applyFill="1" applyBorder="1" applyAlignment="1" applyProtection="1">
      <alignment horizontal="center"/>
    </xf>
    <xf numFmtId="2" fontId="77" fillId="33" borderId="36" xfId="27" applyNumberFormat="1" applyFont="1" applyFill="1" applyBorder="1" applyAlignment="1" applyProtection="1">
      <alignment horizontal="center"/>
    </xf>
    <xf numFmtId="2" fontId="78" fillId="35" borderId="36" xfId="27" quotePrefix="1" applyNumberFormat="1" applyFont="1" applyFill="1" applyBorder="1" applyAlignment="1" applyProtection="1">
      <alignment horizontal="center" wrapText="1"/>
      <protection locked="0"/>
    </xf>
    <xf numFmtId="0" fontId="78" fillId="11" borderId="0" xfId="27" applyFont="1" applyFill="1"/>
    <xf numFmtId="10" fontId="78" fillId="11" borderId="0" xfId="410" applyNumberFormat="1" applyFont="1" applyFill="1" applyBorder="1" applyAlignment="1" applyProtection="1">
      <alignment horizontal="center"/>
    </xf>
    <xf numFmtId="0" fontId="78" fillId="11" borderId="0" xfId="27" applyFont="1" applyFill="1" applyAlignment="1" applyProtection="1">
      <alignment horizontal="center"/>
    </xf>
    <xf numFmtId="2" fontId="77" fillId="35" borderId="36" xfId="27" applyNumberFormat="1" applyFont="1" applyFill="1" applyBorder="1" applyAlignment="1" applyProtection="1">
      <alignment horizontal="left"/>
    </xf>
    <xf numFmtId="1" fontId="77" fillId="0" borderId="0" xfId="27" applyNumberFormat="1" applyFont="1" applyFill="1" applyBorder="1" applyAlignment="1" applyProtection="1">
      <alignment horizontal="center"/>
    </xf>
    <xf numFmtId="10" fontId="78" fillId="0" borderId="0" xfId="410" applyNumberFormat="1" applyFont="1" applyFill="1" applyBorder="1" applyAlignment="1" applyProtection="1">
      <alignment horizontal="center"/>
    </xf>
    <xf numFmtId="0" fontId="78" fillId="0" borderId="0" xfId="27" applyFont="1" applyFill="1" applyBorder="1" applyAlignment="1" applyProtection="1">
      <alignment horizontal="center"/>
    </xf>
    <xf numFmtId="0" fontId="77" fillId="11" borderId="0" xfId="27" applyFont="1" applyFill="1" applyAlignment="1" applyProtection="1">
      <alignment horizontal="center"/>
      <protection locked="0"/>
    </xf>
    <xf numFmtId="0" fontId="77" fillId="11" borderId="0" xfId="27" applyFont="1" applyFill="1"/>
    <xf numFmtId="1" fontId="77" fillId="35" borderId="42" xfId="27" applyNumberFormat="1" applyFont="1" applyFill="1" applyBorder="1" applyAlignment="1" applyProtection="1">
      <alignment horizontal="left"/>
    </xf>
    <xf numFmtId="1" fontId="130" fillId="4" borderId="36" xfId="27" applyNumberFormat="1" applyFont="1" applyFill="1" applyBorder="1" applyAlignment="1" applyProtection="1"/>
    <xf numFmtId="1" fontId="77" fillId="35" borderId="36" xfId="27" applyNumberFormat="1" applyFont="1" applyFill="1" applyBorder="1" applyAlignment="1" applyProtection="1"/>
    <xf numFmtId="0" fontId="77" fillId="13" borderId="36" xfId="2398" applyFont="1" applyFill="1" applyBorder="1" applyAlignment="1" applyProtection="1">
      <alignment horizontal="center"/>
    </xf>
    <xf numFmtId="10" fontId="130" fillId="11" borderId="36" xfId="2398" applyNumberFormat="1" applyFont="1" applyFill="1" applyBorder="1" applyAlignment="1" applyProtection="1">
      <alignment horizontal="center"/>
      <protection locked="0"/>
    </xf>
    <xf numFmtId="10" fontId="78" fillId="11" borderId="36" xfId="2398" applyNumberFormat="1" applyFont="1" applyFill="1" applyBorder="1" applyAlignment="1" applyProtection="1">
      <alignment horizontal="center"/>
      <protection locked="0"/>
    </xf>
    <xf numFmtId="0" fontId="104" fillId="11" borderId="0" xfId="449" applyFont="1" applyFill="1" applyBorder="1"/>
    <xf numFmtId="0" fontId="77" fillId="35" borderId="62" xfId="27" applyFont="1" applyFill="1" applyBorder="1" applyAlignment="1" applyProtection="1">
      <alignment horizontal="left"/>
    </xf>
    <xf numFmtId="0" fontId="77" fillId="4" borderId="36" xfId="2398" applyFont="1" applyFill="1" applyBorder="1" applyAlignment="1" applyProtection="1">
      <alignment horizontal="center"/>
    </xf>
    <xf numFmtId="10" fontId="77" fillId="4" borderId="23" xfId="27" applyNumberFormat="1" applyFont="1" applyFill="1" applyBorder="1" applyAlignment="1" applyProtection="1">
      <alignment horizontal="left"/>
    </xf>
    <xf numFmtId="0" fontId="77" fillId="33" borderId="76" xfId="27" applyFont="1" applyFill="1" applyBorder="1" applyAlignment="1" applyProtection="1">
      <alignment horizontal="left"/>
    </xf>
    <xf numFmtId="0" fontId="104" fillId="11" borderId="45" xfId="449" applyFont="1" applyFill="1" applyBorder="1" applyProtection="1"/>
    <xf numFmtId="0" fontId="77" fillId="13" borderId="54" xfId="2398" applyFont="1" applyFill="1" applyBorder="1" applyAlignment="1" applyProtection="1">
      <alignment horizontal="left"/>
    </xf>
    <xf numFmtId="0" fontId="104" fillId="11" borderId="47" xfId="449" applyFont="1" applyFill="1" applyBorder="1" applyProtection="1"/>
    <xf numFmtId="0" fontId="78" fillId="5" borderId="54" xfId="2398" applyFont="1" applyFill="1" applyBorder="1" applyAlignment="1" applyProtection="1">
      <alignment horizontal="left"/>
    </xf>
    <xf numFmtId="0" fontId="77" fillId="11" borderId="46" xfId="27" applyFont="1" applyFill="1" applyBorder="1" applyAlignment="1" applyProtection="1">
      <alignment horizontal="left"/>
    </xf>
    <xf numFmtId="0" fontId="77" fillId="35" borderId="77" xfId="27" applyFont="1" applyFill="1" applyBorder="1" applyAlignment="1" applyProtection="1">
      <alignment horizontal="left"/>
    </xf>
    <xf numFmtId="0" fontId="77" fillId="35" borderId="78" xfId="27" applyFont="1" applyFill="1" applyBorder="1" applyAlignment="1" applyProtection="1">
      <alignment horizontal="left"/>
    </xf>
    <xf numFmtId="0" fontId="77" fillId="4" borderId="54" xfId="2398" applyFont="1" applyFill="1" applyBorder="1" applyAlignment="1" applyProtection="1">
      <alignment horizontal="left"/>
    </xf>
    <xf numFmtId="0" fontId="77" fillId="4" borderId="55" xfId="2398" applyFont="1" applyFill="1" applyBorder="1" applyAlignment="1" applyProtection="1">
      <alignment horizontal="center"/>
    </xf>
    <xf numFmtId="10" fontId="78" fillId="11" borderId="55" xfId="2398" applyNumberFormat="1" applyFont="1" applyFill="1" applyBorder="1" applyAlignment="1" applyProtection="1">
      <alignment horizontal="center"/>
      <protection locked="0"/>
    </xf>
    <xf numFmtId="0" fontId="77" fillId="4" borderId="79" xfId="27" applyFont="1" applyFill="1" applyBorder="1" applyAlignment="1" applyProtection="1">
      <alignment horizontal="left"/>
    </xf>
    <xf numFmtId="10" fontId="77" fillId="4" borderId="80" xfId="27" applyNumberFormat="1" applyFont="1" applyFill="1" applyBorder="1" applyAlignment="1" applyProtection="1">
      <alignment horizontal="left"/>
    </xf>
    <xf numFmtId="0" fontId="78" fillId="5" borderId="59" xfId="2398" applyFont="1" applyFill="1" applyBorder="1" applyAlignment="1" applyProtection="1">
      <alignment horizontal="left"/>
    </xf>
    <xf numFmtId="10" fontId="78" fillId="11" borderId="60" xfId="2398" applyNumberFormat="1" applyFont="1" applyFill="1" applyBorder="1" applyAlignment="1" applyProtection="1">
      <alignment horizontal="center"/>
      <protection locked="0"/>
    </xf>
    <xf numFmtId="10" fontId="78" fillId="11" borderId="61" xfId="2398" applyNumberFormat="1" applyFont="1" applyFill="1" applyBorder="1" applyAlignment="1" applyProtection="1">
      <alignment horizontal="center"/>
      <protection locked="0"/>
    </xf>
    <xf numFmtId="9" fontId="78" fillId="33" borderId="36" xfId="2401" quotePrefix="1" applyNumberFormat="1" applyFont="1" applyFill="1" applyBorder="1" applyAlignment="1" applyProtection="1">
      <alignment horizontal="center" wrapText="1"/>
    </xf>
    <xf numFmtId="0" fontId="96" fillId="0" borderId="0" xfId="27" applyFont="1" applyFill="1"/>
    <xf numFmtId="0" fontId="24" fillId="0" borderId="0" xfId="2358" applyFill="1"/>
    <xf numFmtId="0" fontId="96" fillId="0" borderId="0" xfId="27" applyFont="1" applyFill="1" applyBorder="1"/>
    <xf numFmtId="4" fontId="77" fillId="13" borderId="43" xfId="2361" applyNumberFormat="1" applyFont="1" applyFill="1" applyBorder="1" applyAlignment="1" applyProtection="1">
      <alignment horizontal="center"/>
    </xf>
    <xf numFmtId="4" fontId="77" fillId="13" borderId="44" xfId="2361" applyNumberFormat="1" applyFont="1" applyFill="1" applyBorder="1" applyAlignment="1" applyProtection="1">
      <alignment horizontal="center"/>
    </xf>
    <xf numFmtId="0" fontId="77" fillId="35" borderId="0" xfId="27" applyFont="1" applyFill="1" applyBorder="1" applyProtection="1"/>
    <xf numFmtId="0" fontId="77" fillId="35" borderId="47" xfId="27" applyFont="1" applyFill="1" applyBorder="1" applyAlignment="1" applyProtection="1">
      <alignment horizontal="center"/>
    </xf>
    <xf numFmtId="10" fontId="77" fillId="35" borderId="53" xfId="27" applyNumberFormat="1" applyFont="1" applyFill="1" applyBorder="1" applyAlignment="1" applyProtection="1">
      <alignment horizontal="center" wrapText="1"/>
    </xf>
    <xf numFmtId="43" fontId="78" fillId="11" borderId="55" xfId="2400" applyFont="1" applyFill="1" applyBorder="1" applyAlignment="1" applyProtection="1">
      <alignment horizontal="center"/>
      <protection locked="0"/>
    </xf>
    <xf numFmtId="43" fontId="77" fillId="13" borderId="58" xfId="2400" applyFont="1" applyFill="1" applyBorder="1" applyAlignment="1" applyProtection="1">
      <alignment horizontal="center"/>
    </xf>
    <xf numFmtId="43" fontId="85" fillId="0" borderId="36" xfId="2400" quotePrefix="1" applyFont="1" applyFill="1" applyBorder="1" applyAlignment="1" applyProtection="1">
      <alignment horizontal="center" wrapText="1"/>
      <protection locked="0"/>
    </xf>
    <xf numFmtId="43" fontId="78" fillId="0" borderId="36" xfId="2400" applyFont="1" applyFill="1" applyBorder="1" applyAlignment="1" applyProtection="1">
      <alignment horizontal="center"/>
      <protection locked="0"/>
    </xf>
    <xf numFmtId="43" fontId="77" fillId="33" borderId="57" xfId="2400" applyFont="1" applyFill="1" applyBorder="1" applyAlignment="1" applyProtection="1">
      <alignment horizontal="center"/>
    </xf>
    <xf numFmtId="43" fontId="78" fillId="0" borderId="55" xfId="2400" applyFont="1" applyFill="1" applyBorder="1" applyAlignment="1" applyProtection="1">
      <alignment horizontal="center"/>
      <protection locked="0"/>
    </xf>
    <xf numFmtId="43" fontId="77" fillId="13" borderId="66" xfId="2400" applyFont="1" applyFill="1" applyBorder="1" applyAlignment="1" applyProtection="1">
      <alignment horizontal="center"/>
    </xf>
    <xf numFmtId="43" fontId="85" fillId="0" borderId="55" xfId="2400" quotePrefix="1" applyFont="1" applyFill="1" applyBorder="1" applyAlignment="1" applyProtection="1">
      <alignment horizontal="center"/>
      <protection locked="0"/>
    </xf>
    <xf numFmtId="43" fontId="77" fillId="13" borderId="55" xfId="2400" applyFont="1" applyFill="1" applyBorder="1" applyAlignment="1" applyProtection="1">
      <alignment horizontal="center"/>
    </xf>
    <xf numFmtId="43" fontId="77" fillId="33" borderId="58" xfId="2400" applyFont="1" applyFill="1" applyBorder="1" applyAlignment="1" applyProtection="1">
      <alignment horizontal="center"/>
    </xf>
    <xf numFmtId="0" fontId="96" fillId="0" borderId="0" xfId="27" applyFont="1" applyFill="1" applyProtection="1"/>
    <xf numFmtId="4" fontId="77" fillId="35" borderId="56" xfId="2358" applyNumberFormat="1" applyFont="1" applyFill="1" applyBorder="1" applyAlignment="1" applyProtection="1">
      <alignment horizontal="left"/>
    </xf>
    <xf numFmtId="43" fontId="77" fillId="35" borderId="58" xfId="2400" applyFont="1" applyFill="1" applyBorder="1" applyAlignment="1" applyProtection="1">
      <alignment horizontal="center"/>
    </xf>
    <xf numFmtId="43" fontId="69" fillId="0" borderId="36" xfId="2400" quotePrefix="1" applyFont="1" applyFill="1" applyBorder="1" applyAlignment="1" applyProtection="1">
      <alignment horizontal="center" wrapText="1"/>
      <protection locked="0"/>
    </xf>
    <xf numFmtId="43" fontId="77" fillId="13" borderId="57" xfId="2400" applyFont="1" applyFill="1" applyBorder="1" applyAlignment="1" applyProtection="1">
      <alignment horizontal="center"/>
    </xf>
    <xf numFmtId="43" fontId="85" fillId="0" borderId="55" xfId="2400" quotePrefix="1" applyFont="1" applyFill="1" applyBorder="1" applyAlignment="1" applyProtection="1">
      <alignment horizontal="center" wrapText="1"/>
      <protection locked="0"/>
    </xf>
    <xf numFmtId="43" fontId="85" fillId="5" borderId="36" xfId="2400" quotePrefix="1" applyFont="1" applyFill="1" applyBorder="1" applyAlignment="1" applyProtection="1">
      <alignment horizontal="center" wrapText="1"/>
      <protection locked="0"/>
    </xf>
    <xf numFmtId="43" fontId="77" fillId="4" borderId="36" xfId="2400" applyFont="1" applyFill="1" applyBorder="1" applyAlignment="1" applyProtection="1">
      <alignment horizontal="center"/>
    </xf>
    <xf numFmtId="43" fontId="85" fillId="0" borderId="54" xfId="2400" quotePrefix="1" applyFont="1" applyFill="1" applyBorder="1" applyAlignment="1" applyProtection="1">
      <alignment horizontal="center" wrapText="1"/>
      <protection locked="0"/>
    </xf>
    <xf numFmtId="43" fontId="77" fillId="4" borderId="55" xfId="2400" applyFont="1" applyFill="1" applyBorder="1" applyAlignment="1" applyProtection="1">
      <alignment horizontal="center"/>
    </xf>
    <xf numFmtId="43" fontId="24" fillId="0" borderId="0" xfId="2400" applyFont="1"/>
    <xf numFmtId="0" fontId="77" fillId="35" borderId="83" xfId="27" applyFont="1" applyFill="1" applyBorder="1" applyAlignment="1" applyProtection="1">
      <alignment horizontal="center"/>
    </xf>
    <xf numFmtId="0" fontId="77" fillId="35" borderId="38" xfId="27" applyFont="1" applyFill="1" applyBorder="1" applyAlignment="1" applyProtection="1">
      <alignment horizontal="center"/>
    </xf>
    <xf numFmtId="0" fontId="69" fillId="35" borderId="84" xfId="27" quotePrefix="1" applyFont="1" applyFill="1" applyBorder="1" applyAlignment="1" applyProtection="1">
      <alignment wrapText="1"/>
    </xf>
    <xf numFmtId="3" fontId="77" fillId="35" borderId="56" xfId="27" applyNumberFormat="1" applyFont="1" applyFill="1" applyBorder="1" applyAlignment="1" applyProtection="1">
      <alignment horizontal="center"/>
    </xf>
    <xf numFmtId="3" fontId="77" fillId="35" borderId="57" xfId="27" applyNumberFormat="1" applyFont="1" applyFill="1" applyBorder="1" applyAlignment="1" applyProtection="1">
      <alignment horizontal="center"/>
    </xf>
    <xf numFmtId="43" fontId="77" fillId="13" borderId="36" xfId="2400" applyFont="1" applyFill="1" applyBorder="1" applyAlignment="1" applyProtection="1">
      <alignment horizontal="center" vertical="center"/>
    </xf>
    <xf numFmtId="43" fontId="85" fillId="0" borderId="36" xfId="2400" quotePrefix="1" applyFont="1" applyFill="1" applyBorder="1" applyAlignment="1" applyProtection="1">
      <alignment horizontal="center" vertical="center" wrapText="1"/>
      <protection locked="0"/>
    </xf>
    <xf numFmtId="43" fontId="77" fillId="13" borderId="62" xfId="2400" applyFont="1" applyFill="1" applyBorder="1" applyAlignment="1" applyProtection="1">
      <alignment horizontal="center"/>
    </xf>
    <xf numFmtId="43" fontId="85" fillId="0" borderId="57" xfId="2400" quotePrefix="1" applyFont="1" applyFill="1" applyBorder="1" applyAlignment="1" applyProtection="1">
      <alignment horizontal="center" vertical="center" wrapText="1"/>
      <protection locked="0"/>
    </xf>
    <xf numFmtId="43" fontId="85" fillId="0" borderId="36" xfId="2400" quotePrefix="1" applyFont="1" applyFill="1" applyBorder="1" applyAlignment="1" applyProtection="1">
      <alignment wrapText="1"/>
      <protection locked="0"/>
    </xf>
    <xf numFmtId="43" fontId="85" fillId="5" borderId="36" xfId="2400" quotePrefix="1" applyFont="1" applyFill="1" applyBorder="1" applyAlignment="1" applyProtection="1">
      <alignment wrapText="1"/>
      <protection locked="0"/>
    </xf>
    <xf numFmtId="43" fontId="85" fillId="5" borderId="57" xfId="2400" quotePrefix="1" applyFont="1" applyFill="1" applyBorder="1" applyAlignment="1" applyProtection="1">
      <alignment horizontal="center" wrapText="1"/>
      <protection locked="0"/>
    </xf>
    <xf numFmtId="0" fontId="85" fillId="35" borderId="56" xfId="27" quotePrefix="1" applyFont="1" applyFill="1" applyBorder="1" applyAlignment="1" applyProtection="1">
      <alignment horizontal="left" wrapText="1"/>
    </xf>
    <xf numFmtId="4" fontId="77" fillId="35" borderId="57" xfId="2361" applyNumberFormat="1" applyFont="1" applyFill="1" applyBorder="1" applyAlignment="1" applyProtection="1">
      <alignment horizontal="left"/>
    </xf>
    <xf numFmtId="0" fontId="77" fillId="35" borderId="90" xfId="27" applyFont="1" applyFill="1" applyBorder="1" applyAlignment="1" applyProtection="1">
      <alignment horizontal="center"/>
    </xf>
    <xf numFmtId="43" fontId="85" fillId="5" borderId="55" xfId="2400" quotePrefix="1" applyFont="1" applyFill="1" applyBorder="1" applyAlignment="1" applyProtection="1">
      <alignment horizontal="center" wrapText="1"/>
      <protection locked="0"/>
    </xf>
    <xf numFmtId="43" fontId="77" fillId="33" borderId="56" xfId="2400" applyFont="1" applyFill="1" applyBorder="1" applyAlignment="1" applyProtection="1">
      <alignment horizontal="center"/>
    </xf>
    <xf numFmtId="43" fontId="77" fillId="33" borderId="55" xfId="2400" applyFont="1" applyFill="1" applyBorder="1" applyAlignment="1" applyProtection="1">
      <alignment horizontal="center"/>
    </xf>
    <xf numFmtId="43" fontId="85" fillId="11" borderId="54" xfId="2400" quotePrefix="1" applyFont="1" applyFill="1" applyBorder="1" applyAlignment="1" applyProtection="1">
      <alignment horizontal="center" wrapText="1"/>
      <protection locked="0"/>
    </xf>
    <xf numFmtId="43" fontId="85" fillId="11" borderId="55" xfId="2400" quotePrefix="1" applyFont="1" applyFill="1" applyBorder="1" applyAlignment="1" applyProtection="1">
      <alignment horizontal="center" wrapText="1"/>
      <protection locked="0"/>
    </xf>
    <xf numFmtId="43" fontId="85" fillId="13" borderId="55" xfId="2400" applyFont="1" applyFill="1" applyBorder="1" applyAlignment="1" applyProtection="1">
      <alignment horizontal="center" wrapText="1"/>
    </xf>
    <xf numFmtId="43" fontId="85" fillId="13" borderId="55" xfId="2400" quotePrefix="1" applyFont="1" applyFill="1" applyBorder="1" applyAlignment="1" applyProtection="1">
      <alignment horizontal="center" wrapText="1"/>
    </xf>
    <xf numFmtId="43" fontId="77" fillId="11" borderId="47" xfId="2400" applyFont="1" applyFill="1" applyBorder="1" applyAlignment="1" applyProtection="1">
      <alignment horizontal="center"/>
    </xf>
    <xf numFmtId="43" fontId="85" fillId="11" borderId="66" xfId="2400" applyFont="1" applyFill="1" applyBorder="1" applyAlignment="1" applyProtection="1">
      <alignment horizontal="center" wrapText="1"/>
      <protection locked="0"/>
    </xf>
    <xf numFmtId="0" fontId="77" fillId="33" borderId="51" xfId="27" applyFont="1" applyFill="1" applyBorder="1" applyAlignment="1" applyProtection="1">
      <alignment horizontal="right"/>
    </xf>
    <xf numFmtId="4" fontId="77" fillId="13" borderId="55" xfId="2361" applyNumberFormat="1" applyFont="1" applyFill="1" applyBorder="1" applyAlignment="1" applyProtection="1">
      <alignment horizontal="left"/>
    </xf>
    <xf numFmtId="0" fontId="85" fillId="33" borderId="54" xfId="27" quotePrefix="1" applyFont="1" applyFill="1" applyBorder="1" applyAlignment="1" applyProtection="1">
      <alignment horizontal="right" wrapText="1"/>
      <protection locked="0"/>
    </xf>
    <xf numFmtId="0" fontId="85" fillId="11" borderId="55" xfId="27" quotePrefix="1" applyFont="1" applyFill="1" applyBorder="1" applyAlignment="1" applyProtection="1">
      <alignment horizontal="center"/>
      <protection locked="0"/>
    </xf>
    <xf numFmtId="2" fontId="85" fillId="11" borderId="55" xfId="27" quotePrefix="1" applyNumberFormat="1" applyFont="1" applyFill="1" applyBorder="1" applyAlignment="1" applyProtection="1">
      <alignment horizontal="center"/>
      <protection locked="0"/>
    </xf>
    <xf numFmtId="0" fontId="85" fillId="33" borderId="56" xfId="27" quotePrefix="1" applyFont="1" applyFill="1" applyBorder="1" applyAlignment="1" applyProtection="1">
      <alignment horizontal="right" wrapText="1"/>
      <protection locked="0"/>
    </xf>
    <xf numFmtId="2" fontId="85" fillId="11" borderId="57" xfId="27" quotePrefix="1" applyNumberFormat="1" applyFont="1" applyFill="1" applyBorder="1" applyAlignment="1" applyProtection="1">
      <alignment horizontal="center"/>
      <protection locked="0"/>
    </xf>
    <xf numFmtId="14" fontId="85" fillId="11" borderId="57" xfId="27" quotePrefix="1" applyNumberFormat="1" applyFont="1" applyFill="1" applyBorder="1" applyAlignment="1" applyProtection="1">
      <alignment horizontal="center"/>
      <protection locked="0"/>
    </xf>
    <xf numFmtId="0" fontId="85" fillId="11" borderId="58" xfId="27" quotePrefix="1" applyFont="1" applyFill="1" applyBorder="1" applyAlignment="1" applyProtection="1">
      <alignment horizontal="center"/>
      <protection locked="0"/>
    </xf>
    <xf numFmtId="43" fontId="85" fillId="11" borderId="36" xfId="2400" quotePrefix="1" applyFont="1" applyFill="1" applyBorder="1" applyAlignment="1" applyProtection="1">
      <alignment horizontal="center"/>
      <protection locked="0"/>
    </xf>
    <xf numFmtId="43" fontId="85" fillId="11" borderId="57" xfId="2400" quotePrefix="1" applyFont="1" applyFill="1" applyBorder="1" applyAlignment="1" applyProtection="1">
      <alignment horizontal="center"/>
      <protection locked="0"/>
    </xf>
    <xf numFmtId="43" fontId="79" fillId="11" borderId="36" xfId="2400" applyFont="1" applyFill="1" applyBorder="1" applyAlignment="1" applyProtection="1">
      <alignment horizontal="center"/>
      <protection locked="0"/>
    </xf>
    <xf numFmtId="43" fontId="78" fillId="13" borderId="55" xfId="2400" applyFont="1" applyFill="1" applyBorder="1" applyAlignment="1" applyProtection="1">
      <alignment horizontal="center"/>
    </xf>
    <xf numFmtId="43" fontId="78" fillId="4" borderId="55" xfId="2400" applyFont="1" applyFill="1" applyBorder="1" applyAlignment="1" applyProtection="1">
      <alignment horizontal="center"/>
    </xf>
    <xf numFmtId="43" fontId="78" fillId="5" borderId="55" xfId="2400" applyFont="1" applyFill="1" applyBorder="1" applyAlignment="1" applyProtection="1">
      <alignment horizontal="center"/>
      <protection locked="0"/>
    </xf>
    <xf numFmtId="43" fontId="77" fillId="5" borderId="55" xfId="2400" applyFont="1" applyFill="1" applyBorder="1" applyAlignment="1" applyProtection="1">
      <alignment horizontal="center"/>
      <protection locked="0"/>
    </xf>
    <xf numFmtId="43" fontId="130" fillId="11" borderId="36" xfId="2400" quotePrefix="1" applyFont="1" applyFill="1" applyBorder="1" applyAlignment="1" applyProtection="1">
      <alignment horizontal="center" wrapText="1"/>
      <protection locked="0"/>
    </xf>
    <xf numFmtId="43" fontId="78" fillId="11" borderId="36" xfId="2400" quotePrefix="1" applyFont="1" applyFill="1" applyBorder="1" applyAlignment="1" applyProtection="1">
      <alignment horizontal="center" wrapText="1"/>
      <protection locked="0"/>
    </xf>
    <xf numFmtId="43" fontId="78" fillId="11" borderId="36" xfId="2400" quotePrefix="1" applyFont="1" applyFill="1" applyBorder="1" applyAlignment="1" applyProtection="1">
      <alignment horizontal="left" wrapText="1"/>
      <protection locked="0"/>
    </xf>
    <xf numFmtId="43" fontId="78" fillId="5" borderId="36" xfId="2400" quotePrefix="1" applyFont="1" applyFill="1" applyBorder="1" applyAlignment="1" applyProtection="1">
      <alignment horizontal="center" wrapText="1"/>
      <protection locked="0"/>
    </xf>
    <xf numFmtId="43" fontId="78" fillId="35" borderId="36" xfId="2400" quotePrefix="1" applyFont="1" applyFill="1" applyBorder="1" applyAlignment="1" applyProtection="1">
      <alignment horizontal="center" wrapText="1"/>
    </xf>
    <xf numFmtId="43" fontId="77" fillId="35" borderId="36" xfId="2400" applyFont="1" applyFill="1" applyBorder="1" applyAlignment="1" applyProtection="1">
      <alignment horizontal="center"/>
    </xf>
    <xf numFmtId="43" fontId="78" fillId="13" borderId="36" xfId="2400" quotePrefix="1" applyFont="1" applyFill="1" applyBorder="1" applyAlignment="1" applyProtection="1">
      <alignment horizontal="center" wrapText="1"/>
    </xf>
    <xf numFmtId="43" fontId="78" fillId="0" borderId="36" xfId="2400" quotePrefix="1" applyFont="1" applyFill="1" applyBorder="1" applyAlignment="1" applyProtection="1">
      <alignment horizontal="center" wrapText="1"/>
      <protection locked="0"/>
    </xf>
    <xf numFmtId="0" fontId="77" fillId="35" borderId="42" xfId="27" applyFont="1" applyFill="1" applyBorder="1" applyAlignment="1" applyProtection="1">
      <alignment horizontal="left"/>
    </xf>
    <xf numFmtId="0" fontId="77" fillId="35" borderId="42" xfId="27" applyFont="1" applyFill="1" applyBorder="1" applyAlignment="1" applyProtection="1">
      <alignment horizontal="center" wrapText="1"/>
    </xf>
    <xf numFmtId="0" fontId="88" fillId="11" borderId="0" xfId="27" applyFont="1" applyFill="1"/>
    <xf numFmtId="49" fontId="85" fillId="11" borderId="9" xfId="27" applyNumberFormat="1" applyFont="1" applyFill="1" applyBorder="1" applyAlignment="1">
      <alignment horizontal="left"/>
    </xf>
    <xf numFmtId="1" fontId="85" fillId="35" borderId="51" xfId="27" quotePrefix="1" applyNumberFormat="1" applyFont="1" applyFill="1" applyBorder="1" applyAlignment="1" applyProtection="1">
      <alignment horizontal="right" wrapText="1"/>
    </xf>
    <xf numFmtId="10" fontId="85" fillId="35" borderId="53" xfId="27" quotePrefix="1" applyNumberFormat="1" applyFont="1" applyFill="1" applyBorder="1" applyAlignment="1" applyProtection="1">
      <alignment horizontal="left" wrapText="1"/>
    </xf>
    <xf numFmtId="2" fontId="85" fillId="5" borderId="52" xfId="27" quotePrefix="1" applyNumberFormat="1" applyFont="1" applyFill="1" applyBorder="1" applyAlignment="1" applyProtection="1">
      <alignment horizontal="left" wrapText="1"/>
    </xf>
    <xf numFmtId="10" fontId="85" fillId="35" borderId="53" xfId="27" quotePrefix="1" applyNumberFormat="1" applyFont="1" applyFill="1" applyBorder="1" applyAlignment="1" applyProtection="1">
      <alignment horizontal="center" wrapText="1"/>
    </xf>
    <xf numFmtId="1" fontId="85" fillId="5" borderId="59" xfId="27" quotePrefix="1" applyNumberFormat="1" applyFont="1" applyFill="1" applyBorder="1" applyAlignment="1" applyProtection="1">
      <alignment horizontal="right" wrapText="1"/>
      <protection locked="0"/>
    </xf>
    <xf numFmtId="10" fontId="85" fillId="35" borderId="61" xfId="27" applyNumberFormat="1" applyFont="1" applyFill="1" applyBorder="1" applyAlignment="1" applyProtection="1">
      <alignment horizontal="center" wrapText="1"/>
    </xf>
    <xf numFmtId="10" fontId="85" fillId="35" borderId="53" xfId="27" applyNumberFormat="1" applyFont="1" applyFill="1" applyBorder="1" applyAlignment="1" applyProtection="1">
      <alignment horizontal="center" wrapText="1"/>
    </xf>
    <xf numFmtId="1" fontId="85" fillId="5" borderId="99" xfId="27" quotePrefix="1" applyNumberFormat="1" applyFont="1" applyFill="1" applyBorder="1" applyAlignment="1" applyProtection="1">
      <alignment horizontal="right" wrapText="1"/>
      <protection locked="0"/>
    </xf>
    <xf numFmtId="10" fontId="85" fillId="35" borderId="100" xfId="27" applyNumberFormat="1" applyFont="1" applyFill="1" applyBorder="1" applyAlignment="1" applyProtection="1">
      <alignment horizontal="center" wrapText="1"/>
    </xf>
    <xf numFmtId="1" fontId="85" fillId="5" borderId="101" xfId="27" quotePrefix="1" applyNumberFormat="1" applyFont="1" applyFill="1" applyBorder="1" applyAlignment="1" applyProtection="1">
      <alignment horizontal="right" wrapText="1"/>
      <protection locked="0"/>
    </xf>
    <xf numFmtId="1" fontId="85" fillId="5" borderId="102" xfId="27" quotePrefix="1" applyNumberFormat="1" applyFont="1" applyFill="1" applyBorder="1" applyAlignment="1" applyProtection="1">
      <alignment horizontal="right" wrapText="1"/>
      <protection locked="0"/>
    </xf>
    <xf numFmtId="1" fontId="85" fillId="35" borderId="46" xfId="27" quotePrefix="1" applyNumberFormat="1" applyFont="1" applyFill="1" applyBorder="1" applyAlignment="1" applyProtection="1">
      <alignment horizontal="right" wrapText="1"/>
    </xf>
    <xf numFmtId="2" fontId="85" fillId="5" borderId="85" xfId="27" quotePrefix="1" applyNumberFormat="1" applyFont="1" applyFill="1" applyBorder="1" applyAlignment="1" applyProtection="1">
      <alignment horizontal="left" wrapText="1"/>
    </xf>
    <xf numFmtId="2" fontId="85" fillId="5" borderId="69" xfId="27" quotePrefix="1" applyNumberFormat="1" applyFont="1" applyFill="1" applyBorder="1" applyAlignment="1" applyProtection="1">
      <alignment horizontal="left" wrapText="1"/>
    </xf>
    <xf numFmtId="2" fontId="85" fillId="5" borderId="36" xfId="27" quotePrefix="1" applyNumberFormat="1" applyFont="1" applyFill="1" applyBorder="1" applyAlignment="1" applyProtection="1">
      <alignment horizontal="left" wrapText="1" indent="2"/>
    </xf>
    <xf numFmtId="2" fontId="85" fillId="5" borderId="57" xfId="27" quotePrefix="1" applyNumberFormat="1" applyFont="1" applyFill="1" applyBorder="1" applyAlignment="1" applyProtection="1">
      <alignment horizontal="left" wrapText="1" indent="2"/>
    </xf>
    <xf numFmtId="2" fontId="85" fillId="5" borderId="69" xfId="27" quotePrefix="1" applyNumberFormat="1" applyFont="1" applyFill="1" applyBorder="1" applyAlignment="1" applyProtection="1">
      <alignment horizontal="left" wrapText="1" indent="2"/>
    </xf>
    <xf numFmtId="2" fontId="85" fillId="5" borderId="88" xfId="27" quotePrefix="1" applyNumberFormat="1" applyFont="1" applyFill="1" applyBorder="1" applyAlignment="1" applyProtection="1">
      <alignment horizontal="left" wrapText="1" indent="2"/>
    </xf>
    <xf numFmtId="0" fontId="85" fillId="11" borderId="23" xfId="27" quotePrefix="1" applyFont="1" applyFill="1" applyBorder="1" applyAlignment="1" applyProtection="1">
      <alignment horizontal="left" wrapText="1" indent="2"/>
      <protection locked="0"/>
    </xf>
    <xf numFmtId="0" fontId="85" fillId="11" borderId="9" xfId="27" quotePrefix="1" applyFont="1" applyFill="1" applyBorder="1" applyAlignment="1" applyProtection="1">
      <alignment horizontal="left" wrapText="1" indent="2"/>
      <protection locked="0"/>
    </xf>
    <xf numFmtId="0" fontId="85" fillId="11" borderId="60" xfId="27" quotePrefix="1" applyFont="1" applyFill="1" applyBorder="1" applyAlignment="1" applyProtection="1">
      <alignment horizontal="left" wrapText="1" indent="2"/>
      <protection locked="0"/>
    </xf>
    <xf numFmtId="0" fontId="85" fillId="0" borderId="97" xfId="27" quotePrefix="1" applyFont="1" applyFill="1" applyBorder="1" applyAlignment="1" applyProtection="1">
      <alignment horizontal="left" wrapText="1" indent="2"/>
      <protection locked="0"/>
    </xf>
    <xf numFmtId="0" fontId="85" fillId="0" borderId="96" xfId="27" quotePrefix="1" applyFont="1" applyFill="1" applyBorder="1" applyAlignment="1" applyProtection="1">
      <alignment horizontal="left" wrapText="1" indent="2"/>
      <protection locked="0"/>
    </xf>
    <xf numFmtId="0" fontId="85" fillId="0" borderId="103" xfId="27" quotePrefix="1" applyFont="1" applyFill="1" applyBorder="1" applyAlignment="1" applyProtection="1">
      <alignment horizontal="left" wrapText="1" indent="2"/>
      <protection locked="0"/>
    </xf>
    <xf numFmtId="43" fontId="85" fillId="11" borderId="0" xfId="2400" quotePrefix="1" applyFont="1" applyFill="1" applyBorder="1" applyAlignment="1" applyProtection="1">
      <alignment horizontal="left" wrapText="1"/>
    </xf>
    <xf numFmtId="43" fontId="85" fillId="5" borderId="0" xfId="2400" quotePrefix="1" applyFont="1" applyFill="1" applyBorder="1" applyAlignment="1" applyProtection="1">
      <alignment horizontal="center" wrapText="1"/>
    </xf>
    <xf numFmtId="43" fontId="85" fillId="11" borderId="57" xfId="2400" quotePrefix="1" applyFont="1" applyFill="1" applyBorder="1" applyAlignment="1" applyProtection="1">
      <alignment horizontal="center" wrapText="1"/>
      <protection locked="0"/>
    </xf>
    <xf numFmtId="43" fontId="85" fillId="11" borderId="52" xfId="2400" quotePrefix="1" applyFont="1" applyFill="1" applyBorder="1" applyAlignment="1" applyProtection="1">
      <alignment horizontal="center" wrapText="1"/>
      <protection locked="0"/>
    </xf>
    <xf numFmtId="43" fontId="85" fillId="11" borderId="23" xfId="2400" quotePrefix="1" applyFont="1" applyFill="1" applyBorder="1" applyAlignment="1" applyProtection="1">
      <alignment horizontal="center" wrapText="1"/>
      <protection locked="0"/>
    </xf>
    <xf numFmtId="43" fontId="85" fillId="11" borderId="9" xfId="2400" quotePrefix="1" applyFont="1" applyFill="1" applyBorder="1" applyAlignment="1" applyProtection="1">
      <alignment horizontal="center" wrapText="1"/>
      <protection locked="0"/>
    </xf>
    <xf numFmtId="43" fontId="85" fillId="11" borderId="60" xfId="2400" quotePrefix="1" applyFont="1" applyFill="1" applyBorder="1" applyAlignment="1" applyProtection="1">
      <alignment horizontal="center" wrapText="1"/>
      <protection locked="0"/>
    </xf>
    <xf numFmtId="43" fontId="85" fillId="11" borderId="98" xfId="2400" quotePrefix="1" applyFont="1" applyFill="1" applyBorder="1" applyAlignment="1" applyProtection="1">
      <alignment horizontal="center" wrapText="1"/>
      <protection locked="0"/>
    </xf>
    <xf numFmtId="43" fontId="69" fillId="13" borderId="36" xfId="2400" quotePrefix="1" applyFont="1" applyFill="1" applyBorder="1" applyAlignment="1" applyProtection="1">
      <alignment horizontal="center" wrapText="1"/>
    </xf>
    <xf numFmtId="2" fontId="69" fillId="5" borderId="57" xfId="27" quotePrefix="1" applyNumberFormat="1" applyFont="1" applyFill="1" applyBorder="1" applyAlignment="1" applyProtection="1">
      <alignment horizontal="left" wrapText="1"/>
    </xf>
    <xf numFmtId="43" fontId="69" fillId="13" borderId="57" xfId="2400" quotePrefix="1" applyFont="1" applyFill="1" applyBorder="1" applyAlignment="1" applyProtection="1">
      <alignment horizontal="center" wrapText="1"/>
    </xf>
    <xf numFmtId="10" fontId="85" fillId="35" borderId="47" xfId="27" quotePrefix="1" applyNumberFormat="1" applyFont="1" applyFill="1" applyBorder="1" applyAlignment="1" applyProtection="1">
      <alignment horizontal="center" wrapText="1"/>
    </xf>
    <xf numFmtId="2" fontId="69" fillId="13" borderId="0" xfId="27" quotePrefix="1" applyNumberFormat="1" applyFont="1" applyFill="1" applyBorder="1" applyAlignment="1" applyProtection="1">
      <alignment horizontal="left" wrapText="1"/>
    </xf>
    <xf numFmtId="43" fontId="85" fillId="13" borderId="0" xfId="2400" quotePrefix="1" applyFont="1" applyFill="1" applyBorder="1" applyAlignment="1" applyProtection="1">
      <alignment horizontal="center" wrapText="1"/>
    </xf>
    <xf numFmtId="2" fontId="69" fillId="13" borderId="44" xfId="27" quotePrefix="1" applyNumberFormat="1" applyFont="1" applyFill="1" applyBorder="1" applyAlignment="1" applyProtection="1">
      <alignment horizontal="left" wrapText="1"/>
    </xf>
    <xf numFmtId="43" fontId="85" fillId="13" borderId="44" xfId="2400" quotePrefix="1" applyFont="1" applyFill="1" applyBorder="1" applyAlignment="1" applyProtection="1">
      <alignment horizontal="center" wrapText="1"/>
    </xf>
    <xf numFmtId="43" fontId="85" fillId="11" borderId="36" xfId="2400" quotePrefix="1" applyFont="1" applyFill="1" applyBorder="1" applyAlignment="1" applyProtection="1">
      <alignment horizontal="left" wrapText="1"/>
      <protection locked="0"/>
    </xf>
    <xf numFmtId="0" fontId="137" fillId="32" borderId="0" xfId="1256" applyFont="1" applyFill="1" applyBorder="1"/>
    <xf numFmtId="0" fontId="139" fillId="13" borderId="0" xfId="1256" applyFont="1" applyFill="1" applyBorder="1"/>
    <xf numFmtId="0" fontId="140" fillId="13" borderId="0" xfId="1256" applyFont="1" applyFill="1" applyBorder="1"/>
    <xf numFmtId="0" fontId="81" fillId="13" borderId="0" xfId="1256" applyFont="1" applyFill="1" applyBorder="1"/>
    <xf numFmtId="0" fontId="140" fillId="13" borderId="0" xfId="1256" applyFont="1" applyFill="1" applyBorder="1" applyAlignment="1">
      <alignment horizontal="center"/>
    </xf>
    <xf numFmtId="0" fontId="78" fillId="13" borderId="0" xfId="1256" applyFont="1" applyFill="1" applyBorder="1"/>
    <xf numFmtId="43" fontId="77" fillId="13" borderId="45" xfId="2400" applyFont="1" applyFill="1" applyBorder="1" applyAlignment="1" applyProtection="1">
      <alignment horizontal="center"/>
    </xf>
    <xf numFmtId="43" fontId="85" fillId="11" borderId="58" xfId="2400" quotePrefix="1" applyFont="1" applyFill="1" applyBorder="1" applyAlignment="1" applyProtection="1">
      <alignment horizontal="center" wrapText="1"/>
      <protection locked="0"/>
    </xf>
    <xf numFmtId="166" fontId="78" fillId="11" borderId="36" xfId="27" applyNumberFormat="1" applyFont="1" applyFill="1" applyBorder="1" applyAlignment="1" applyProtection="1">
      <alignment horizontal="center" wrapText="1"/>
      <protection locked="0"/>
    </xf>
    <xf numFmtId="166" fontId="78" fillId="11" borderId="36" xfId="27" quotePrefix="1" applyNumberFormat="1" applyFont="1" applyFill="1" applyBorder="1" applyAlignment="1" applyProtection="1">
      <alignment horizontal="center" wrapText="1"/>
      <protection locked="0"/>
    </xf>
    <xf numFmtId="0" fontId="77" fillId="35" borderId="91" xfId="27" applyFont="1" applyFill="1" applyBorder="1" applyAlignment="1" applyProtection="1">
      <alignment horizontal="left"/>
    </xf>
    <xf numFmtId="0" fontId="77" fillId="35" borderId="10" xfId="27" applyFont="1" applyFill="1" applyBorder="1" applyAlignment="1" applyProtection="1">
      <alignment horizontal="left"/>
    </xf>
    <xf numFmtId="0" fontId="77" fillId="35" borderId="92" xfId="27" applyFont="1" applyFill="1" applyBorder="1" applyAlignment="1" applyProtection="1">
      <alignment horizontal="left"/>
    </xf>
    <xf numFmtId="1" fontId="85" fillId="11" borderId="36" xfId="2400" quotePrefix="1" applyNumberFormat="1" applyFont="1" applyFill="1" applyBorder="1" applyAlignment="1" applyProtection="1">
      <alignment horizontal="center" wrapText="1"/>
      <protection locked="0"/>
    </xf>
    <xf numFmtId="1" fontId="85" fillId="11" borderId="55" xfId="2400" quotePrefix="1" applyNumberFormat="1" applyFont="1" applyFill="1" applyBorder="1" applyAlignment="1" applyProtection="1">
      <alignment horizontal="center" wrapText="1"/>
      <protection locked="0"/>
    </xf>
    <xf numFmtId="0" fontId="69" fillId="33" borderId="57" xfId="27" quotePrefix="1" applyFont="1" applyFill="1" applyBorder="1" applyAlignment="1" applyProtection="1">
      <alignment wrapText="1"/>
    </xf>
    <xf numFmtId="43" fontId="85" fillId="33" borderId="57" xfId="2400" quotePrefix="1" applyFont="1" applyFill="1" applyBorder="1" applyAlignment="1" applyProtection="1">
      <alignment horizontal="center" wrapText="1"/>
    </xf>
    <xf numFmtId="0" fontId="64" fillId="35" borderId="54" xfId="27" applyFill="1" applyBorder="1" applyAlignment="1" applyProtection="1">
      <alignment horizontal="center"/>
    </xf>
    <xf numFmtId="4" fontId="77" fillId="35" borderId="56" xfId="2361" applyNumberFormat="1" applyFont="1" applyFill="1" applyBorder="1" applyAlignment="1" applyProtection="1">
      <alignment horizontal="left"/>
    </xf>
    <xf numFmtId="0" fontId="64" fillId="35" borderId="54" xfId="27" applyFill="1" applyBorder="1" applyAlignment="1" applyProtection="1">
      <alignment horizontal="right"/>
    </xf>
    <xf numFmtId="43" fontId="77" fillId="35" borderId="53" xfId="2400" applyFont="1" applyFill="1" applyBorder="1" applyAlignment="1" applyProtection="1">
      <alignment horizontal="center"/>
    </xf>
    <xf numFmtId="0" fontId="65" fillId="35" borderId="36" xfId="27" applyFont="1" applyFill="1" applyBorder="1" applyAlignment="1" applyProtection="1">
      <alignment horizontal="center"/>
    </xf>
    <xf numFmtId="0" fontId="2" fillId="0" borderId="0" xfId="2399"/>
    <xf numFmtId="0" fontId="110" fillId="34" borderId="106" xfId="27" applyFont="1" applyFill="1" applyBorder="1" applyAlignment="1" applyProtection="1">
      <alignment vertical="top" wrapText="1"/>
    </xf>
    <xf numFmtId="0" fontId="110" fillId="34" borderId="110" xfId="27" applyFont="1" applyFill="1" applyBorder="1" applyAlignment="1" applyProtection="1">
      <alignment vertical="top" wrapText="1"/>
    </xf>
    <xf numFmtId="0" fontId="110" fillId="34" borderId="111" xfId="27" applyFont="1" applyFill="1" applyBorder="1" applyAlignment="1" applyProtection="1">
      <alignment vertical="top" wrapText="1"/>
    </xf>
    <xf numFmtId="0" fontId="78" fillId="13" borderId="0" xfId="2399" applyFont="1" applyFill="1" applyAlignment="1">
      <alignment horizontal="left" vertical="center" indent="2" readingOrder="1"/>
    </xf>
    <xf numFmtId="0" fontId="142" fillId="13" borderId="0" xfId="1256" applyFont="1" applyFill="1"/>
    <xf numFmtId="0" fontId="137" fillId="32" borderId="0" xfId="1256" applyFont="1" applyFill="1"/>
    <xf numFmtId="0" fontId="107" fillId="32" borderId="0" xfId="1256" applyFont="1" applyFill="1"/>
    <xf numFmtId="0" fontId="139" fillId="32" borderId="0" xfId="1256" applyFont="1" applyFill="1" applyBorder="1"/>
    <xf numFmtId="0" fontId="139" fillId="13" borderId="117" xfId="1256" applyFont="1" applyFill="1" applyBorder="1"/>
    <xf numFmtId="0" fontId="139" fillId="13" borderId="118" xfId="1256" applyFont="1" applyFill="1" applyBorder="1"/>
    <xf numFmtId="0" fontId="140" fillId="13" borderId="117" xfId="1256" applyFont="1" applyFill="1" applyBorder="1"/>
    <xf numFmtId="0" fontId="81" fillId="13" borderId="118" xfId="1256" applyFont="1" applyFill="1" applyBorder="1"/>
    <xf numFmtId="0" fontId="81" fillId="13" borderId="0" xfId="1256" applyFont="1" applyFill="1" applyBorder="1" applyAlignment="1">
      <alignment vertical="center"/>
    </xf>
    <xf numFmtId="0" fontId="140" fillId="13" borderId="119" xfId="1256" applyFont="1" applyFill="1" applyBorder="1"/>
    <xf numFmtId="0" fontId="81" fillId="13" borderId="120" xfId="1256" applyFont="1" applyFill="1" applyBorder="1"/>
    <xf numFmtId="0" fontId="140" fillId="13" borderId="120" xfId="1256" applyFont="1" applyFill="1" applyBorder="1"/>
    <xf numFmtId="0" fontId="81" fillId="13" borderId="0" xfId="1256" applyFont="1" applyFill="1"/>
    <xf numFmtId="0" fontId="107" fillId="13" borderId="0" xfId="1256" applyFont="1" applyFill="1"/>
    <xf numFmtId="0" fontId="81" fillId="13" borderId="117" xfId="1256" applyFont="1" applyFill="1" applyBorder="1"/>
    <xf numFmtId="0" fontId="81" fillId="13" borderId="0" xfId="1256" applyFont="1" applyFill="1" applyAlignment="1">
      <alignment vertical="center"/>
    </xf>
    <xf numFmtId="0" fontId="78" fillId="13" borderId="0" xfId="1256" applyFont="1" applyFill="1"/>
    <xf numFmtId="0" fontId="77" fillId="13" borderId="0" xfId="1256" applyFont="1" applyFill="1"/>
    <xf numFmtId="0" fontId="111" fillId="13" borderId="0" xfId="2399" applyFont="1" applyFill="1" applyAlignment="1">
      <alignment horizontal="left" vertical="center" readingOrder="1"/>
    </xf>
    <xf numFmtId="0" fontId="78" fillId="13" borderId="0" xfId="2399" applyFont="1" applyFill="1" applyAlignment="1">
      <alignment horizontal="left" vertical="center" readingOrder="1"/>
    </xf>
    <xf numFmtId="0" fontId="147" fillId="0" borderId="0" xfId="27" applyFont="1" applyBorder="1" applyAlignment="1" applyProtection="1">
      <alignment horizontal="left"/>
    </xf>
    <xf numFmtId="0" fontId="147" fillId="11" borderId="0" xfId="27" applyFont="1" applyFill="1" applyBorder="1" applyProtection="1"/>
    <xf numFmtId="0" fontId="78" fillId="11" borderId="0" xfId="27" applyFont="1" applyFill="1" applyBorder="1" applyProtection="1"/>
    <xf numFmtId="0" fontId="96" fillId="0" borderId="0" xfId="27" applyFont="1" applyBorder="1" applyProtection="1"/>
    <xf numFmtId="0" fontId="77" fillId="35" borderId="73" xfId="2361" applyFont="1" applyFill="1" applyBorder="1" applyAlignment="1" applyProtection="1">
      <alignment horizontal="left"/>
    </xf>
    <xf numFmtId="4" fontId="77" fillId="35" borderId="54" xfId="2361" applyNumberFormat="1" applyFont="1" applyFill="1" applyBorder="1" applyAlignment="1" applyProtection="1">
      <alignment horizontal="left"/>
    </xf>
    <xf numFmtId="4" fontId="77" fillId="35" borderId="77" xfId="2361" applyNumberFormat="1" applyFont="1" applyFill="1" applyBorder="1" applyAlignment="1" applyProtection="1">
      <alignment horizontal="right"/>
    </xf>
    <xf numFmtId="4" fontId="77" fillId="35" borderId="54" xfId="2361" applyNumberFormat="1" applyFont="1" applyFill="1" applyBorder="1" applyAlignment="1" applyProtection="1">
      <alignment horizontal="right"/>
    </xf>
    <xf numFmtId="0" fontId="77" fillId="33" borderId="42" xfId="2361" applyFont="1" applyFill="1" applyBorder="1" applyAlignment="1" applyProtection="1">
      <alignment horizontal="left"/>
    </xf>
    <xf numFmtId="0" fontId="77" fillId="33" borderId="36" xfId="2361" applyFont="1" applyFill="1" applyBorder="1" applyAlignment="1" applyProtection="1">
      <alignment horizontal="left"/>
    </xf>
    <xf numFmtId="0" fontId="77" fillId="33" borderId="36" xfId="2361" applyFont="1" applyFill="1" applyBorder="1" applyAlignment="1" applyProtection="1">
      <alignment horizontal="center"/>
    </xf>
    <xf numFmtId="4" fontId="77" fillId="35" borderId="54" xfId="113" applyNumberFormat="1" applyFont="1" applyFill="1" applyBorder="1" applyAlignment="1" applyProtection="1">
      <alignment horizontal="left"/>
    </xf>
    <xf numFmtId="4" fontId="77" fillId="35" borderId="56" xfId="113" applyNumberFormat="1" applyFont="1" applyFill="1" applyBorder="1" applyAlignment="1" applyProtection="1">
      <alignment horizontal="left"/>
    </xf>
    <xf numFmtId="2" fontId="85" fillId="34" borderId="36" xfId="27" applyNumberFormat="1" applyFont="1" applyFill="1" applyBorder="1" applyAlignment="1" applyProtection="1">
      <alignment horizontal="left" wrapText="1"/>
    </xf>
    <xf numFmtId="2" fontId="85" fillId="34" borderId="36" xfId="27" quotePrefix="1" applyNumberFormat="1" applyFont="1" applyFill="1" applyBorder="1" applyAlignment="1" applyProtection="1">
      <alignment horizontal="left" wrapText="1"/>
    </xf>
    <xf numFmtId="2" fontId="69" fillId="11" borderId="0" xfId="27" quotePrefix="1" applyNumberFormat="1" applyFont="1" applyFill="1" applyBorder="1" applyAlignment="1" applyProtection="1">
      <alignment horizontal="left"/>
    </xf>
    <xf numFmtId="0" fontId="77" fillId="35" borderId="54" xfId="85" applyFont="1" applyFill="1" applyBorder="1" applyAlignment="1" applyProtection="1">
      <alignment horizontal="right"/>
    </xf>
    <xf numFmtId="0" fontId="78" fillId="35" borderId="54" xfId="85" applyFont="1" applyFill="1" applyBorder="1" applyAlignment="1" applyProtection="1">
      <alignment horizontal="right"/>
    </xf>
    <xf numFmtId="2" fontId="78" fillId="35" borderId="54" xfId="85" applyNumberFormat="1" applyFont="1" applyFill="1" applyBorder="1" applyAlignment="1" applyProtection="1">
      <alignment horizontal="right"/>
    </xf>
    <xf numFmtId="2" fontId="77" fillId="35" borderId="54" xfId="85" applyNumberFormat="1" applyFont="1" applyFill="1" applyBorder="1" applyAlignment="1" applyProtection="1">
      <alignment horizontal="right"/>
    </xf>
    <xf numFmtId="0" fontId="78" fillId="35" borderId="56" xfId="85" applyFont="1" applyFill="1" applyBorder="1" applyAlignment="1" applyProtection="1">
      <alignment horizontal="right"/>
    </xf>
    <xf numFmtId="0" fontId="148" fillId="13" borderId="0" xfId="1256" applyFont="1" applyFill="1" applyAlignment="1">
      <alignment horizontal="right" vertical="top"/>
    </xf>
    <xf numFmtId="0" fontId="149" fillId="0" borderId="0" xfId="2399" applyFont="1" applyAlignment="1">
      <alignment vertical="top"/>
    </xf>
    <xf numFmtId="0" fontId="150" fillId="13" borderId="0" xfId="1256" applyFont="1" applyFill="1" applyAlignment="1">
      <alignment vertical="top"/>
    </xf>
    <xf numFmtId="0" fontId="151" fillId="0" borderId="0" xfId="2399" applyFont="1"/>
    <xf numFmtId="0" fontId="103" fillId="0" borderId="0" xfId="27" applyFont="1" applyFill="1" applyBorder="1" applyAlignment="1" applyProtection="1">
      <alignment horizontal="left"/>
    </xf>
    <xf numFmtId="0" fontId="95" fillId="0" borderId="0" xfId="27" applyFont="1" applyBorder="1" applyProtection="1"/>
    <xf numFmtId="0" fontId="97" fillId="0" borderId="0" xfId="27" applyFont="1" applyBorder="1" applyProtection="1"/>
    <xf numFmtId="0" fontId="96" fillId="0" borderId="0" xfId="27" applyFont="1" applyBorder="1"/>
    <xf numFmtId="0" fontId="85" fillId="0" borderId="0" xfId="27" applyFont="1" applyBorder="1" applyProtection="1"/>
    <xf numFmtId="0" fontId="78" fillId="11" borderId="0" xfId="27" applyFont="1" applyFill="1" applyBorder="1" applyAlignment="1" applyProtection="1">
      <alignment horizontal="left"/>
    </xf>
    <xf numFmtId="167" fontId="95" fillId="0" borderId="0" xfId="27" applyNumberFormat="1" applyFont="1" applyBorder="1"/>
    <xf numFmtId="0" fontId="24" fillId="0" borderId="0" xfId="2358" applyBorder="1"/>
    <xf numFmtId="0" fontId="96" fillId="0" borderId="0" xfId="27" applyFont="1" applyBorder="1" applyAlignment="1">
      <alignment horizontal="center"/>
    </xf>
    <xf numFmtId="0" fontId="109" fillId="0" borderId="0" xfId="27" applyFont="1" applyBorder="1" applyAlignment="1" applyProtection="1">
      <alignment horizontal="right"/>
    </xf>
    <xf numFmtId="0" fontId="109" fillId="0" borderId="0" xfId="27" applyFont="1" applyBorder="1" applyProtection="1"/>
    <xf numFmtId="0" fontId="78" fillId="11" borderId="0" xfId="27" applyFont="1" applyFill="1" applyBorder="1" applyAlignment="1" applyProtection="1">
      <alignment vertical="center"/>
    </xf>
    <xf numFmtId="0" fontId="96" fillId="0" borderId="0" xfId="27" applyFont="1" applyBorder="1" applyAlignment="1" applyProtection="1">
      <alignment vertical="center"/>
    </xf>
    <xf numFmtId="0" fontId="96" fillId="0" borderId="0" xfId="27" applyFont="1" applyBorder="1" applyAlignment="1">
      <alignment vertical="center"/>
    </xf>
    <xf numFmtId="0" fontId="98" fillId="11" borderId="0" xfId="27" applyFont="1" applyFill="1" applyBorder="1" applyAlignment="1">
      <alignment vertical="center"/>
    </xf>
    <xf numFmtId="0" fontId="109" fillId="11" borderId="0" xfId="27" applyFont="1" applyFill="1" applyBorder="1" applyAlignment="1" applyProtection="1">
      <alignment horizontal="left"/>
    </xf>
    <xf numFmtId="0" fontId="64" fillId="0" borderId="0" xfId="27" applyBorder="1" applyProtection="1"/>
    <xf numFmtId="0" fontId="109" fillId="11" borderId="0" xfId="27" applyFont="1" applyFill="1" applyBorder="1" applyProtection="1"/>
    <xf numFmtId="0" fontId="96" fillId="11" borderId="0" xfId="27" applyFont="1" applyFill="1" applyBorder="1" applyProtection="1"/>
    <xf numFmtId="0" fontId="104" fillId="0" borderId="0" xfId="27" applyFont="1" applyBorder="1" applyAlignment="1">
      <alignment wrapText="1"/>
    </xf>
    <xf numFmtId="0" fontId="79" fillId="0" borderId="0" xfId="2364" applyFont="1" applyBorder="1"/>
    <xf numFmtId="0" fontId="69" fillId="0" borderId="0" xfId="27" applyFont="1" applyBorder="1" applyProtection="1"/>
    <xf numFmtId="0" fontId="104" fillId="0" borderId="0" xfId="27" applyFont="1" applyBorder="1" applyAlignment="1" applyProtection="1">
      <alignment wrapText="1"/>
    </xf>
    <xf numFmtId="0" fontId="79" fillId="0" borderId="0" xfId="2364" applyFont="1" applyBorder="1" applyProtection="1"/>
    <xf numFmtId="0" fontId="110" fillId="0" borderId="0" xfId="27" applyFont="1" applyBorder="1" applyAlignment="1" applyProtection="1">
      <alignment wrapText="1"/>
    </xf>
    <xf numFmtId="0" fontId="77" fillId="35" borderId="85" xfId="27" applyFont="1" applyFill="1" applyBorder="1" applyAlignment="1" applyProtection="1">
      <alignment horizontal="center"/>
    </xf>
    <xf numFmtId="0" fontId="77" fillId="35" borderId="69" xfId="27" applyFont="1" applyFill="1" applyBorder="1" applyAlignment="1" applyProtection="1">
      <alignment horizontal="center"/>
    </xf>
    <xf numFmtId="0" fontId="77" fillId="35" borderId="55" xfId="27" applyFont="1" applyFill="1" applyBorder="1" applyAlignment="1" applyProtection="1">
      <alignment horizontal="center"/>
    </xf>
    <xf numFmtId="43" fontId="85" fillId="35" borderId="69" xfId="2400" quotePrefix="1" applyFont="1" applyFill="1" applyBorder="1" applyAlignment="1" applyProtection="1">
      <alignment horizontal="center" wrapText="1"/>
    </xf>
    <xf numFmtId="172" fontId="85" fillId="35" borderId="55" xfId="27" quotePrefix="1" applyNumberFormat="1" applyFont="1" applyFill="1" applyBorder="1" applyAlignment="1" applyProtection="1">
      <alignment horizontal="center" wrapText="1"/>
    </xf>
    <xf numFmtId="43" fontId="77" fillId="35" borderId="88" xfId="2400" applyFont="1" applyFill="1" applyBorder="1" applyAlignment="1" applyProtection="1">
      <alignment horizontal="center"/>
    </xf>
    <xf numFmtId="172" fontId="77" fillId="35" borderId="58" xfId="2361" applyNumberFormat="1" applyFont="1" applyFill="1" applyBorder="1" applyAlignment="1" applyProtection="1">
      <alignment horizontal="center"/>
    </xf>
    <xf numFmtId="43" fontId="77" fillId="0" borderId="55" xfId="2400" applyFont="1" applyFill="1" applyBorder="1" applyAlignment="1" applyProtection="1">
      <alignment horizontal="center"/>
      <protection locked="0"/>
    </xf>
    <xf numFmtId="0" fontId="152" fillId="34" borderId="104" xfId="27" applyFont="1" applyFill="1" applyBorder="1" applyAlignment="1" applyProtection="1">
      <alignment vertical="top" wrapText="1"/>
    </xf>
    <xf numFmtId="172" fontId="152" fillId="34" borderId="105" xfId="2399" applyNumberFormat="1" applyFont="1" applyFill="1" applyBorder="1" applyAlignment="1">
      <alignment horizontal="right" vertical="top"/>
    </xf>
    <xf numFmtId="2" fontId="153" fillId="5" borderId="57" xfId="27" quotePrefix="1" applyNumberFormat="1" applyFont="1" applyFill="1" applyBorder="1" applyAlignment="1" applyProtection="1">
      <alignment horizontal="left" wrapText="1"/>
    </xf>
    <xf numFmtId="43" fontId="85" fillId="13" borderId="57" xfId="2400" quotePrefix="1" applyFont="1" applyFill="1" applyBorder="1" applyAlignment="1" applyProtection="1">
      <alignment horizontal="center" wrapText="1"/>
      <protection locked="0"/>
    </xf>
    <xf numFmtId="0" fontId="144" fillId="33" borderId="54" xfId="27" applyFont="1" applyFill="1" applyBorder="1" applyAlignment="1" applyProtection="1">
      <alignment horizontal="right"/>
    </xf>
    <xf numFmtId="0" fontId="77" fillId="13" borderId="36" xfId="27" applyFont="1" applyFill="1" applyBorder="1" applyAlignment="1" applyProtection="1">
      <alignment horizontal="center"/>
      <protection locked="0"/>
    </xf>
    <xf numFmtId="43" fontId="78" fillId="11" borderId="55" xfId="2400" applyFont="1" applyFill="1" applyBorder="1" applyAlignment="1" applyProtection="1">
      <alignment horizontal="right"/>
      <protection locked="0"/>
    </xf>
    <xf numFmtId="43" fontId="78" fillId="11" borderId="55" xfId="2400" applyFont="1" applyFill="1" applyBorder="1" applyAlignment="1" applyProtection="1">
      <protection locked="0"/>
    </xf>
    <xf numFmtId="4" fontId="103" fillId="34" borderId="58" xfId="2358" applyNumberFormat="1" applyFont="1" applyFill="1" applyBorder="1" applyAlignment="1" applyProtection="1"/>
    <xf numFmtId="4" fontId="103" fillId="34" borderId="58" xfId="2358" applyNumberFormat="1" applyFont="1" applyFill="1" applyBorder="1" applyAlignment="1" applyProtection="1">
      <alignment horizontal="right"/>
    </xf>
    <xf numFmtId="43" fontId="146" fillId="0" borderId="36" xfId="2400" quotePrefix="1" applyFont="1" applyFill="1" applyBorder="1" applyAlignment="1" applyProtection="1">
      <alignment horizontal="center" wrapText="1"/>
      <protection locked="0"/>
    </xf>
    <xf numFmtId="0" fontId="147" fillId="11" borderId="0" xfId="27" applyFont="1" applyFill="1" applyBorder="1" applyAlignment="1" applyProtection="1">
      <alignment horizontal="center"/>
    </xf>
    <xf numFmtId="10" fontId="77" fillId="13" borderId="55" xfId="51" applyNumberFormat="1" applyFont="1" applyFill="1" applyBorder="1" applyAlignment="1" applyProtection="1">
      <alignment horizontal="right"/>
    </xf>
    <xf numFmtId="0" fontId="102" fillId="0" borderId="0" xfId="85" applyFont="1"/>
    <xf numFmtId="43" fontId="79" fillId="13" borderId="55" xfId="2400" quotePrefix="1" applyFont="1" applyFill="1" applyBorder="1" applyAlignment="1" applyProtection="1">
      <alignment horizontal="center" wrapText="1"/>
    </xf>
    <xf numFmtId="0" fontId="85" fillId="34" borderId="62" xfId="27" quotePrefix="1" applyFont="1" applyFill="1" applyBorder="1" applyAlignment="1" applyProtection="1">
      <alignment horizontal="left" wrapText="1"/>
    </xf>
    <xf numFmtId="0" fontId="77" fillId="13" borderId="36" xfId="27" applyFont="1" applyFill="1" applyBorder="1" applyAlignment="1" applyProtection="1">
      <alignment horizontal="left"/>
    </xf>
    <xf numFmtId="0" fontId="77" fillId="13" borderId="36" xfId="27" applyFont="1" applyFill="1" applyBorder="1" applyAlignment="1" applyProtection="1">
      <alignment horizontal="center"/>
    </xf>
    <xf numFmtId="0" fontId="85" fillId="34" borderId="36" xfId="27" quotePrefix="1" applyFont="1" applyFill="1" applyBorder="1" applyAlignment="1" applyProtection="1">
      <alignment horizontal="left" wrapText="1"/>
    </xf>
    <xf numFmtId="4" fontId="77" fillId="34" borderId="36" xfId="2361" applyNumberFormat="1" applyFont="1" applyFill="1" applyBorder="1" applyAlignment="1" applyProtection="1">
      <alignment horizontal="left"/>
    </xf>
    <xf numFmtId="43" fontId="77" fillId="34" borderId="36" xfId="2400" applyFont="1" applyFill="1" applyBorder="1" applyAlignment="1" applyProtection="1">
      <alignment horizontal="center"/>
    </xf>
    <xf numFmtId="0" fontId="69" fillId="0" borderId="36" xfId="76" applyFont="1" applyBorder="1" applyAlignment="1" applyProtection="1">
      <alignment horizontal="left" wrapText="1"/>
      <protection locked="0"/>
    </xf>
    <xf numFmtId="0" fontId="69" fillId="0" borderId="36" xfId="76" applyFont="1" applyBorder="1" applyAlignment="1" applyProtection="1">
      <alignment horizontal="center"/>
      <protection locked="0"/>
    </xf>
    <xf numFmtId="171" fontId="69" fillId="0" borderId="36" xfId="76" applyNumberFormat="1" applyFont="1" applyBorder="1" applyAlignment="1" applyProtection="1">
      <alignment horizontal="center"/>
      <protection locked="0"/>
    </xf>
    <xf numFmtId="0" fontId="69" fillId="0" borderId="122" xfId="76" applyFont="1" applyBorder="1" applyAlignment="1" applyProtection="1">
      <alignment horizontal="left" wrapText="1"/>
    </xf>
    <xf numFmtId="0" fontId="69" fillId="0" borderId="122" xfId="76" applyFont="1" applyBorder="1" applyAlignment="1" applyProtection="1">
      <alignment horizontal="center"/>
    </xf>
    <xf numFmtId="171" fontId="69" fillId="0" borderId="122" xfId="76" applyNumberFormat="1" applyFont="1" applyBorder="1" applyAlignment="1" applyProtection="1">
      <alignment horizontal="center"/>
    </xf>
    <xf numFmtId="0" fontId="69" fillId="0" borderId="123" xfId="76" applyFont="1" applyBorder="1" applyAlignment="1" applyProtection="1">
      <alignment horizontal="left" wrapText="1"/>
    </xf>
    <xf numFmtId="171" fontId="69" fillId="0" borderId="123" xfId="76" applyNumberFormat="1" applyFont="1" applyBorder="1" applyAlignment="1" applyProtection="1">
      <alignment horizontal="center"/>
    </xf>
    <xf numFmtId="4" fontId="77" fillId="13" borderId="46" xfId="2361" applyNumberFormat="1" applyFont="1" applyFill="1" applyBorder="1" applyAlignment="1" applyProtection="1">
      <alignment horizontal="center"/>
    </xf>
    <xf numFmtId="4" fontId="77" fillId="13" borderId="0" xfId="2361" applyNumberFormat="1" applyFont="1" applyFill="1" applyBorder="1" applyAlignment="1" applyProtection="1">
      <alignment horizontal="center"/>
    </xf>
    <xf numFmtId="43" fontId="77" fillId="13" borderId="47" xfId="2400" applyFont="1" applyFill="1" applyBorder="1" applyAlignment="1" applyProtection="1">
      <alignment horizontal="center"/>
    </xf>
    <xf numFmtId="0" fontId="77" fillId="11" borderId="124" xfId="27" applyFont="1" applyFill="1" applyBorder="1" applyAlignment="1" applyProtection="1">
      <alignment horizontal="center"/>
    </xf>
    <xf numFmtId="0" fontId="77" fillId="11" borderId="125" xfId="27" applyFont="1" applyFill="1" applyBorder="1" applyAlignment="1" applyProtection="1">
      <alignment horizontal="left"/>
    </xf>
    <xf numFmtId="0" fontId="77" fillId="11" borderId="125" xfId="27" applyFont="1" applyFill="1" applyBorder="1" applyAlignment="1" applyProtection="1">
      <alignment horizontal="center"/>
    </xf>
    <xf numFmtId="0" fontId="77" fillId="11" borderId="126" xfId="27" applyFont="1" applyFill="1" applyBorder="1" applyAlignment="1" applyProtection="1">
      <alignment horizontal="center"/>
    </xf>
    <xf numFmtId="0" fontId="142" fillId="0" borderId="0" xfId="27" applyFont="1" applyBorder="1" applyAlignment="1" applyProtection="1">
      <alignment vertical="center"/>
    </xf>
    <xf numFmtId="0" fontId="96" fillId="0" borderId="0" xfId="27" applyFont="1" applyBorder="1" applyAlignment="1" applyProtection="1">
      <alignment horizontal="center" vertical="center"/>
    </xf>
    <xf numFmtId="43" fontId="96" fillId="0" borderId="0" xfId="2400" applyFont="1" applyBorder="1" applyAlignment="1" applyProtection="1">
      <alignment horizontal="center" vertical="center"/>
    </xf>
    <xf numFmtId="0" fontId="24" fillId="0" borderId="0" xfId="2358" applyBorder="1" applyAlignment="1">
      <alignment vertical="center"/>
    </xf>
    <xf numFmtId="0" fontId="142" fillId="11" borderId="0" xfId="27" applyFont="1" applyFill="1" applyAlignment="1" applyProtection="1">
      <alignment vertical="center"/>
    </xf>
    <xf numFmtId="0" fontId="96" fillId="11" borderId="0" xfId="27" applyFont="1" applyFill="1" applyAlignment="1" applyProtection="1">
      <alignment horizontal="center" vertical="center"/>
    </xf>
    <xf numFmtId="0" fontId="96" fillId="11" borderId="0" xfId="27" applyFont="1" applyFill="1" applyAlignment="1" applyProtection="1">
      <alignment vertical="center"/>
    </xf>
    <xf numFmtId="0" fontId="64" fillId="11" borderId="0" xfId="27" applyFill="1" applyAlignment="1">
      <alignment vertical="center"/>
    </xf>
    <xf numFmtId="0" fontId="142" fillId="0" borderId="48" xfId="27" applyFont="1" applyBorder="1" applyAlignment="1" applyProtection="1">
      <alignment vertical="center"/>
    </xf>
    <xf numFmtId="0" fontId="96" fillId="0" borderId="49" xfId="27" applyFont="1" applyBorder="1" applyAlignment="1" applyProtection="1">
      <alignment horizontal="center" vertical="center"/>
    </xf>
    <xf numFmtId="43" fontId="96" fillId="0" borderId="49" xfId="2400" applyFont="1" applyBorder="1" applyAlignment="1" applyProtection="1">
      <alignment horizontal="center" vertical="center"/>
    </xf>
    <xf numFmtId="0" fontId="96" fillId="0" borderId="0" xfId="27" applyFont="1" applyAlignment="1">
      <alignment vertical="center"/>
    </xf>
    <xf numFmtId="0" fontId="24" fillId="0" borderId="0" xfId="2358" applyAlignment="1">
      <alignment vertical="center"/>
    </xf>
    <xf numFmtId="0" fontId="79" fillId="5" borderId="36" xfId="27" quotePrefix="1" applyFont="1" applyFill="1" applyBorder="1" applyAlignment="1" applyProtection="1">
      <alignment wrapText="1"/>
    </xf>
    <xf numFmtId="43" fontId="79" fillId="11" borderId="36" xfId="2400" quotePrefix="1" applyFont="1" applyFill="1" applyBorder="1" applyAlignment="1" applyProtection="1">
      <alignment horizontal="center" wrapText="1"/>
      <protection locked="0"/>
    </xf>
    <xf numFmtId="0" fontId="78" fillId="0" borderId="0" xfId="27" applyFont="1" applyAlignment="1" applyProtection="1">
      <alignment horizontal="center"/>
      <protection locked="0"/>
    </xf>
    <xf numFmtId="0" fontId="0" fillId="0" borderId="0" xfId="0" applyNumberFormat="1" applyProtection="1">
      <protection locked="0"/>
    </xf>
    <xf numFmtId="43" fontId="78" fillId="13" borderId="36" xfId="2400" quotePrefix="1" applyFont="1" applyFill="1" applyBorder="1" applyAlignment="1" applyProtection="1">
      <alignment horizontal="center" wrapText="1"/>
      <protection locked="0"/>
    </xf>
    <xf numFmtId="0" fontId="81" fillId="14" borderId="0" xfId="1256" applyFont="1" applyFill="1" applyBorder="1" applyProtection="1">
      <protection locked="0"/>
    </xf>
    <xf numFmtId="0" fontId="81" fillId="14" borderId="118" xfId="1256" applyFont="1" applyFill="1" applyBorder="1" applyProtection="1">
      <protection locked="0"/>
    </xf>
    <xf numFmtId="0" fontId="138" fillId="32" borderId="0" xfId="1256" applyFont="1" applyFill="1" applyAlignment="1">
      <alignment horizontal="center" vertical="center"/>
    </xf>
    <xf numFmtId="0" fontId="107" fillId="32" borderId="0" xfId="1256" applyFont="1" applyFill="1" applyBorder="1" applyAlignment="1">
      <alignment horizontal="left" indent="2"/>
    </xf>
    <xf numFmtId="0" fontId="139" fillId="32" borderId="0" xfId="1256" applyFont="1" applyFill="1" applyBorder="1" applyAlignment="1">
      <alignment horizontal="center"/>
    </xf>
    <xf numFmtId="0" fontId="78" fillId="33" borderId="114" xfId="2399" applyFont="1" applyFill="1" applyBorder="1" applyAlignment="1">
      <alignment horizontal="left" vertical="center" wrapText="1" readingOrder="1"/>
    </xf>
    <xf numFmtId="0" fontId="78" fillId="33" borderId="115" xfId="2399" applyFont="1" applyFill="1" applyBorder="1" applyAlignment="1">
      <alignment horizontal="left" vertical="center" wrapText="1" readingOrder="1"/>
    </xf>
    <xf numFmtId="0" fontId="78" fillId="33" borderId="116" xfId="2399" applyFont="1" applyFill="1" applyBorder="1" applyAlignment="1">
      <alignment horizontal="left" vertical="center" wrapText="1" readingOrder="1"/>
    </xf>
    <xf numFmtId="0" fontId="78" fillId="33" borderId="117" xfId="2399" applyFont="1" applyFill="1" applyBorder="1" applyAlignment="1">
      <alignment horizontal="left" vertical="center" wrapText="1" readingOrder="1"/>
    </xf>
    <xf numFmtId="0" fontId="78" fillId="33" borderId="0" xfId="2399" applyFont="1" applyFill="1" applyBorder="1" applyAlignment="1">
      <alignment horizontal="left" vertical="center" wrapText="1" readingOrder="1"/>
    </xf>
    <xf numFmtId="0" fontId="78" fillId="33" borderId="118" xfId="2399" applyFont="1" applyFill="1" applyBorder="1" applyAlignment="1">
      <alignment horizontal="left" vertical="center" wrapText="1" readingOrder="1"/>
    </xf>
    <xf numFmtId="173" fontId="81" fillId="0" borderId="120" xfId="1256" applyNumberFormat="1" applyFont="1" applyBorder="1" applyAlignment="1" applyProtection="1">
      <alignment horizontal="left"/>
      <protection locked="0"/>
    </xf>
    <xf numFmtId="173" fontId="81" fillId="0" borderId="121" xfId="1256" applyNumberFormat="1" applyFont="1" applyBorder="1" applyAlignment="1" applyProtection="1">
      <alignment horizontal="left"/>
      <protection locked="0"/>
    </xf>
    <xf numFmtId="0" fontId="139" fillId="32" borderId="0" xfId="1256" applyFont="1" applyFill="1" applyAlignment="1">
      <alignment horizontal="center"/>
    </xf>
    <xf numFmtId="0" fontId="140" fillId="14" borderId="117" xfId="1256" applyFont="1" applyFill="1" applyBorder="1" applyProtection="1">
      <protection locked="0"/>
    </xf>
    <xf numFmtId="0" fontId="140" fillId="14" borderId="0" xfId="1256" applyFont="1" applyFill="1" applyBorder="1" applyProtection="1">
      <protection locked="0"/>
    </xf>
    <xf numFmtId="0" fontId="110" fillId="11" borderId="107" xfId="27" applyFont="1" applyFill="1" applyBorder="1" applyAlignment="1" applyProtection="1">
      <alignment horizontal="center" vertical="top"/>
      <protection locked="0"/>
    </xf>
    <xf numFmtId="0" fontId="110" fillId="11" borderId="108" xfId="27" applyFont="1" applyFill="1" applyBorder="1" applyAlignment="1" applyProtection="1">
      <alignment horizontal="center" vertical="top"/>
      <protection locked="0"/>
    </xf>
    <xf numFmtId="0" fontId="110" fillId="11" borderId="109" xfId="27" applyFont="1" applyFill="1" applyBorder="1" applyAlignment="1" applyProtection="1">
      <alignment horizontal="center" vertical="top"/>
      <protection locked="0"/>
    </xf>
    <xf numFmtId="0" fontId="110" fillId="11" borderId="127" xfId="27" applyFont="1" applyFill="1" applyBorder="1" applyAlignment="1" applyProtection="1">
      <alignment horizontal="center" vertical="top"/>
      <protection locked="0"/>
    </xf>
    <xf numFmtId="0" fontId="110" fillId="11" borderId="128" xfId="27" applyFont="1" applyFill="1" applyBorder="1" applyAlignment="1" applyProtection="1">
      <alignment horizontal="center" vertical="top"/>
      <protection locked="0"/>
    </xf>
    <xf numFmtId="0" fontId="110" fillId="11" borderId="129" xfId="27" applyFont="1" applyFill="1" applyBorder="1" applyAlignment="1" applyProtection="1">
      <alignment horizontal="center" vertical="top"/>
      <protection locked="0"/>
    </xf>
    <xf numFmtId="0" fontId="69" fillId="0" borderId="127" xfId="76" applyFont="1" applyBorder="1" applyAlignment="1" applyProtection="1">
      <alignment horizontal="center"/>
      <protection locked="0"/>
    </xf>
    <xf numFmtId="0" fontId="69" fillId="0" borderId="128" xfId="76" applyFont="1" applyBorder="1" applyAlignment="1" applyProtection="1">
      <alignment horizontal="center"/>
      <protection locked="0"/>
    </xf>
    <xf numFmtId="0" fontId="69" fillId="0" borderId="129" xfId="76" applyFont="1" applyBorder="1" applyAlignment="1" applyProtection="1">
      <alignment horizontal="center"/>
      <protection locked="0"/>
    </xf>
    <xf numFmtId="173" fontId="110" fillId="11" borderId="112" xfId="27" applyNumberFormat="1" applyFont="1" applyFill="1" applyBorder="1" applyAlignment="1" applyProtection="1">
      <alignment horizontal="center" vertical="center"/>
      <protection locked="0"/>
    </xf>
    <xf numFmtId="173" fontId="110" fillId="11" borderId="113" xfId="27" applyNumberFormat="1" applyFont="1" applyFill="1" applyBorder="1" applyAlignment="1" applyProtection="1">
      <alignment horizontal="center" vertical="center"/>
      <protection locked="0"/>
    </xf>
    <xf numFmtId="0" fontId="77" fillId="0" borderId="63" xfId="27" applyFont="1" applyFill="1" applyBorder="1" applyAlignment="1" applyProtection="1">
      <alignment horizontal="left"/>
    </xf>
    <xf numFmtId="0" fontId="77" fillId="0" borderId="64" xfId="27" applyFont="1" applyFill="1" applyBorder="1" applyAlignment="1" applyProtection="1">
      <alignment horizontal="left"/>
    </xf>
    <xf numFmtId="0" fontId="77" fillId="33" borderId="36" xfId="27" applyFont="1" applyFill="1" applyBorder="1" applyAlignment="1" applyProtection="1">
      <alignment horizontal="center"/>
    </xf>
    <xf numFmtId="0" fontId="69" fillId="0" borderId="62" xfId="27" applyFont="1" applyBorder="1" applyAlignment="1" applyProtection="1">
      <alignment horizontal="left" wrapText="1"/>
    </xf>
    <xf numFmtId="0" fontId="69" fillId="0" borderId="63" xfId="27" applyFont="1" applyBorder="1" applyAlignment="1" applyProtection="1">
      <alignment wrapText="1"/>
    </xf>
    <xf numFmtId="2" fontId="77" fillId="35" borderId="43" xfId="27" applyNumberFormat="1" applyFont="1" applyFill="1" applyBorder="1" applyAlignment="1" applyProtection="1">
      <alignment horizontal="center"/>
    </xf>
    <xf numFmtId="2" fontId="77" fillId="35" borderId="44" xfId="27" applyNumberFormat="1" applyFont="1" applyFill="1" applyBorder="1" applyAlignment="1" applyProtection="1">
      <alignment horizontal="center"/>
    </xf>
    <xf numFmtId="2" fontId="77" fillId="35" borderId="45" xfId="27" applyNumberFormat="1" applyFont="1" applyFill="1" applyBorder="1" applyAlignment="1" applyProtection="1">
      <alignment horizontal="center"/>
    </xf>
    <xf numFmtId="2" fontId="77" fillId="35" borderId="36" xfId="27" applyNumberFormat="1" applyFont="1" applyFill="1" applyBorder="1" applyAlignment="1" applyProtection="1">
      <alignment horizontal="center"/>
    </xf>
    <xf numFmtId="2" fontId="77" fillId="35" borderId="55" xfId="27" applyNumberFormat="1" applyFont="1" applyFill="1" applyBorder="1" applyAlignment="1" applyProtection="1">
      <alignment horizontal="center"/>
    </xf>
    <xf numFmtId="2" fontId="77" fillId="35" borderId="54" xfId="27" applyNumberFormat="1" applyFont="1" applyFill="1" applyBorder="1" applyAlignment="1" applyProtection="1">
      <alignment horizontal="center"/>
    </xf>
    <xf numFmtId="2" fontId="77" fillId="35" borderId="70" xfId="27" applyNumberFormat="1" applyFont="1" applyFill="1" applyBorder="1" applyAlignment="1" applyProtection="1">
      <alignment horizontal="center"/>
    </xf>
    <xf numFmtId="2" fontId="77" fillId="35" borderId="71" xfId="27" applyNumberFormat="1" applyFont="1" applyFill="1" applyBorder="1" applyAlignment="1" applyProtection="1">
      <alignment horizontal="center"/>
    </xf>
    <xf numFmtId="2" fontId="77" fillId="35" borderId="72" xfId="27" applyNumberFormat="1" applyFont="1" applyFill="1" applyBorder="1" applyAlignment="1" applyProtection="1">
      <alignment horizontal="center"/>
    </xf>
    <xf numFmtId="0" fontId="77" fillId="35" borderId="43" xfId="2361" applyFont="1" applyFill="1" applyBorder="1" applyAlignment="1" applyProtection="1">
      <alignment horizontal="left"/>
    </xf>
    <xf numFmtId="0" fontId="77" fillId="35" borderId="44" xfId="2361" applyFont="1" applyFill="1" applyBorder="1" applyAlignment="1" applyProtection="1">
      <alignment horizontal="left"/>
    </xf>
    <xf numFmtId="0" fontId="77" fillId="35" borderId="75" xfId="2361" applyFont="1" applyFill="1" applyBorder="1" applyAlignment="1" applyProtection="1">
      <alignment horizontal="left"/>
    </xf>
    <xf numFmtId="0" fontId="69" fillId="34" borderId="63" xfId="27" quotePrefix="1" applyFont="1" applyFill="1" applyBorder="1" applyAlignment="1" applyProtection="1">
      <alignment wrapText="1"/>
    </xf>
    <xf numFmtId="0" fontId="69" fillId="34" borderId="64" xfId="27" quotePrefix="1" applyFont="1" applyFill="1" applyBorder="1" applyAlignment="1" applyProtection="1">
      <alignment wrapText="1"/>
    </xf>
    <xf numFmtId="0" fontId="69" fillId="5" borderId="0" xfId="27" quotePrefix="1" applyFont="1" applyFill="1" applyBorder="1" applyAlignment="1" applyProtection="1">
      <alignment wrapText="1"/>
    </xf>
    <xf numFmtId="0" fontId="77" fillId="35" borderId="89" xfId="27" applyFont="1" applyFill="1" applyBorder="1" applyAlignment="1" applyProtection="1">
      <alignment horizontal="left" wrapText="1"/>
    </xf>
    <xf numFmtId="0" fontId="77" fillId="35" borderId="44" xfId="27" applyFont="1" applyFill="1" applyBorder="1" applyAlignment="1" applyProtection="1">
      <alignment horizontal="left" wrapText="1"/>
    </xf>
    <xf numFmtId="0" fontId="77" fillId="35" borderId="45" xfId="27" applyFont="1" applyFill="1" applyBorder="1" applyAlignment="1" applyProtection="1">
      <alignment horizontal="left" wrapText="1"/>
    </xf>
    <xf numFmtId="0" fontId="77" fillId="33" borderId="51" xfId="27" applyFont="1" applyFill="1" applyBorder="1" applyAlignment="1" applyProtection="1">
      <alignment horizontal="center"/>
    </xf>
    <xf numFmtId="0" fontId="77" fillId="33" borderId="52" xfId="27" applyFont="1" applyFill="1" applyBorder="1" applyAlignment="1" applyProtection="1">
      <alignment horizontal="center"/>
    </xf>
    <xf numFmtId="0" fontId="77" fillId="33" borderId="53" xfId="27" applyFont="1" applyFill="1" applyBorder="1" applyAlignment="1" applyProtection="1">
      <alignment horizontal="center"/>
    </xf>
    <xf numFmtId="0" fontId="77" fillId="33" borderId="51" xfId="27" applyFont="1" applyFill="1" applyBorder="1" applyAlignment="1" applyProtection="1">
      <alignment horizontal="center" wrapText="1"/>
    </xf>
    <xf numFmtId="0" fontId="77" fillId="33" borderId="52" xfId="27" applyFont="1" applyFill="1" applyBorder="1" applyAlignment="1" applyProtection="1">
      <alignment horizontal="center" wrapText="1"/>
    </xf>
    <xf numFmtId="0" fontId="77" fillId="33" borderId="53" xfId="27" applyFont="1" applyFill="1" applyBorder="1" applyAlignment="1" applyProtection="1">
      <alignment horizontal="center" wrapText="1"/>
    </xf>
    <xf numFmtId="0" fontId="77" fillId="35" borderId="0" xfId="27" applyFont="1" applyFill="1" applyBorder="1" applyAlignment="1" applyProtection="1">
      <alignment horizontal="center"/>
    </xf>
    <xf numFmtId="0" fontId="77" fillId="35" borderId="47" xfId="27" applyFont="1" applyFill="1" applyBorder="1" applyAlignment="1" applyProtection="1">
      <alignment horizontal="center"/>
    </xf>
    <xf numFmtId="0" fontId="77" fillId="35" borderId="0" xfId="27" applyFont="1" applyFill="1" applyBorder="1" applyAlignment="1" applyProtection="1">
      <alignment horizontal="left"/>
    </xf>
    <xf numFmtId="0" fontId="77" fillId="11" borderId="0" xfId="21" applyFont="1" applyFill="1" applyBorder="1" applyAlignment="1" applyProtection="1">
      <alignment horizontal="center"/>
    </xf>
    <xf numFmtId="0" fontId="64" fillId="0" borderId="0" xfId="27" applyAlignment="1" applyProtection="1">
      <alignment horizontal="center"/>
    </xf>
    <xf numFmtId="0" fontId="77" fillId="35" borderId="27" xfId="21" applyFont="1" applyFill="1" applyBorder="1" applyAlignment="1" applyProtection="1">
      <alignment horizontal="center"/>
    </xf>
    <xf numFmtId="0" fontId="77" fillId="35" borderId="39" xfId="21" applyFont="1" applyFill="1" applyBorder="1" applyAlignment="1" applyProtection="1">
      <alignment horizontal="center"/>
    </xf>
    <xf numFmtId="0" fontId="77" fillId="35" borderId="95" xfId="21" applyFont="1" applyFill="1" applyBorder="1" applyAlignment="1" applyProtection="1">
      <alignment horizontal="center"/>
    </xf>
    <xf numFmtId="0" fontId="78" fillId="35" borderId="54" xfId="85" applyFont="1" applyFill="1" applyBorder="1" applyAlignment="1" applyProtection="1">
      <alignment horizontal="center"/>
    </xf>
    <xf numFmtId="0" fontId="78" fillId="35" borderId="36" xfId="85" applyFont="1" applyFill="1" applyBorder="1" applyAlignment="1" applyProtection="1">
      <alignment horizontal="center"/>
    </xf>
    <xf numFmtId="0" fontId="78" fillId="35" borderId="55" xfId="85" applyFont="1" applyFill="1" applyBorder="1" applyAlignment="1" applyProtection="1">
      <alignment horizontal="center"/>
    </xf>
    <xf numFmtId="2" fontId="78" fillId="4" borderId="36" xfId="27" quotePrefix="1" applyNumberFormat="1" applyFont="1" applyFill="1" applyBorder="1" applyAlignment="1" applyProtection="1">
      <alignment horizontal="center" wrapText="1"/>
    </xf>
    <xf numFmtId="0" fontId="77" fillId="35" borderId="18" xfId="27" applyFont="1" applyFill="1" applyBorder="1" applyAlignment="1" applyProtection="1">
      <alignment horizontal="left"/>
    </xf>
    <xf numFmtId="1" fontId="77" fillId="11" borderId="63" xfId="27" applyNumberFormat="1" applyFont="1" applyFill="1" applyBorder="1" applyAlignment="1" applyProtection="1">
      <alignment horizontal="left"/>
    </xf>
    <xf numFmtId="1" fontId="77" fillId="11" borderId="0" xfId="27" applyNumberFormat="1" applyFont="1" applyFill="1" applyBorder="1" applyAlignment="1" applyProtection="1">
      <alignment horizontal="left"/>
    </xf>
    <xf numFmtId="1" fontId="77" fillId="11" borderId="64" xfId="27" applyNumberFormat="1" applyFont="1" applyFill="1" applyBorder="1" applyAlignment="1" applyProtection="1">
      <alignment horizontal="left"/>
    </xf>
    <xf numFmtId="1" fontId="77" fillId="0" borderId="0" xfId="27" applyNumberFormat="1" applyFont="1" applyFill="1" applyBorder="1" applyAlignment="1" applyProtection="1">
      <alignment horizontal="left"/>
    </xf>
    <xf numFmtId="0" fontId="77" fillId="35" borderId="36" xfId="27" applyFont="1" applyFill="1" applyBorder="1" applyAlignment="1" applyProtection="1">
      <alignment horizontal="center" wrapText="1"/>
    </xf>
    <xf numFmtId="0" fontId="77" fillId="35" borderId="36" xfId="27" applyFont="1" applyFill="1" applyBorder="1" applyAlignment="1" applyProtection="1">
      <alignment horizontal="center"/>
    </xf>
  </cellXfs>
  <cellStyles count="2406">
    <cellStyle name="20% - Accent1 2" xfId="118"/>
    <cellStyle name="20% - Accent1 2 2" xfId="291"/>
    <cellStyle name="20% - Accent1 2 2 2" xfId="1332"/>
    <cellStyle name="20% - Accent1 2 3" xfId="1331"/>
    <cellStyle name="20% - Accent1 3" xfId="230"/>
    <cellStyle name="20% - Accent1 3 2" xfId="1333"/>
    <cellStyle name="20% - Accent1 4" xfId="1627"/>
    <cellStyle name="Attribute_ARF222.0_July03 (final)" xfId="56"/>
    <cellStyle name="CategoryHeading" xfId="55"/>
    <cellStyle name="Comma" xfId="2400" builtinId="3"/>
    <cellStyle name="Comma 10" xfId="43"/>
    <cellStyle name="Comma 10 10" xfId="456"/>
    <cellStyle name="Comma 10 11" xfId="457"/>
    <cellStyle name="Comma 10 2" xfId="46"/>
    <cellStyle name="Comma 10 2 2" xfId="70"/>
    <cellStyle name="Comma 10 2 2 2" xfId="143"/>
    <cellStyle name="Comma 10 2 2 2 2" xfId="316"/>
    <cellStyle name="Comma 10 2 2 2 2 2" xfId="461"/>
    <cellStyle name="Comma 10 2 2 2 3" xfId="460"/>
    <cellStyle name="Comma 10 2 2 3" xfId="250"/>
    <cellStyle name="Comma 10 2 2 3 2" xfId="463"/>
    <cellStyle name="Comma 10 2 2 3 3" xfId="462"/>
    <cellStyle name="Comma 10 2 2 4" xfId="464"/>
    <cellStyle name="Comma 10 2 2 4 2" xfId="465"/>
    <cellStyle name="Comma 10 2 2 5" xfId="466"/>
    <cellStyle name="Comma 10 2 2 5 2" xfId="467"/>
    <cellStyle name="Comma 10 2 2 6" xfId="468"/>
    <cellStyle name="Comma 10 2 2 7" xfId="459"/>
    <cellStyle name="Comma 10 2 3" xfId="132"/>
    <cellStyle name="Comma 10 2 3 2" xfId="305"/>
    <cellStyle name="Comma 10 2 3 2 2" xfId="470"/>
    <cellStyle name="Comma 10 2 3 3" xfId="469"/>
    <cellStyle name="Comma 10 2 4" xfId="240"/>
    <cellStyle name="Comma 10 2 4 2" xfId="472"/>
    <cellStyle name="Comma 10 2 4 3" xfId="471"/>
    <cellStyle name="Comma 10 2 5" xfId="473"/>
    <cellStyle name="Comma 10 2 5 2" xfId="474"/>
    <cellStyle name="Comma 10 2 6" xfId="475"/>
    <cellStyle name="Comma 10 2 6 2" xfId="476"/>
    <cellStyle name="Comma 10 2 7" xfId="477"/>
    <cellStyle name="Comma 10 2 8" xfId="458"/>
    <cellStyle name="Comma 10 3" xfId="35"/>
    <cellStyle name="Comma 10 3 2" xfId="66"/>
    <cellStyle name="Comma 10 3 2 2" xfId="139"/>
    <cellStyle name="Comma 10 3 2 2 2" xfId="312"/>
    <cellStyle name="Comma 10 3 2 2 2 2" xfId="1334"/>
    <cellStyle name="Comma 10 3 2 2 3" xfId="480"/>
    <cellStyle name="Comma 10 3 2 3" xfId="202"/>
    <cellStyle name="Comma 10 3 2 3 2" xfId="373"/>
    <cellStyle name="Comma 10 3 2 3 2 2" xfId="415"/>
    <cellStyle name="Comma 10 3 2 3 2 3" xfId="1335"/>
    <cellStyle name="Comma 10 3 2 3 2 4" xfId="2397"/>
    <cellStyle name="Comma 10 3 2 3 3" xfId="481"/>
    <cellStyle name="Comma 10 3 2 4" xfId="246"/>
    <cellStyle name="Comma 10 3 2 4 2" xfId="1336"/>
    <cellStyle name="Comma 10 3 2 5" xfId="479"/>
    <cellStyle name="Comma 10 3 3" xfId="124"/>
    <cellStyle name="Comma 10 3 3 2" xfId="297"/>
    <cellStyle name="Comma 10 3 3 2 2" xfId="483"/>
    <cellStyle name="Comma 10 3 3 3" xfId="482"/>
    <cellStyle name="Comma 10 3 4" xfId="236"/>
    <cellStyle name="Comma 10 3 4 2" xfId="485"/>
    <cellStyle name="Comma 10 3 4 3" xfId="484"/>
    <cellStyle name="Comma 10 3 5" xfId="486"/>
    <cellStyle name="Comma 10 3 5 2" xfId="487"/>
    <cellStyle name="Comma 10 3 6" xfId="488"/>
    <cellStyle name="Comma 10 3 7" xfId="478"/>
    <cellStyle name="Comma 10 4" xfId="129"/>
    <cellStyle name="Comma 10 4 2" xfId="302"/>
    <cellStyle name="Comma 10 4 2 2" xfId="489"/>
    <cellStyle name="Comma 10 4 3" xfId="490"/>
    <cellStyle name="Comma 10 4 3 2" xfId="491"/>
    <cellStyle name="Comma 10 4 4" xfId="492"/>
    <cellStyle name="Comma 10 4 4 2" xfId="493"/>
    <cellStyle name="Comma 10 4 5" xfId="494"/>
    <cellStyle name="Comma 10 4 5 2" xfId="495"/>
    <cellStyle name="Comma 10 4 6" xfId="496"/>
    <cellStyle name="Comma 10 5" xfId="399"/>
    <cellStyle name="Comma 10 5 2" xfId="497"/>
    <cellStyle name="Comma 10 6" xfId="498"/>
    <cellStyle name="Comma 10 6 2" xfId="499"/>
    <cellStyle name="Comma 10 7" xfId="500"/>
    <cellStyle name="Comma 10 7 2" xfId="501"/>
    <cellStyle name="Comma 10 8" xfId="502"/>
    <cellStyle name="Comma 10 8 2" xfId="503"/>
    <cellStyle name="Comma 10 9" xfId="504"/>
    <cellStyle name="Comma 11" xfId="404"/>
    <cellStyle name="Comma 11 2" xfId="506"/>
    <cellStyle name="Comma 11 2 2" xfId="507"/>
    <cellStyle name="Comma 11 2 2 2" xfId="508"/>
    <cellStyle name="Comma 11 2 3" xfId="509"/>
    <cellStyle name="Comma 11 2 3 2" xfId="510"/>
    <cellStyle name="Comma 11 2 4" xfId="511"/>
    <cellStyle name="Comma 11 2 4 2" xfId="512"/>
    <cellStyle name="Comma 11 2 5" xfId="513"/>
    <cellStyle name="Comma 11 2 5 2" xfId="514"/>
    <cellStyle name="Comma 11 2 6" xfId="515"/>
    <cellStyle name="Comma 11 2 7" xfId="516"/>
    <cellStyle name="Comma 11 3" xfId="517"/>
    <cellStyle name="Comma 11 3 2" xfId="518"/>
    <cellStyle name="Comma 11 4" xfId="519"/>
    <cellStyle name="Comma 11 4 2" xfId="520"/>
    <cellStyle name="Comma 11 5" xfId="521"/>
    <cellStyle name="Comma 11 5 2" xfId="522"/>
    <cellStyle name="Comma 11 6" xfId="523"/>
    <cellStyle name="Comma 11 6 2" xfId="524"/>
    <cellStyle name="Comma 11 7" xfId="525"/>
    <cellStyle name="Comma 11 8" xfId="526"/>
    <cellStyle name="Comma 11 9" xfId="505"/>
    <cellStyle name="Comma 12" xfId="451"/>
    <cellStyle name="Comma 12 10" xfId="527"/>
    <cellStyle name="Comma 12 2" xfId="528"/>
    <cellStyle name="Comma 12 2 2" xfId="529"/>
    <cellStyle name="Comma 12 2 2 2" xfId="530"/>
    <cellStyle name="Comma 12 2 2 2 2" xfId="531"/>
    <cellStyle name="Comma 12 2 2 3" xfId="532"/>
    <cellStyle name="Comma 12 2 2 3 2" xfId="533"/>
    <cellStyle name="Comma 12 2 2 4" xfId="534"/>
    <cellStyle name="Comma 12 2 2 4 2" xfId="535"/>
    <cellStyle name="Comma 12 2 2 5" xfId="536"/>
    <cellStyle name="Comma 12 2 2 6" xfId="537"/>
    <cellStyle name="Comma 12 2 3" xfId="538"/>
    <cellStyle name="Comma 12 2 3 2" xfId="539"/>
    <cellStyle name="Comma 12 2 4" xfId="540"/>
    <cellStyle name="Comma 12 2 4 2" xfId="541"/>
    <cellStyle name="Comma 12 2 5" xfId="542"/>
    <cellStyle name="Comma 12 2 5 2" xfId="543"/>
    <cellStyle name="Comma 12 2 6" xfId="544"/>
    <cellStyle name="Comma 12 2 6 2" xfId="545"/>
    <cellStyle name="Comma 12 2 7" xfId="546"/>
    <cellStyle name="Comma 12 2 8" xfId="547"/>
    <cellStyle name="Comma 12 3" xfId="548"/>
    <cellStyle name="Comma 12 3 2" xfId="549"/>
    <cellStyle name="Comma 12 3 2 2" xfId="550"/>
    <cellStyle name="Comma 12 3 3" xfId="551"/>
    <cellStyle name="Comma 12 3 3 2" xfId="552"/>
    <cellStyle name="Comma 12 3 4" xfId="553"/>
    <cellStyle name="Comma 12 3 4 2" xfId="554"/>
    <cellStyle name="Comma 12 3 5" xfId="555"/>
    <cellStyle name="Comma 12 3 6" xfId="556"/>
    <cellStyle name="Comma 12 4" xfId="557"/>
    <cellStyle name="Comma 12 4 2" xfId="558"/>
    <cellStyle name="Comma 12 5" xfId="559"/>
    <cellStyle name="Comma 12 5 2" xfId="560"/>
    <cellStyle name="Comma 12 6" xfId="561"/>
    <cellStyle name="Comma 12 6 2" xfId="562"/>
    <cellStyle name="Comma 12 7" xfId="563"/>
    <cellStyle name="Comma 12 7 2" xfId="564"/>
    <cellStyle name="Comma 12 8" xfId="565"/>
    <cellStyle name="Comma 12 9" xfId="566"/>
    <cellStyle name="Comma 13" xfId="52"/>
    <cellStyle name="Comma 13 10" xfId="567"/>
    <cellStyle name="Comma 13 2" xfId="72"/>
    <cellStyle name="Comma 13 2 2" xfId="145"/>
    <cellStyle name="Comma 13 2 2 2" xfId="318"/>
    <cellStyle name="Comma 13 2 2 2 2" xfId="571"/>
    <cellStyle name="Comma 13 2 2 2 3" xfId="570"/>
    <cellStyle name="Comma 13 2 2 3" xfId="572"/>
    <cellStyle name="Comma 13 2 2 3 2" xfId="573"/>
    <cellStyle name="Comma 13 2 2 4" xfId="574"/>
    <cellStyle name="Comma 13 2 2 4 2" xfId="575"/>
    <cellStyle name="Comma 13 2 2 5" xfId="576"/>
    <cellStyle name="Comma 13 2 2 6" xfId="577"/>
    <cellStyle name="Comma 13 2 2 7" xfId="569"/>
    <cellStyle name="Comma 13 2 3" xfId="176"/>
    <cellStyle name="Comma 13 2 3 2" xfId="211"/>
    <cellStyle name="Comma 13 2 3 2 2" xfId="382"/>
    <cellStyle name="Comma 13 2 3 2 2 2" xfId="1337"/>
    <cellStyle name="Comma 13 2 3 2 3" xfId="431"/>
    <cellStyle name="Comma 13 2 3 2 4" xfId="579"/>
    <cellStyle name="Comma 13 2 3 2 5" xfId="2378"/>
    <cellStyle name="Comma 13 2 3 3" xfId="349"/>
    <cellStyle name="Comma 13 2 3 3 2" xfId="1338"/>
    <cellStyle name="Comma 13 2 3 4" xfId="578"/>
    <cellStyle name="Comma 13 2 4" xfId="252"/>
    <cellStyle name="Comma 13 2 4 2" xfId="581"/>
    <cellStyle name="Comma 13 2 4 3" xfId="580"/>
    <cellStyle name="Comma 13 2 5" xfId="582"/>
    <cellStyle name="Comma 13 2 5 2" xfId="583"/>
    <cellStyle name="Comma 13 2 6" xfId="584"/>
    <cellStyle name="Comma 13 2 6 2" xfId="585"/>
    <cellStyle name="Comma 13 2 7" xfId="586"/>
    <cellStyle name="Comma 13 2 8" xfId="587"/>
    <cellStyle name="Comma 13 2 9" xfId="568"/>
    <cellStyle name="Comma 13 3" xfId="135"/>
    <cellStyle name="Comma 13 3 2" xfId="308"/>
    <cellStyle name="Comma 13 3 2 2" xfId="590"/>
    <cellStyle name="Comma 13 3 2 3" xfId="589"/>
    <cellStyle name="Comma 13 3 3" xfId="591"/>
    <cellStyle name="Comma 13 3 3 2" xfId="592"/>
    <cellStyle name="Comma 13 3 4" xfId="593"/>
    <cellStyle name="Comma 13 3 4 2" xfId="594"/>
    <cellStyle name="Comma 13 3 5" xfId="595"/>
    <cellStyle name="Comma 13 3 6" xfId="596"/>
    <cellStyle name="Comma 13 3 7" xfId="588"/>
    <cellStyle name="Comma 13 4" xfId="242"/>
    <cellStyle name="Comma 13 4 2" xfId="598"/>
    <cellStyle name="Comma 13 4 3" xfId="597"/>
    <cellStyle name="Comma 13 5" xfId="599"/>
    <cellStyle name="Comma 13 5 2" xfId="600"/>
    <cellStyle name="Comma 13 6" xfId="601"/>
    <cellStyle name="Comma 13 6 2" xfId="602"/>
    <cellStyle name="Comma 13 7" xfId="603"/>
    <cellStyle name="Comma 13 7 2" xfId="604"/>
    <cellStyle name="Comma 13 8" xfId="605"/>
    <cellStyle name="Comma 13 9" xfId="606"/>
    <cellStyle name="Comma 14" xfId="607"/>
    <cellStyle name="Comma 14 2" xfId="608"/>
    <cellStyle name="Comma 14 2 2" xfId="609"/>
    <cellStyle name="Comma 14 2 2 2" xfId="610"/>
    <cellStyle name="Comma 14 2 3" xfId="611"/>
    <cellStyle name="Comma 14 2 3 2" xfId="612"/>
    <cellStyle name="Comma 14 2 4" xfId="613"/>
    <cellStyle name="Comma 14 2 4 2" xfId="614"/>
    <cellStyle name="Comma 14 2 5" xfId="615"/>
    <cellStyle name="Comma 14 2 5 2" xfId="616"/>
    <cellStyle name="Comma 14 2 6" xfId="617"/>
    <cellStyle name="Comma 14 3" xfId="618"/>
    <cellStyle name="Comma 14 3 2" xfId="619"/>
    <cellStyle name="Comma 14 4" xfId="620"/>
    <cellStyle name="Comma 14 4 2" xfId="621"/>
    <cellStyle name="Comma 14 5" xfId="622"/>
    <cellStyle name="Comma 14 5 2" xfId="623"/>
    <cellStyle name="Comma 14 6" xfId="624"/>
    <cellStyle name="Comma 14 6 2" xfId="625"/>
    <cellStyle name="Comma 14 7" xfId="626"/>
    <cellStyle name="Comma 14 8" xfId="627"/>
    <cellStyle name="Comma 15" xfId="628"/>
    <cellStyle name="Comma 15 2" xfId="629"/>
    <cellStyle name="Comma 15 2 2" xfId="630"/>
    <cellStyle name="Comma 15 2 2 2" xfId="631"/>
    <cellStyle name="Comma 15 2 3" xfId="632"/>
    <cellStyle name="Comma 15 2 3 2" xfId="633"/>
    <cellStyle name="Comma 15 2 4" xfId="634"/>
    <cellStyle name="Comma 15 2 4 2" xfId="635"/>
    <cellStyle name="Comma 15 2 5" xfId="636"/>
    <cellStyle name="Comma 15 2 5 2" xfId="637"/>
    <cellStyle name="Comma 15 2 6" xfId="638"/>
    <cellStyle name="Comma 15 3" xfId="639"/>
    <cellStyle name="Comma 15 3 2" xfId="640"/>
    <cellStyle name="Comma 15 4" xfId="641"/>
    <cellStyle name="Comma 15 4 2" xfId="642"/>
    <cellStyle name="Comma 15 5" xfId="643"/>
    <cellStyle name="Comma 15 5 2" xfId="644"/>
    <cellStyle name="Comma 15 6" xfId="645"/>
    <cellStyle name="Comma 15 6 2" xfId="646"/>
    <cellStyle name="Comma 15 7" xfId="647"/>
    <cellStyle name="Comma 15 8" xfId="648"/>
    <cellStyle name="Comma 16" xfId="649"/>
    <cellStyle name="Comma 16 2" xfId="650"/>
    <cellStyle name="Comma 16 2 2" xfId="651"/>
    <cellStyle name="Comma 16 2 2 2" xfId="652"/>
    <cellStyle name="Comma 16 2 3" xfId="653"/>
    <cellStyle name="Comma 16 2 3 2" xfId="654"/>
    <cellStyle name="Comma 16 2 4" xfId="655"/>
    <cellStyle name="Comma 16 2 4 2" xfId="656"/>
    <cellStyle name="Comma 16 2 5" xfId="657"/>
    <cellStyle name="Comma 16 2 5 2" xfId="658"/>
    <cellStyle name="Comma 16 2 6" xfId="659"/>
    <cellStyle name="Comma 16 2 7" xfId="660"/>
    <cellStyle name="Comma 16 3" xfId="661"/>
    <cellStyle name="Comma 16 3 2" xfId="662"/>
    <cellStyle name="Comma 16 4" xfId="663"/>
    <cellStyle name="Comma 16 4 2" xfId="664"/>
    <cellStyle name="Comma 16 5" xfId="665"/>
    <cellStyle name="Comma 16 5 2" xfId="666"/>
    <cellStyle name="Comma 16 6" xfId="667"/>
    <cellStyle name="Comma 16 6 2" xfId="668"/>
    <cellStyle name="Comma 16 7" xfId="669"/>
    <cellStyle name="Comma 16 8" xfId="670"/>
    <cellStyle name="Comma 17" xfId="671"/>
    <cellStyle name="Comma 17 2" xfId="672"/>
    <cellStyle name="Comma 17 3" xfId="673"/>
    <cellStyle name="Comma 18" xfId="674"/>
    <cellStyle name="Comma 18 2" xfId="675"/>
    <cellStyle name="Comma 18 2 2" xfId="676"/>
    <cellStyle name="Comma 18 3" xfId="677"/>
    <cellStyle name="Comma 18 3 2" xfId="678"/>
    <cellStyle name="Comma 18 4" xfId="679"/>
    <cellStyle name="Comma 18 4 2" xfId="680"/>
    <cellStyle name="Comma 18 5" xfId="681"/>
    <cellStyle name="Comma 18 5 2" xfId="682"/>
    <cellStyle name="Comma 18 6" xfId="683"/>
    <cellStyle name="Comma 19" xfId="684"/>
    <cellStyle name="Comma 19 2" xfId="685"/>
    <cellStyle name="Comma 19 2 2" xfId="686"/>
    <cellStyle name="Comma 19 3" xfId="687"/>
    <cellStyle name="Comma 19 3 2" xfId="688"/>
    <cellStyle name="Comma 19 4" xfId="689"/>
    <cellStyle name="Comma 19 4 2" xfId="690"/>
    <cellStyle name="Comma 19 5" xfId="691"/>
    <cellStyle name="Comma 19 5 2" xfId="692"/>
    <cellStyle name="Comma 19 6" xfId="693"/>
    <cellStyle name="Comma 19 7" xfId="694"/>
    <cellStyle name="Comma 2" xfId="29"/>
    <cellStyle name="Comma 2 10" xfId="695"/>
    <cellStyle name="Comma 2 11" xfId="2405"/>
    <cellStyle name="Comma 2 2" xfId="31"/>
    <cellStyle name="Comma 2 2 2" xfId="38"/>
    <cellStyle name="Comma 2 2 2 2" xfId="91"/>
    <cellStyle name="Comma 2 2 2 2 2" xfId="160"/>
    <cellStyle name="Comma 2 2 2 2 2 2" xfId="333"/>
    <cellStyle name="Comma 2 2 2 2 2 2 2" xfId="1339"/>
    <cellStyle name="Comma 2 2 2 2 3" xfId="266"/>
    <cellStyle name="Comma 2 2 2 2 3 2" xfId="1340"/>
    <cellStyle name="Comma 2 2 2 3" xfId="125"/>
    <cellStyle name="Comma 2 2 2 3 2" xfId="298"/>
    <cellStyle name="Comma 2 2 2 3 2 2" xfId="697"/>
    <cellStyle name="Comma 2 2 2 3 3" xfId="696"/>
    <cellStyle name="Comma 2 2 2 4" xfId="698"/>
    <cellStyle name="Comma 2 2 2 4 2" xfId="699"/>
    <cellStyle name="Comma 2 2 2 5" xfId="700"/>
    <cellStyle name="Comma 2 2 2 5 2" xfId="701"/>
    <cellStyle name="Comma 2 2 2 6" xfId="702"/>
    <cellStyle name="Comma 2 2 3" xfId="45"/>
    <cellStyle name="Comma 2 2 3 2" xfId="131"/>
    <cellStyle name="Comma 2 2 3 2 2" xfId="304"/>
    <cellStyle name="Comma 2 2 3 2 2 2" xfId="1341"/>
    <cellStyle name="Comma 2 2 3 2 3" xfId="704"/>
    <cellStyle name="Comma 2 2 3 3" xfId="703"/>
    <cellStyle name="Comma 2 2 4" xfId="120"/>
    <cellStyle name="Comma 2 2 4 2" xfId="293"/>
    <cellStyle name="Comma 2 2 4 2 2" xfId="706"/>
    <cellStyle name="Comma 2 2 4 3" xfId="705"/>
    <cellStyle name="Comma 2 2 5" xfId="232"/>
    <cellStyle name="Comma 2 2 5 2" xfId="708"/>
    <cellStyle name="Comma 2 2 5 3" xfId="707"/>
    <cellStyle name="Comma 2 2 6" xfId="709"/>
    <cellStyle name="Comma 2 2 6 2" xfId="710"/>
    <cellStyle name="Comma 2 2 7" xfId="711"/>
    <cellStyle name="Comma 2 3" xfId="32"/>
    <cellStyle name="Comma 2 3 2" xfId="82"/>
    <cellStyle name="Comma 2 3 2 2" xfId="153"/>
    <cellStyle name="Comma 2 3 2 2 2" xfId="326"/>
    <cellStyle name="Comma 2 3 2 2 2 2" xfId="1342"/>
    <cellStyle name="Comma 2 3 2 2 3" xfId="713"/>
    <cellStyle name="Comma 2 3 2 3" xfId="259"/>
    <cellStyle name="Comma 2 3 2 3 2" xfId="1343"/>
    <cellStyle name="Comma 2 3 2 4" xfId="712"/>
    <cellStyle name="Comma 2 3 3" xfId="121"/>
    <cellStyle name="Comma 2 3 3 2" xfId="294"/>
    <cellStyle name="Comma 2 3 4" xfId="233"/>
    <cellStyle name="Comma 2 3 4 2" xfId="714"/>
    <cellStyle name="Comma 2 3 5" xfId="398"/>
    <cellStyle name="Comma 2 3 5 2" xfId="715"/>
    <cellStyle name="Comma 2 3 6" xfId="716"/>
    <cellStyle name="Comma 2 3 7" xfId="717"/>
    <cellStyle name="Comma 2 3 8" xfId="455"/>
    <cellStyle name="Comma 2 4" xfId="74"/>
    <cellStyle name="Comma 2 4 2" xfId="147"/>
    <cellStyle name="Comma 2 4 2 2" xfId="320"/>
    <cellStyle name="Comma 2 4 2 2 2" xfId="1344"/>
    <cellStyle name="Comma 2 5" xfId="83"/>
    <cellStyle name="Comma 2 5 2" xfId="154"/>
    <cellStyle name="Comma 2 5 2 2" xfId="327"/>
    <cellStyle name="Comma 2 5 2 2 2" xfId="1345"/>
    <cellStyle name="Comma 2 5 2 3" xfId="719"/>
    <cellStyle name="Comma 2 5 3" xfId="195"/>
    <cellStyle name="Comma 2 5 3 2" xfId="366"/>
    <cellStyle name="Comma 2 5 3 2 2" xfId="1347"/>
    <cellStyle name="Comma 2 5 3 3" xfId="434"/>
    <cellStyle name="Comma 2 5 3 4" xfId="1346"/>
    <cellStyle name="Comma 2 5 3 5" xfId="2330"/>
    <cellStyle name="Comma 2 5 4" xfId="260"/>
    <cellStyle name="Comma 2 5 4 2" xfId="1348"/>
    <cellStyle name="Comma 2 5 5" xfId="718"/>
    <cellStyle name="Comma 2 6" xfId="90"/>
    <cellStyle name="Comma 2 6 2" xfId="101"/>
    <cellStyle name="Comma 2 6 2 2" xfId="171"/>
    <cellStyle name="Comma 2 6 2 2 2" xfId="344"/>
    <cellStyle name="Comma 2 6 2 2 2 2" xfId="1350"/>
    <cellStyle name="Comma 2 6 2 2 3" xfId="1349"/>
    <cellStyle name="Comma 2 6 2 3" xfId="276"/>
    <cellStyle name="Comma 2 6 2 3 2" xfId="1351"/>
    <cellStyle name="Comma 2 6 2 4" xfId="446"/>
    <cellStyle name="Comma 2 6 2 5" xfId="721"/>
    <cellStyle name="Comma 2 6 3" xfId="159"/>
    <cellStyle name="Comma 2 6 3 2" xfId="332"/>
    <cellStyle name="Comma 2 6 3 2 2" xfId="1353"/>
    <cellStyle name="Comma 2 6 3 3" xfId="1352"/>
    <cellStyle name="Comma 2 6 4" xfId="265"/>
    <cellStyle name="Comma 2 6 4 2" xfId="1354"/>
    <cellStyle name="Comma 2 6 5" xfId="720"/>
    <cellStyle name="Comma 2 7" xfId="95"/>
    <cellStyle name="Comma 2 7 2" xfId="164"/>
    <cellStyle name="Comma 2 7 2 2" xfId="337"/>
    <cellStyle name="Comma 2 7 2 2 2" xfId="1355"/>
    <cellStyle name="Comma 2 7 2 3" xfId="723"/>
    <cellStyle name="Comma 2 7 3" xfId="183"/>
    <cellStyle name="Comma 2 7 3 2" xfId="194"/>
    <cellStyle name="Comma 2 7 3 2 2" xfId="365"/>
    <cellStyle name="Comma 2 7 3 2 2 2" xfId="1358"/>
    <cellStyle name="Comma 2 7 3 2 3" xfId="433"/>
    <cellStyle name="Comma 2 7 3 2 4" xfId="1357"/>
    <cellStyle name="Comma 2 7 3 2 5" xfId="1978"/>
    <cellStyle name="Comma 2 7 3 2 6" xfId="2333"/>
    <cellStyle name="Comma 2 7 3 3" xfId="356"/>
    <cellStyle name="Comma 2 7 3 3 2" xfId="1359"/>
    <cellStyle name="Comma 2 7 3 4" xfId="1356"/>
    <cellStyle name="Comma 2 7 4" xfId="270"/>
    <cellStyle name="Comma 2 7 4 2" xfId="1360"/>
    <cellStyle name="Comma 2 7 5" xfId="722"/>
    <cellStyle name="Comma 2 8" xfId="450"/>
    <cellStyle name="Comma 2 8 2" xfId="724"/>
    <cellStyle name="Comma 2 9" xfId="725"/>
    <cellStyle name="Comma 20" xfId="726"/>
    <cellStyle name="Comma 20 2" xfId="727"/>
    <cellStyle name="Comma 21" xfId="728"/>
    <cellStyle name="Comma 21 2" xfId="729"/>
    <cellStyle name="Comma 22" xfId="730"/>
    <cellStyle name="Comma 22 2" xfId="731"/>
    <cellStyle name="Comma 23" xfId="732"/>
    <cellStyle name="Comma 23 2" xfId="733"/>
    <cellStyle name="Comma 24" xfId="734"/>
    <cellStyle name="Comma 24 2" xfId="735"/>
    <cellStyle name="Comma 25" xfId="736"/>
    <cellStyle name="Comma 25 2" xfId="737"/>
    <cellStyle name="Comma 26" xfId="738"/>
    <cellStyle name="Comma 26 2" xfId="739"/>
    <cellStyle name="Comma 27" xfId="740"/>
    <cellStyle name="Comma 27 2" xfId="741"/>
    <cellStyle name="Comma 28" xfId="742"/>
    <cellStyle name="Comma 28 2" xfId="743"/>
    <cellStyle name="Comma 29" xfId="744"/>
    <cellStyle name="Comma 29 2" xfId="745"/>
    <cellStyle name="Comma 3" xfId="51"/>
    <cellStyle name="Comma 3 2" xfId="34"/>
    <cellStyle name="Comma 3 2 2" xfId="65"/>
    <cellStyle name="Comma 3 2 2 2" xfId="138"/>
    <cellStyle name="Comma 3 2 2 2 2" xfId="311"/>
    <cellStyle name="Comma 3 2 2 2 2 2" xfId="1361"/>
    <cellStyle name="Comma 3 2 2 2 3" xfId="748"/>
    <cellStyle name="Comma 3 2 2 3" xfId="201"/>
    <cellStyle name="Comma 3 2 2 3 2" xfId="372"/>
    <cellStyle name="Comma 3 2 2 3 2 2" xfId="413"/>
    <cellStyle name="Comma 3 2 2 3 2 3" xfId="1362"/>
    <cellStyle name="Comma 3 2 2 3 2 4" xfId="2396"/>
    <cellStyle name="Comma 3 2 2 3 3" xfId="749"/>
    <cellStyle name="Comma 3 2 2 4" xfId="245"/>
    <cellStyle name="Comma 3 2 2 4 2" xfId="750"/>
    <cellStyle name="Comma 3 2 2 5" xfId="747"/>
    <cellStyle name="Comma 3 2 2 6" xfId="2335"/>
    <cellStyle name="Comma 3 2 3" xfId="123"/>
    <cellStyle name="Comma 3 2 3 2" xfId="296"/>
    <cellStyle name="Comma 3 2 3 2 2" xfId="752"/>
    <cellStyle name="Comma 3 2 3 3" xfId="751"/>
    <cellStyle name="Comma 3 2 4" xfId="235"/>
    <cellStyle name="Comma 3 2 4 2" xfId="754"/>
    <cellStyle name="Comma 3 2 4 3" xfId="753"/>
    <cellStyle name="Comma 3 2 5" xfId="755"/>
    <cellStyle name="Comma 3 2 5 2" xfId="756"/>
    <cellStyle name="Comma 3 2 6" xfId="757"/>
    <cellStyle name="Comma 3 2 7" xfId="746"/>
    <cellStyle name="Comma 3 3" xfId="134"/>
    <cellStyle name="Comma 3 3 2" xfId="307"/>
    <cellStyle name="Comma 3 4" xfId="213"/>
    <cellStyle name="Comma 3 4 2" xfId="384"/>
    <cellStyle name="Comma 3 4 2 2" xfId="759"/>
    <cellStyle name="Comma 3 4 3" xfId="758"/>
    <cellStyle name="Comma 3 5" xfId="760"/>
    <cellStyle name="Comma 3 5 2" xfId="761"/>
    <cellStyle name="Comma 3 6" xfId="762"/>
    <cellStyle name="Comma 3 6 2" xfId="763"/>
    <cellStyle name="Comma 3 7" xfId="764"/>
    <cellStyle name="Comma 30" xfId="765"/>
    <cellStyle name="Comma 30 2" xfId="766"/>
    <cellStyle name="Comma 31" xfId="767"/>
    <cellStyle name="Comma 31 2" xfId="768"/>
    <cellStyle name="Comma 32" xfId="769"/>
    <cellStyle name="Comma 32 2" xfId="770"/>
    <cellStyle name="Comma 33" xfId="771"/>
    <cellStyle name="Comma 33 2" xfId="772"/>
    <cellStyle name="Comma 34" xfId="773"/>
    <cellStyle name="Comma 34 2" xfId="774"/>
    <cellStyle name="Comma 35" xfId="775"/>
    <cellStyle name="Comma 35 2" xfId="776"/>
    <cellStyle name="Comma 36" xfId="777"/>
    <cellStyle name="Comma 36 2" xfId="778"/>
    <cellStyle name="Comma 37" xfId="779"/>
    <cellStyle name="Comma 37 2" xfId="780"/>
    <cellStyle name="Comma 38" xfId="781"/>
    <cellStyle name="Comma 38 2" xfId="782"/>
    <cellStyle name="Comma 39" xfId="783"/>
    <cellStyle name="Comma 39 2" xfId="784"/>
    <cellStyle name="Comma 4" xfId="40"/>
    <cellStyle name="Comma 4 10" xfId="785"/>
    <cellStyle name="Comma 4 2" xfId="68"/>
    <cellStyle name="Comma 4 2 10" xfId="2341"/>
    <cellStyle name="Comma 4 2 2" xfId="141"/>
    <cellStyle name="Comma 4 2 2 2" xfId="314"/>
    <cellStyle name="Comma 4 2 2 2 2" xfId="789"/>
    <cellStyle name="Comma 4 2 2 2 3" xfId="788"/>
    <cellStyle name="Comma 4 2 2 3" xfId="790"/>
    <cellStyle name="Comma 4 2 2 3 2" xfId="791"/>
    <cellStyle name="Comma 4 2 2 4" xfId="792"/>
    <cellStyle name="Comma 4 2 2 4 2" xfId="793"/>
    <cellStyle name="Comma 4 2 2 5" xfId="794"/>
    <cellStyle name="Comma 4 2 2 5 2" xfId="795"/>
    <cellStyle name="Comma 4 2 2 6" xfId="796"/>
    <cellStyle name="Comma 4 2 2 7" xfId="787"/>
    <cellStyle name="Comma 4 2 3" xfId="181"/>
    <cellStyle name="Comma 4 2 3 2" xfId="354"/>
    <cellStyle name="Comma 4 2 3 2 2" xfId="799"/>
    <cellStyle name="Comma 4 2 3 2 3" xfId="798"/>
    <cellStyle name="Comma 4 2 3 3" xfId="422"/>
    <cellStyle name="Comma 4 2 3 3 2" xfId="800"/>
    <cellStyle name="Comma 4 2 3 3 3" xfId="2324"/>
    <cellStyle name="Comma 4 2 3 3 4" xfId="2343"/>
    <cellStyle name="Comma 4 2 3 3 4 2" xfId="2355"/>
    <cellStyle name="Comma 4 2 3 3 5" xfId="2346"/>
    <cellStyle name="Comma 4 2 3 4" xfId="801"/>
    <cellStyle name="Comma 4 2 3 5" xfId="797"/>
    <cellStyle name="Comma 4 2 4" xfId="204"/>
    <cellStyle name="Comma 4 2 4 2" xfId="375"/>
    <cellStyle name="Comma 4 2 4 2 2" xfId="803"/>
    <cellStyle name="Comma 4 2 4 3" xfId="417"/>
    <cellStyle name="Comma 4 2 4 3 2" xfId="804"/>
    <cellStyle name="Comma 4 2 4 4" xfId="805"/>
    <cellStyle name="Comma 4 2 4 5" xfId="802"/>
    <cellStyle name="Comma 4 2 5" xfId="248"/>
    <cellStyle name="Comma 4 2 5 2" xfId="807"/>
    <cellStyle name="Comma 4 2 5 3" xfId="806"/>
    <cellStyle name="Comma 4 2 6" xfId="808"/>
    <cellStyle name="Comma 4 2 6 2" xfId="809"/>
    <cellStyle name="Comma 4 2 7" xfId="810"/>
    <cellStyle name="Comma 4 2 8" xfId="811"/>
    <cellStyle name="Comma 4 2 9" xfId="786"/>
    <cellStyle name="Comma 4 3" xfId="127"/>
    <cellStyle name="Comma 4 3 2" xfId="300"/>
    <cellStyle name="Comma 4 3 2 2" xfId="814"/>
    <cellStyle name="Comma 4 3 2 3" xfId="813"/>
    <cellStyle name="Comma 4 3 3" xfId="815"/>
    <cellStyle name="Comma 4 3 3 2" xfId="816"/>
    <cellStyle name="Comma 4 3 4" xfId="817"/>
    <cellStyle name="Comma 4 3 4 2" xfId="818"/>
    <cellStyle name="Comma 4 3 5" xfId="819"/>
    <cellStyle name="Comma 4 3 5 2" xfId="820"/>
    <cellStyle name="Comma 4 3 6" xfId="821"/>
    <cellStyle name="Comma 4 3 7" xfId="812"/>
    <cellStyle name="Comma 4 4" xfId="199"/>
    <cellStyle name="Comma 4 4 2" xfId="370"/>
    <cellStyle name="Comma 4 5" xfId="238"/>
    <cellStyle name="Comma 4 5 2" xfId="823"/>
    <cellStyle name="Comma 4 5 3" xfId="822"/>
    <cellStyle name="Comma 4 6" xfId="824"/>
    <cellStyle name="Comma 4 6 2" xfId="825"/>
    <cellStyle name="Comma 4 7" xfId="826"/>
    <cellStyle name="Comma 4 7 2" xfId="827"/>
    <cellStyle name="Comma 4 8" xfId="828"/>
    <cellStyle name="Comma 4 9" xfId="829"/>
    <cellStyle name="Comma 40" xfId="830"/>
    <cellStyle name="Comma 40 2" xfId="831"/>
    <cellStyle name="Comma 41" xfId="832"/>
    <cellStyle name="Comma 41 2" xfId="833"/>
    <cellStyle name="Comma 42" xfId="834"/>
    <cellStyle name="Comma 42 2" xfId="835"/>
    <cellStyle name="Comma 43" xfId="836"/>
    <cellStyle name="Comma 43 2" xfId="837"/>
    <cellStyle name="Comma 44" xfId="838"/>
    <cellStyle name="Comma 45" xfId="839"/>
    <cellStyle name="Comma 46" xfId="1977"/>
    <cellStyle name="Comma 47" xfId="1974"/>
    <cellStyle name="Comma 48" xfId="2403"/>
    <cellStyle name="Comma 5" xfId="42"/>
    <cellStyle name="Comma 5 10" xfId="840"/>
    <cellStyle name="Comma 5 2" xfId="128"/>
    <cellStyle name="Comma 5 2 2" xfId="301"/>
    <cellStyle name="Comma 5 2 2 2" xfId="843"/>
    <cellStyle name="Comma 5 2 2 2 2" xfId="844"/>
    <cellStyle name="Comma 5 2 2 3" xfId="845"/>
    <cellStyle name="Comma 5 2 2 3 2" xfId="846"/>
    <cellStyle name="Comma 5 2 2 4" xfId="847"/>
    <cellStyle name="Comma 5 2 2 4 2" xfId="848"/>
    <cellStyle name="Comma 5 2 2 5" xfId="849"/>
    <cellStyle name="Comma 5 2 2 5 2" xfId="850"/>
    <cellStyle name="Comma 5 2 2 6" xfId="851"/>
    <cellStyle name="Comma 5 2 2 7" xfId="842"/>
    <cellStyle name="Comma 5 2 3" xfId="852"/>
    <cellStyle name="Comma 5 2 3 2" xfId="853"/>
    <cellStyle name="Comma 5 2 4" xfId="854"/>
    <cellStyle name="Comma 5 2 4 2" xfId="855"/>
    <cellStyle name="Comma 5 2 5" xfId="856"/>
    <cellStyle name="Comma 5 2 5 2" xfId="857"/>
    <cellStyle name="Comma 5 2 6" xfId="858"/>
    <cellStyle name="Comma 5 2 6 2" xfId="859"/>
    <cellStyle name="Comma 5 2 7" xfId="860"/>
    <cellStyle name="Comma 5 2 8" xfId="841"/>
    <cellStyle name="Comma 5 3" xfId="214"/>
    <cellStyle name="Comma 5 3 2" xfId="385"/>
    <cellStyle name="Comma 5 3 2 2" xfId="861"/>
    <cellStyle name="Comma 5 3 2 2 2" xfId="862"/>
    <cellStyle name="Comma 5 3 2 2 2 2" xfId="863"/>
    <cellStyle name="Comma 5 3 2 2 3" xfId="864"/>
    <cellStyle name="Comma 5 3 2 2 3 2" xfId="865"/>
    <cellStyle name="Comma 5 3 2 2 4" xfId="866"/>
    <cellStyle name="Comma 5 3 2 2 4 2" xfId="867"/>
    <cellStyle name="Comma 5 3 2 2 5" xfId="868"/>
    <cellStyle name="Comma 5 3 2 2 5 2" xfId="869"/>
    <cellStyle name="Comma 5 3 2 2 6" xfId="870"/>
    <cellStyle name="Comma 5 3 2 3" xfId="871"/>
    <cellStyle name="Comma 5 3 2 3 2" xfId="872"/>
    <cellStyle name="Comma 5 3 2 4" xfId="873"/>
    <cellStyle name="Comma 5 3 2 4 2" xfId="874"/>
    <cellStyle name="Comma 5 3 2 5" xfId="875"/>
    <cellStyle name="Comma 5 3 2 5 2" xfId="876"/>
    <cellStyle name="Comma 5 3 2 6" xfId="877"/>
    <cellStyle name="Comma 5 3 2 6 2" xfId="878"/>
    <cellStyle name="Comma 5 3 2 7" xfId="879"/>
    <cellStyle name="Comma 5 3 3" xfId="880"/>
    <cellStyle name="Comma 5 3 3 2" xfId="881"/>
    <cellStyle name="Comma 5 3 3 2 2" xfId="882"/>
    <cellStyle name="Comma 5 3 3 3" xfId="883"/>
    <cellStyle name="Comma 5 3 3 3 2" xfId="884"/>
    <cellStyle name="Comma 5 3 3 4" xfId="885"/>
    <cellStyle name="Comma 5 3 3 4 2" xfId="886"/>
    <cellStyle name="Comma 5 3 3 5" xfId="887"/>
    <cellStyle name="Comma 5 3 3 5 2" xfId="888"/>
    <cellStyle name="Comma 5 3 3 6" xfId="889"/>
    <cellStyle name="Comma 5 3 4" xfId="890"/>
    <cellStyle name="Comma 5 3 4 2" xfId="891"/>
    <cellStyle name="Comma 5 3 5" xfId="892"/>
    <cellStyle name="Comma 5 3 5 2" xfId="893"/>
    <cellStyle name="Comma 5 3 6" xfId="894"/>
    <cellStyle name="Comma 5 3 6 2" xfId="895"/>
    <cellStyle name="Comma 5 3 7" xfId="896"/>
    <cellStyle name="Comma 5 3 7 2" xfId="897"/>
    <cellStyle name="Comma 5 3 8" xfId="898"/>
    <cellStyle name="Comma 5 4" xfId="420"/>
    <cellStyle name="Comma 5 4 2" xfId="900"/>
    <cellStyle name="Comma 5 4 2 2" xfId="901"/>
    <cellStyle name="Comma 5 4 3" xfId="902"/>
    <cellStyle name="Comma 5 4 3 2" xfId="903"/>
    <cellStyle name="Comma 5 4 4" xfId="904"/>
    <cellStyle name="Comma 5 4 4 2" xfId="905"/>
    <cellStyle name="Comma 5 4 5" xfId="906"/>
    <cellStyle name="Comma 5 4 5 2" xfId="907"/>
    <cellStyle name="Comma 5 4 6" xfId="908"/>
    <cellStyle name="Comma 5 4 7" xfId="909"/>
    <cellStyle name="Comma 5 4 8" xfId="899"/>
    <cellStyle name="Comma 5 5" xfId="910"/>
    <cellStyle name="Comma 5 5 2" xfId="911"/>
    <cellStyle name="Comma 5 6" xfId="912"/>
    <cellStyle name="Comma 5 6 2" xfId="913"/>
    <cellStyle name="Comma 5 7" xfId="914"/>
    <cellStyle name="Comma 5 7 2" xfId="915"/>
    <cellStyle name="Comma 5 8" xfId="916"/>
    <cellStyle name="Comma 5 8 2" xfId="917"/>
    <cellStyle name="Comma 5 9" xfId="918"/>
    <cellStyle name="Comma 6" xfId="97"/>
    <cellStyle name="Comma 6 10" xfId="920"/>
    <cellStyle name="Comma 6 11" xfId="921"/>
    <cellStyle name="Comma 6 12" xfId="919"/>
    <cellStyle name="Comma 6 2" xfId="166"/>
    <cellStyle name="Comma 6 2 10" xfId="922"/>
    <cellStyle name="Comma 6 2 2" xfId="339"/>
    <cellStyle name="Comma 6 2 2 2" xfId="924"/>
    <cellStyle name="Comma 6 2 2 2 2" xfId="925"/>
    <cellStyle name="Comma 6 2 2 2 2 2" xfId="926"/>
    <cellStyle name="Comma 6 2 2 2 3" xfId="927"/>
    <cellStyle name="Comma 6 2 2 2 3 2" xfId="928"/>
    <cellStyle name="Comma 6 2 2 2 4" xfId="929"/>
    <cellStyle name="Comma 6 2 2 2 4 2" xfId="930"/>
    <cellStyle name="Comma 6 2 2 2 5" xfId="931"/>
    <cellStyle name="Comma 6 2 2 2 6" xfId="932"/>
    <cellStyle name="Comma 6 2 2 3" xfId="933"/>
    <cellStyle name="Comma 6 2 2 3 2" xfId="934"/>
    <cellStyle name="Comma 6 2 2 4" xfId="935"/>
    <cellStyle name="Comma 6 2 2 4 2" xfId="936"/>
    <cellStyle name="Comma 6 2 2 5" xfId="937"/>
    <cellStyle name="Comma 6 2 2 5 2" xfId="938"/>
    <cellStyle name="Comma 6 2 2 6" xfId="939"/>
    <cellStyle name="Comma 6 2 2 6 2" xfId="940"/>
    <cellStyle name="Comma 6 2 2 7" xfId="941"/>
    <cellStyle name="Comma 6 2 2 8" xfId="942"/>
    <cellStyle name="Comma 6 2 2 9" xfId="923"/>
    <cellStyle name="Comma 6 2 3" xfId="943"/>
    <cellStyle name="Comma 6 2 3 2" xfId="944"/>
    <cellStyle name="Comma 6 2 3 2 2" xfId="945"/>
    <cellStyle name="Comma 6 2 3 3" xfId="946"/>
    <cellStyle name="Comma 6 2 3 3 2" xfId="947"/>
    <cellStyle name="Comma 6 2 3 4" xfId="948"/>
    <cellStyle name="Comma 6 2 3 4 2" xfId="949"/>
    <cellStyle name="Comma 6 2 3 5" xfId="950"/>
    <cellStyle name="Comma 6 2 3 6" xfId="951"/>
    <cellStyle name="Comma 6 2 4" xfId="952"/>
    <cellStyle name="Comma 6 2 4 2" xfId="953"/>
    <cellStyle name="Comma 6 2 5" xfId="954"/>
    <cellStyle name="Comma 6 2 5 2" xfId="955"/>
    <cellStyle name="Comma 6 2 6" xfId="956"/>
    <cellStyle name="Comma 6 2 6 2" xfId="957"/>
    <cellStyle name="Comma 6 2 7" xfId="958"/>
    <cellStyle name="Comma 6 2 7 2" xfId="959"/>
    <cellStyle name="Comma 6 2 8" xfId="960"/>
    <cellStyle name="Comma 6 2 9" xfId="961"/>
    <cellStyle name="Comma 6 3" xfId="272"/>
    <cellStyle name="Comma 6 3 10" xfId="962"/>
    <cellStyle name="Comma 6 3 2" xfId="963"/>
    <cellStyle name="Comma 6 3 2 2" xfId="964"/>
    <cellStyle name="Comma 6 3 2 2 2" xfId="965"/>
    <cellStyle name="Comma 6 3 2 2 2 2" xfId="966"/>
    <cellStyle name="Comma 6 3 2 2 3" xfId="967"/>
    <cellStyle name="Comma 6 3 2 2 3 2" xfId="968"/>
    <cellStyle name="Comma 6 3 2 2 4" xfId="969"/>
    <cellStyle name="Comma 6 3 2 2 4 2" xfId="970"/>
    <cellStyle name="Comma 6 3 2 2 5" xfId="971"/>
    <cellStyle name="Comma 6 3 2 2 6" xfId="972"/>
    <cellStyle name="Comma 6 3 2 3" xfId="973"/>
    <cellStyle name="Comma 6 3 2 3 2" xfId="974"/>
    <cellStyle name="Comma 6 3 2 4" xfId="975"/>
    <cellStyle name="Comma 6 3 2 4 2" xfId="976"/>
    <cellStyle name="Comma 6 3 2 5" xfId="977"/>
    <cellStyle name="Comma 6 3 2 5 2" xfId="978"/>
    <cellStyle name="Comma 6 3 2 6" xfId="979"/>
    <cellStyle name="Comma 6 3 2 6 2" xfId="980"/>
    <cellStyle name="Comma 6 3 2 7" xfId="981"/>
    <cellStyle name="Comma 6 3 2 8" xfId="982"/>
    <cellStyle name="Comma 6 3 3" xfId="983"/>
    <cellStyle name="Comma 6 3 3 2" xfId="984"/>
    <cellStyle name="Comma 6 3 3 2 2" xfId="985"/>
    <cellStyle name="Comma 6 3 3 3" xfId="986"/>
    <cellStyle name="Comma 6 3 3 3 2" xfId="987"/>
    <cellStyle name="Comma 6 3 3 4" xfId="988"/>
    <cellStyle name="Comma 6 3 3 4 2" xfId="989"/>
    <cellStyle name="Comma 6 3 3 5" xfId="990"/>
    <cellStyle name="Comma 6 3 3 6" xfId="991"/>
    <cellStyle name="Comma 6 3 4" xfId="992"/>
    <cellStyle name="Comma 6 3 4 2" xfId="993"/>
    <cellStyle name="Comma 6 3 5" xfId="994"/>
    <cellStyle name="Comma 6 3 5 2" xfId="995"/>
    <cellStyle name="Comma 6 3 6" xfId="996"/>
    <cellStyle name="Comma 6 3 6 2" xfId="997"/>
    <cellStyle name="Comma 6 3 7" xfId="998"/>
    <cellStyle name="Comma 6 3 7 2" xfId="999"/>
    <cellStyle name="Comma 6 3 8" xfId="1000"/>
    <cellStyle name="Comma 6 3 9" xfId="1001"/>
    <cellStyle name="Comma 6 4" xfId="1002"/>
    <cellStyle name="Comma 6 4 2" xfId="1003"/>
    <cellStyle name="Comma 6 4 2 2" xfId="1004"/>
    <cellStyle name="Comma 6 4 2 2 2" xfId="1005"/>
    <cellStyle name="Comma 6 4 2 3" xfId="1006"/>
    <cellStyle name="Comma 6 4 2 3 2" xfId="1007"/>
    <cellStyle name="Comma 6 4 2 4" xfId="1008"/>
    <cellStyle name="Comma 6 4 2 4 2" xfId="1009"/>
    <cellStyle name="Comma 6 4 2 5" xfId="1010"/>
    <cellStyle name="Comma 6 4 2 6" xfId="1011"/>
    <cellStyle name="Comma 6 4 3" xfId="1012"/>
    <cellStyle name="Comma 6 4 3 2" xfId="1013"/>
    <cellStyle name="Comma 6 4 4" xfId="1014"/>
    <cellStyle name="Comma 6 4 4 2" xfId="1015"/>
    <cellStyle name="Comma 6 4 5" xfId="1016"/>
    <cellStyle name="Comma 6 4 5 2" xfId="1017"/>
    <cellStyle name="Comma 6 4 6" xfId="1018"/>
    <cellStyle name="Comma 6 4 6 2" xfId="1019"/>
    <cellStyle name="Comma 6 4 7" xfId="1020"/>
    <cellStyle name="Comma 6 4 8" xfId="1021"/>
    <cellStyle name="Comma 6 5" xfId="1022"/>
    <cellStyle name="Comma 6 5 2" xfId="1023"/>
    <cellStyle name="Comma 6 5 2 2" xfId="1024"/>
    <cellStyle name="Comma 6 5 3" xfId="1025"/>
    <cellStyle name="Comma 6 5 3 2" xfId="1026"/>
    <cellStyle name="Comma 6 5 4" xfId="1027"/>
    <cellStyle name="Comma 6 5 4 2" xfId="1028"/>
    <cellStyle name="Comma 6 5 5" xfId="1029"/>
    <cellStyle name="Comma 6 5 6" xfId="1030"/>
    <cellStyle name="Comma 6 6" xfId="1031"/>
    <cellStyle name="Comma 6 6 2" xfId="1032"/>
    <cellStyle name="Comma 6 7" xfId="1033"/>
    <cellStyle name="Comma 6 7 2" xfId="1034"/>
    <cellStyle name="Comma 6 8" xfId="1035"/>
    <cellStyle name="Comma 6 8 2" xfId="1036"/>
    <cellStyle name="Comma 6 9" xfId="1037"/>
    <cellStyle name="Comma 6 9 2" xfId="1038"/>
    <cellStyle name="Comma 7" xfId="103"/>
    <cellStyle name="Comma 7 10" xfId="1039"/>
    <cellStyle name="Comma 7 2" xfId="278"/>
    <cellStyle name="Comma 7 2 2" xfId="1041"/>
    <cellStyle name="Comma 7 2 2 2" xfId="1042"/>
    <cellStyle name="Comma 7 2 2 2 2" xfId="1043"/>
    <cellStyle name="Comma 7 2 2 3" xfId="1044"/>
    <cellStyle name="Comma 7 2 2 3 2" xfId="1045"/>
    <cellStyle name="Comma 7 2 2 4" xfId="1046"/>
    <cellStyle name="Comma 7 2 2 4 2" xfId="1047"/>
    <cellStyle name="Comma 7 2 2 5" xfId="1048"/>
    <cellStyle name="Comma 7 2 2 5 2" xfId="1049"/>
    <cellStyle name="Comma 7 2 2 6" xfId="1050"/>
    <cellStyle name="Comma 7 2 3" xfId="1051"/>
    <cellStyle name="Comma 7 2 3 2" xfId="1052"/>
    <cellStyle name="Comma 7 2 4" xfId="1053"/>
    <cellStyle name="Comma 7 2 4 2" xfId="1054"/>
    <cellStyle name="Comma 7 2 5" xfId="1055"/>
    <cellStyle name="Comma 7 2 5 2" xfId="1056"/>
    <cellStyle name="Comma 7 2 6" xfId="1057"/>
    <cellStyle name="Comma 7 2 6 2" xfId="1058"/>
    <cellStyle name="Comma 7 2 7" xfId="1059"/>
    <cellStyle name="Comma 7 2 8" xfId="1040"/>
    <cellStyle name="Comma 7 3" xfId="1060"/>
    <cellStyle name="Comma 7 3 2" xfId="1061"/>
    <cellStyle name="Comma 7 3 2 2" xfId="1062"/>
    <cellStyle name="Comma 7 3 3" xfId="1063"/>
    <cellStyle name="Comma 7 3 3 2" xfId="1064"/>
    <cellStyle name="Comma 7 3 4" xfId="1065"/>
    <cellStyle name="Comma 7 3 4 2" xfId="1066"/>
    <cellStyle name="Comma 7 3 5" xfId="1067"/>
    <cellStyle name="Comma 7 3 5 2" xfId="1068"/>
    <cellStyle name="Comma 7 3 6" xfId="1069"/>
    <cellStyle name="Comma 7 4" xfId="1070"/>
    <cellStyle name="Comma 7 4 2" xfId="1071"/>
    <cellStyle name="Comma 7 5" xfId="1072"/>
    <cellStyle name="Comma 7 5 2" xfId="1073"/>
    <cellStyle name="Comma 7 6" xfId="1074"/>
    <cellStyle name="Comma 7 6 2" xfId="1075"/>
    <cellStyle name="Comma 7 7" xfId="1076"/>
    <cellStyle name="Comma 7 7 2" xfId="1077"/>
    <cellStyle name="Comma 7 8" xfId="1078"/>
    <cellStyle name="Comma 7 9" xfId="1079"/>
    <cellStyle name="Comma 8" xfId="167"/>
    <cellStyle name="Comma 8 10" xfId="1081"/>
    <cellStyle name="Comma 8 11" xfId="1082"/>
    <cellStyle name="Comma 8 12" xfId="1080"/>
    <cellStyle name="Comma 8 2" xfId="340"/>
    <cellStyle name="Comma 8 2 2" xfId="1083"/>
    <cellStyle name="Comma 8 2 2 2" xfId="1084"/>
    <cellStyle name="Comma 8 2 2 2 2" xfId="1085"/>
    <cellStyle name="Comma 8 2 2 2 2 2" xfId="1086"/>
    <cellStyle name="Comma 8 2 2 2 3" xfId="1087"/>
    <cellStyle name="Comma 8 2 2 2 3 2" xfId="1088"/>
    <cellStyle name="Comma 8 2 2 2 4" xfId="1089"/>
    <cellStyle name="Comma 8 2 2 2 4 2" xfId="1090"/>
    <cellStyle name="Comma 8 2 2 2 5" xfId="1091"/>
    <cellStyle name="Comma 8 2 2 2 5 2" xfId="1092"/>
    <cellStyle name="Comma 8 2 2 2 6" xfId="1093"/>
    <cellStyle name="Comma 8 2 2 3" xfId="1094"/>
    <cellStyle name="Comma 8 2 2 3 2" xfId="1095"/>
    <cellStyle name="Comma 8 2 2 4" xfId="1096"/>
    <cellStyle name="Comma 8 2 2 4 2" xfId="1097"/>
    <cellStyle name="Comma 8 2 2 5" xfId="1098"/>
    <cellStyle name="Comma 8 2 2 5 2" xfId="1099"/>
    <cellStyle name="Comma 8 2 2 6" xfId="1100"/>
    <cellStyle name="Comma 8 2 2 6 2" xfId="1101"/>
    <cellStyle name="Comma 8 2 2 7" xfId="1102"/>
    <cellStyle name="Comma 8 2 3" xfId="1103"/>
    <cellStyle name="Comma 8 2 3 2" xfId="1104"/>
    <cellStyle name="Comma 8 2 3 2 2" xfId="1105"/>
    <cellStyle name="Comma 8 2 3 3" xfId="1106"/>
    <cellStyle name="Comma 8 2 3 3 2" xfId="1107"/>
    <cellStyle name="Comma 8 2 3 4" xfId="1108"/>
    <cellStyle name="Comma 8 2 3 4 2" xfId="1109"/>
    <cellStyle name="Comma 8 2 3 5" xfId="1110"/>
    <cellStyle name="Comma 8 2 3 5 2" xfId="1111"/>
    <cellStyle name="Comma 8 2 3 6" xfId="1112"/>
    <cellStyle name="Comma 8 2 4" xfId="1113"/>
    <cellStyle name="Comma 8 2 4 2" xfId="1114"/>
    <cellStyle name="Comma 8 2 5" xfId="1115"/>
    <cellStyle name="Comma 8 2 5 2" xfId="1116"/>
    <cellStyle name="Comma 8 2 6" xfId="1117"/>
    <cellStyle name="Comma 8 2 6 2" xfId="1118"/>
    <cellStyle name="Comma 8 2 7" xfId="1119"/>
    <cellStyle name="Comma 8 2 7 2" xfId="1120"/>
    <cellStyle name="Comma 8 2 8" xfId="1121"/>
    <cellStyle name="Comma 8 3" xfId="1122"/>
    <cellStyle name="Comma 8 3 2" xfId="1123"/>
    <cellStyle name="Comma 8 3 2 2" xfId="1124"/>
    <cellStyle name="Comma 8 3 2 2 2" xfId="1125"/>
    <cellStyle name="Comma 8 3 2 3" xfId="1126"/>
    <cellStyle name="Comma 8 3 2 3 2" xfId="1127"/>
    <cellStyle name="Comma 8 3 2 4" xfId="1128"/>
    <cellStyle name="Comma 8 3 2 4 2" xfId="1129"/>
    <cellStyle name="Comma 8 3 2 5" xfId="1130"/>
    <cellStyle name="Comma 8 3 2 5 2" xfId="1131"/>
    <cellStyle name="Comma 8 3 2 6" xfId="1132"/>
    <cellStyle name="Comma 8 3 3" xfId="1133"/>
    <cellStyle name="Comma 8 3 3 2" xfId="1134"/>
    <cellStyle name="Comma 8 3 4" xfId="1135"/>
    <cellStyle name="Comma 8 3 4 2" xfId="1136"/>
    <cellStyle name="Comma 8 3 5" xfId="1137"/>
    <cellStyle name="Comma 8 3 5 2" xfId="1138"/>
    <cellStyle name="Comma 8 3 6" xfId="1139"/>
    <cellStyle name="Comma 8 3 6 2" xfId="1140"/>
    <cellStyle name="Comma 8 3 7" xfId="1141"/>
    <cellStyle name="Comma 8 4" xfId="1142"/>
    <cellStyle name="Comma 8 4 2" xfId="1143"/>
    <cellStyle name="Comma 8 4 2 2" xfId="1144"/>
    <cellStyle name="Comma 8 4 2 2 2" xfId="1145"/>
    <cellStyle name="Comma 8 4 2 3" xfId="1146"/>
    <cellStyle name="Comma 8 4 2 3 2" xfId="1147"/>
    <cellStyle name="Comma 8 4 2 4" xfId="1148"/>
    <cellStyle name="Comma 8 4 2 4 2" xfId="1149"/>
    <cellStyle name="Comma 8 4 2 5" xfId="1150"/>
    <cellStyle name="Comma 8 4 2 5 2" xfId="1151"/>
    <cellStyle name="Comma 8 4 2 6" xfId="1152"/>
    <cellStyle name="Comma 8 4 3" xfId="1153"/>
    <cellStyle name="Comma 8 4 3 2" xfId="1154"/>
    <cellStyle name="Comma 8 4 4" xfId="1155"/>
    <cellStyle name="Comma 8 4 4 2" xfId="1156"/>
    <cellStyle name="Comma 8 4 5" xfId="1157"/>
    <cellStyle name="Comma 8 4 5 2" xfId="1158"/>
    <cellStyle name="Comma 8 4 6" xfId="1159"/>
    <cellStyle name="Comma 8 4 6 2" xfId="1160"/>
    <cellStyle name="Comma 8 4 7" xfId="1161"/>
    <cellStyle name="Comma 8 5" xfId="1162"/>
    <cellStyle name="Comma 8 5 2" xfId="1163"/>
    <cellStyle name="Comma 8 5 2 2" xfId="1164"/>
    <cellStyle name="Comma 8 5 3" xfId="1165"/>
    <cellStyle name="Comma 8 5 3 2" xfId="1166"/>
    <cellStyle name="Comma 8 5 4" xfId="1167"/>
    <cellStyle name="Comma 8 5 4 2" xfId="1168"/>
    <cellStyle name="Comma 8 5 5" xfId="1169"/>
    <cellStyle name="Comma 8 5 5 2" xfId="1170"/>
    <cellStyle name="Comma 8 5 6" xfId="1171"/>
    <cellStyle name="Comma 8 6" xfId="1172"/>
    <cellStyle name="Comma 8 6 2" xfId="1173"/>
    <cellStyle name="Comma 8 7" xfId="1174"/>
    <cellStyle name="Comma 8 7 2" xfId="1175"/>
    <cellStyle name="Comma 8 8" xfId="1176"/>
    <cellStyle name="Comma 8 8 2" xfId="1177"/>
    <cellStyle name="Comma 8 9" xfId="1178"/>
    <cellStyle name="Comma 8 9 2" xfId="1179"/>
    <cellStyle name="Comma 9" xfId="191"/>
    <cellStyle name="Comma 9 10" xfId="1180"/>
    <cellStyle name="Comma 9 2" xfId="363"/>
    <cellStyle name="Comma 9 2 2" xfId="1181"/>
    <cellStyle name="Comma 9 2 2 2" xfId="1182"/>
    <cellStyle name="Comma 9 2 2 2 2" xfId="1183"/>
    <cellStyle name="Comma 9 2 2 3" xfId="1184"/>
    <cellStyle name="Comma 9 2 2 3 2" xfId="1185"/>
    <cellStyle name="Comma 9 2 2 4" xfId="1186"/>
    <cellStyle name="Comma 9 2 2 4 2" xfId="1187"/>
    <cellStyle name="Comma 9 2 2 5" xfId="1188"/>
    <cellStyle name="Comma 9 2 2 5 2" xfId="1189"/>
    <cellStyle name="Comma 9 2 2 6" xfId="1190"/>
    <cellStyle name="Comma 9 2 3" xfId="1191"/>
    <cellStyle name="Comma 9 2 3 2" xfId="1192"/>
    <cellStyle name="Comma 9 2 4" xfId="1193"/>
    <cellStyle name="Comma 9 2 4 2" xfId="1194"/>
    <cellStyle name="Comma 9 2 5" xfId="1195"/>
    <cellStyle name="Comma 9 2 5 2" xfId="1196"/>
    <cellStyle name="Comma 9 2 6" xfId="1197"/>
    <cellStyle name="Comma 9 2 6 2" xfId="1198"/>
    <cellStyle name="Comma 9 2 7" xfId="1199"/>
    <cellStyle name="Comma 9 3" xfId="1200"/>
    <cellStyle name="Comma 9 3 2" xfId="1201"/>
    <cellStyle name="Comma 9 3 2 2" xfId="1202"/>
    <cellStyle name="Comma 9 3 3" xfId="1203"/>
    <cellStyle name="Comma 9 3 3 2" xfId="1204"/>
    <cellStyle name="Comma 9 3 4" xfId="1205"/>
    <cellStyle name="Comma 9 3 4 2" xfId="1206"/>
    <cellStyle name="Comma 9 3 5" xfId="1207"/>
    <cellStyle name="Comma 9 3 5 2" xfId="1208"/>
    <cellStyle name="Comma 9 3 6" xfId="1209"/>
    <cellStyle name="Comma 9 4" xfId="1210"/>
    <cellStyle name="Comma 9 4 2" xfId="1211"/>
    <cellStyle name="Comma 9 5" xfId="1212"/>
    <cellStyle name="Comma 9 5 2" xfId="1213"/>
    <cellStyle name="Comma 9 6" xfId="1214"/>
    <cellStyle name="Comma 9 6 2" xfId="1215"/>
    <cellStyle name="Comma 9 7" xfId="1216"/>
    <cellStyle name="Comma 9 7 2" xfId="1217"/>
    <cellStyle name="Comma 9 8" xfId="1218"/>
    <cellStyle name="Comma 9 9" xfId="1219"/>
    <cellStyle name="Comma_FORM BSD5 REVISED" xfId="86"/>
    <cellStyle name="Description" xfId="1"/>
    <cellStyle name="DescriptionCAS" xfId="2"/>
    <cellStyle name="DescriptionCAS 10" xfId="1628"/>
    <cellStyle name="DescriptionCAS 10 2" xfId="2075"/>
    <cellStyle name="DescriptionCAS 11" xfId="1629"/>
    <cellStyle name="DescriptionCAS 11 2" xfId="2076"/>
    <cellStyle name="DescriptionCAS 12" xfId="1630"/>
    <cellStyle name="DescriptionCAS 12 2" xfId="2077"/>
    <cellStyle name="DescriptionCAS 13" xfId="1631"/>
    <cellStyle name="DescriptionCAS 13 2" xfId="2078"/>
    <cellStyle name="DescriptionCAS 14" xfId="1632"/>
    <cellStyle name="DescriptionCAS 14 2" xfId="2079"/>
    <cellStyle name="DescriptionCAS 15" xfId="1633"/>
    <cellStyle name="DescriptionCAS 15 2" xfId="2080"/>
    <cellStyle name="DescriptionCAS 16" xfId="1634"/>
    <cellStyle name="DescriptionCAS 16 2" xfId="2081"/>
    <cellStyle name="DescriptionCAS 17" xfId="1635"/>
    <cellStyle name="DescriptionCAS 17 2" xfId="2082"/>
    <cellStyle name="DescriptionCAS 18" xfId="1636"/>
    <cellStyle name="DescriptionCAS 18 2" xfId="2083"/>
    <cellStyle name="DescriptionCAS 19" xfId="1637"/>
    <cellStyle name="DescriptionCAS 19 2" xfId="2084"/>
    <cellStyle name="DescriptionCAS 2" xfId="104"/>
    <cellStyle name="DescriptionCAS 2 10" xfId="1638"/>
    <cellStyle name="DescriptionCAS 2 10 2" xfId="2085"/>
    <cellStyle name="DescriptionCAS 2 11" xfId="1639"/>
    <cellStyle name="DescriptionCAS 2 11 2" xfId="2086"/>
    <cellStyle name="DescriptionCAS 2 12" xfId="1640"/>
    <cellStyle name="DescriptionCAS 2 12 2" xfId="2087"/>
    <cellStyle name="DescriptionCAS 2 13" xfId="1641"/>
    <cellStyle name="DescriptionCAS 2 13 2" xfId="2088"/>
    <cellStyle name="DescriptionCAS 2 14" xfId="1642"/>
    <cellStyle name="DescriptionCAS 2 14 2" xfId="2089"/>
    <cellStyle name="DescriptionCAS 2 15" xfId="1643"/>
    <cellStyle name="DescriptionCAS 2 15 2" xfId="2090"/>
    <cellStyle name="DescriptionCAS 2 16" xfId="1644"/>
    <cellStyle name="DescriptionCAS 2 16 2" xfId="2091"/>
    <cellStyle name="DescriptionCAS 2 17" xfId="1645"/>
    <cellStyle name="DescriptionCAS 2 17 2" xfId="2092"/>
    <cellStyle name="DescriptionCAS 2 18" xfId="1646"/>
    <cellStyle name="DescriptionCAS 2 18 2" xfId="2093"/>
    <cellStyle name="DescriptionCAS 2 19" xfId="1647"/>
    <cellStyle name="DescriptionCAS 2 19 2" xfId="2094"/>
    <cellStyle name="DescriptionCAS 2 2" xfId="279"/>
    <cellStyle name="DescriptionCAS 2 2 10" xfId="1648"/>
    <cellStyle name="DescriptionCAS 2 2 10 2" xfId="2095"/>
    <cellStyle name="DescriptionCAS 2 2 11" xfId="1649"/>
    <cellStyle name="DescriptionCAS 2 2 11 2" xfId="2096"/>
    <cellStyle name="DescriptionCAS 2 2 12" xfId="1650"/>
    <cellStyle name="DescriptionCAS 2 2 12 2" xfId="2097"/>
    <cellStyle name="DescriptionCAS 2 2 13" xfId="1651"/>
    <cellStyle name="DescriptionCAS 2 2 13 2" xfId="2098"/>
    <cellStyle name="DescriptionCAS 2 2 14" xfId="1652"/>
    <cellStyle name="DescriptionCAS 2 2 14 2" xfId="2099"/>
    <cellStyle name="DescriptionCAS 2 2 15" xfId="1653"/>
    <cellStyle name="DescriptionCAS 2 2 15 2" xfId="2100"/>
    <cellStyle name="DescriptionCAS 2 2 16" xfId="1654"/>
    <cellStyle name="DescriptionCAS 2 2 16 2" xfId="2101"/>
    <cellStyle name="DescriptionCAS 2 2 17" xfId="1655"/>
    <cellStyle name="DescriptionCAS 2 2 17 2" xfId="2102"/>
    <cellStyle name="DescriptionCAS 2 2 18" xfId="1656"/>
    <cellStyle name="DescriptionCAS 2 2 18 2" xfId="2103"/>
    <cellStyle name="DescriptionCAS 2 2 19" xfId="1657"/>
    <cellStyle name="DescriptionCAS 2 2 19 2" xfId="2104"/>
    <cellStyle name="DescriptionCAS 2 2 2" xfId="1363"/>
    <cellStyle name="DescriptionCAS 2 2 2 2" xfId="1982"/>
    <cellStyle name="DescriptionCAS 2 2 20" xfId="1658"/>
    <cellStyle name="DescriptionCAS 2 2 20 2" xfId="2105"/>
    <cellStyle name="DescriptionCAS 2 2 21" xfId="1659"/>
    <cellStyle name="DescriptionCAS 2 2 21 2" xfId="2106"/>
    <cellStyle name="DescriptionCAS 2 2 22" xfId="1660"/>
    <cellStyle name="DescriptionCAS 2 2 22 2" xfId="2107"/>
    <cellStyle name="DescriptionCAS 2 2 23" xfId="1981"/>
    <cellStyle name="DescriptionCAS 2 2 3" xfId="1364"/>
    <cellStyle name="DescriptionCAS 2 2 3 2" xfId="1983"/>
    <cellStyle name="DescriptionCAS 2 2 4" xfId="1365"/>
    <cellStyle name="DescriptionCAS 2 2 4 2" xfId="1984"/>
    <cellStyle name="DescriptionCAS 2 2 5" xfId="1366"/>
    <cellStyle name="DescriptionCAS 2 2 5 2" xfId="1985"/>
    <cellStyle name="DescriptionCAS 2 2 6" xfId="1367"/>
    <cellStyle name="DescriptionCAS 2 2 6 2" xfId="1986"/>
    <cellStyle name="DescriptionCAS 2 2 7" xfId="1661"/>
    <cellStyle name="DescriptionCAS 2 2 7 2" xfId="2108"/>
    <cellStyle name="DescriptionCAS 2 2 8" xfId="1662"/>
    <cellStyle name="DescriptionCAS 2 2 8 2" xfId="2109"/>
    <cellStyle name="DescriptionCAS 2 2 9" xfId="1663"/>
    <cellStyle name="DescriptionCAS 2 2 9 2" xfId="2110"/>
    <cellStyle name="DescriptionCAS 2 20" xfId="1664"/>
    <cellStyle name="DescriptionCAS 2 20 2" xfId="2111"/>
    <cellStyle name="DescriptionCAS 2 21" xfId="1665"/>
    <cellStyle name="DescriptionCAS 2 21 2" xfId="2112"/>
    <cellStyle name="DescriptionCAS 2 22" xfId="1666"/>
    <cellStyle name="DescriptionCAS 2 22 2" xfId="2113"/>
    <cellStyle name="DescriptionCAS 2 23" xfId="1980"/>
    <cellStyle name="DescriptionCAS 2 3" xfId="1368"/>
    <cellStyle name="DescriptionCAS 2 3 2" xfId="1987"/>
    <cellStyle name="DescriptionCAS 2 4" xfId="1369"/>
    <cellStyle name="DescriptionCAS 2 4 2" xfId="1988"/>
    <cellStyle name="DescriptionCAS 2 5" xfId="1370"/>
    <cellStyle name="DescriptionCAS 2 5 2" xfId="1989"/>
    <cellStyle name="DescriptionCAS 2 6" xfId="1371"/>
    <cellStyle name="DescriptionCAS 2 6 2" xfId="1990"/>
    <cellStyle name="DescriptionCAS 2 7" xfId="1372"/>
    <cellStyle name="DescriptionCAS 2 7 2" xfId="1991"/>
    <cellStyle name="DescriptionCAS 2 8" xfId="1667"/>
    <cellStyle name="DescriptionCAS 2 8 2" xfId="2114"/>
    <cellStyle name="DescriptionCAS 2 9" xfId="1668"/>
    <cellStyle name="DescriptionCAS 2 9 2" xfId="2115"/>
    <cellStyle name="DescriptionCAS 20" xfId="1669"/>
    <cellStyle name="DescriptionCAS 20 2" xfId="2116"/>
    <cellStyle name="DescriptionCAS 21" xfId="1670"/>
    <cellStyle name="DescriptionCAS 21 2" xfId="2117"/>
    <cellStyle name="DescriptionCAS 22" xfId="1671"/>
    <cellStyle name="DescriptionCAS 22 2" xfId="2118"/>
    <cellStyle name="DescriptionCAS 23" xfId="1672"/>
    <cellStyle name="DescriptionCAS 23 2" xfId="2119"/>
    <cellStyle name="DescriptionCAS 24" xfId="1673"/>
    <cellStyle name="DescriptionCAS 24 2" xfId="2120"/>
    <cellStyle name="DescriptionCAS 25" xfId="1979"/>
    <cellStyle name="DescriptionCAS 3" xfId="218"/>
    <cellStyle name="DescriptionCAS 3 10" xfId="1674"/>
    <cellStyle name="DescriptionCAS 3 10 2" xfId="2121"/>
    <cellStyle name="DescriptionCAS 3 11" xfId="1675"/>
    <cellStyle name="DescriptionCAS 3 11 2" xfId="2122"/>
    <cellStyle name="DescriptionCAS 3 12" xfId="1676"/>
    <cellStyle name="DescriptionCAS 3 12 2" xfId="2123"/>
    <cellStyle name="DescriptionCAS 3 13" xfId="1677"/>
    <cellStyle name="DescriptionCAS 3 13 2" xfId="2124"/>
    <cellStyle name="DescriptionCAS 3 14" xfId="1678"/>
    <cellStyle name="DescriptionCAS 3 14 2" xfId="2125"/>
    <cellStyle name="DescriptionCAS 3 15" xfId="1679"/>
    <cellStyle name="DescriptionCAS 3 15 2" xfId="2126"/>
    <cellStyle name="DescriptionCAS 3 16" xfId="1680"/>
    <cellStyle name="DescriptionCAS 3 16 2" xfId="2127"/>
    <cellStyle name="DescriptionCAS 3 17" xfId="1681"/>
    <cellStyle name="DescriptionCAS 3 17 2" xfId="2128"/>
    <cellStyle name="DescriptionCAS 3 18" xfId="1682"/>
    <cellStyle name="DescriptionCAS 3 18 2" xfId="2129"/>
    <cellStyle name="DescriptionCAS 3 19" xfId="1683"/>
    <cellStyle name="DescriptionCAS 3 19 2" xfId="2130"/>
    <cellStyle name="DescriptionCAS 3 2" xfId="1373"/>
    <cellStyle name="DescriptionCAS 3 2 2" xfId="1993"/>
    <cellStyle name="DescriptionCAS 3 20" xfId="1684"/>
    <cellStyle name="DescriptionCAS 3 20 2" xfId="2131"/>
    <cellStyle name="DescriptionCAS 3 21" xfId="1685"/>
    <cellStyle name="DescriptionCAS 3 21 2" xfId="2132"/>
    <cellStyle name="DescriptionCAS 3 22" xfId="1686"/>
    <cellStyle name="DescriptionCAS 3 22 2" xfId="2133"/>
    <cellStyle name="DescriptionCAS 3 23" xfId="1992"/>
    <cellStyle name="DescriptionCAS 3 3" xfId="1374"/>
    <cellStyle name="DescriptionCAS 3 3 2" xfId="1994"/>
    <cellStyle name="DescriptionCAS 3 4" xfId="1375"/>
    <cellStyle name="DescriptionCAS 3 4 2" xfId="1995"/>
    <cellStyle name="DescriptionCAS 3 5" xfId="1376"/>
    <cellStyle name="DescriptionCAS 3 5 2" xfId="1996"/>
    <cellStyle name="DescriptionCAS 3 6" xfId="1377"/>
    <cellStyle name="DescriptionCAS 3 6 2" xfId="1997"/>
    <cellStyle name="DescriptionCAS 3 7" xfId="1687"/>
    <cellStyle name="DescriptionCAS 3 7 2" xfId="2134"/>
    <cellStyle name="DescriptionCAS 3 8" xfId="1688"/>
    <cellStyle name="DescriptionCAS 3 8 2" xfId="2135"/>
    <cellStyle name="DescriptionCAS 3 9" xfId="1689"/>
    <cellStyle name="DescriptionCAS 3 9 2" xfId="2136"/>
    <cellStyle name="DescriptionCAS 4" xfId="1378"/>
    <cellStyle name="DescriptionCAS 4 2" xfId="1998"/>
    <cellStyle name="DescriptionCAS 5" xfId="1379"/>
    <cellStyle name="DescriptionCAS 5 2" xfId="1999"/>
    <cellStyle name="DescriptionCAS 6" xfId="1380"/>
    <cellStyle name="DescriptionCAS 6 2" xfId="2000"/>
    <cellStyle name="DescriptionCAS 7" xfId="1381"/>
    <cellStyle name="DescriptionCAS 7 2" xfId="2001"/>
    <cellStyle name="DescriptionCAS 8" xfId="1382"/>
    <cellStyle name="DescriptionCAS 8 2" xfId="2002"/>
    <cellStyle name="DescriptionCAS 9" xfId="1690"/>
    <cellStyle name="DescriptionCAS 9 2" xfId="2137"/>
    <cellStyle name="DescriptionCtr" xfId="3"/>
    <cellStyle name="DescriptionNoWrap" xfId="4"/>
    <cellStyle name="DescriptionTitle" xfId="5"/>
    <cellStyle name="DescriptionTitleNoWrap" xfId="6"/>
    <cellStyle name="FormName" xfId="7"/>
    <cellStyle name="FormName 2" xfId="105"/>
    <cellStyle name="Heading0" xfId="8"/>
    <cellStyle name="Heading0 10" xfId="1691"/>
    <cellStyle name="Heading0 11" xfId="1692"/>
    <cellStyle name="Heading0 12" xfId="1693"/>
    <cellStyle name="Heading0 13" xfId="1694"/>
    <cellStyle name="Heading0 14" xfId="1695"/>
    <cellStyle name="Heading0 2" xfId="106"/>
    <cellStyle name="Heading0 2 10" xfId="1696"/>
    <cellStyle name="Heading0 2 11" xfId="1697"/>
    <cellStyle name="Heading0 2 12" xfId="1698"/>
    <cellStyle name="Heading0 2 2" xfId="280"/>
    <cellStyle name="Heading0 2 2 10" xfId="1699"/>
    <cellStyle name="Heading0 2 2 11" xfId="1700"/>
    <cellStyle name="Heading0 2 2 12" xfId="1701"/>
    <cellStyle name="Heading0 2 2 13" xfId="1702"/>
    <cellStyle name="Heading0 2 2 14" xfId="1703"/>
    <cellStyle name="Heading0 2 2 15" xfId="1704"/>
    <cellStyle name="Heading0 2 2 16" xfId="1705"/>
    <cellStyle name="Heading0 2 2 17" xfId="1706"/>
    <cellStyle name="Heading0 2 2 18" xfId="1707"/>
    <cellStyle name="Heading0 2 2 19" xfId="1708"/>
    <cellStyle name="Heading0 2 2 2" xfId="1383"/>
    <cellStyle name="Heading0 2 2 20" xfId="1709"/>
    <cellStyle name="Heading0 2 2 21" xfId="1710"/>
    <cellStyle name="Heading0 2 2 22" xfId="1711"/>
    <cellStyle name="Heading0 2 2 23" xfId="1712"/>
    <cellStyle name="Heading0 2 2 3" xfId="1384"/>
    <cellStyle name="Heading0 2 2 4" xfId="1385"/>
    <cellStyle name="Heading0 2 2 5" xfId="1386"/>
    <cellStyle name="Heading0 2 2 6" xfId="1387"/>
    <cellStyle name="Heading0 2 2 7" xfId="1713"/>
    <cellStyle name="Heading0 2 2 8" xfId="1714"/>
    <cellStyle name="Heading0 2 2 9" xfId="1715"/>
    <cellStyle name="Heading0 2 3" xfId="1388"/>
    <cellStyle name="Heading0 2 4" xfId="1389"/>
    <cellStyle name="Heading0 2 5" xfId="1390"/>
    <cellStyle name="Heading0 2 6" xfId="1391"/>
    <cellStyle name="Heading0 2 7" xfId="1716"/>
    <cellStyle name="Heading0 2 8" xfId="1717"/>
    <cellStyle name="Heading0 2 9" xfId="1718"/>
    <cellStyle name="Heading0 3" xfId="219"/>
    <cellStyle name="Heading0 3 10" xfId="1719"/>
    <cellStyle name="Heading0 3 11" xfId="1720"/>
    <cellStyle name="Heading0 3 12" xfId="1721"/>
    <cellStyle name="Heading0 3 13" xfId="1722"/>
    <cellStyle name="Heading0 3 14" xfId="1723"/>
    <cellStyle name="Heading0 3 15" xfId="1724"/>
    <cellStyle name="Heading0 3 16" xfId="1725"/>
    <cellStyle name="Heading0 3 17" xfId="1726"/>
    <cellStyle name="Heading0 3 18" xfId="1727"/>
    <cellStyle name="Heading0 3 19" xfId="1728"/>
    <cellStyle name="Heading0 3 2" xfId="1392"/>
    <cellStyle name="Heading0 3 20" xfId="1729"/>
    <cellStyle name="Heading0 3 21" xfId="1730"/>
    <cellStyle name="Heading0 3 22" xfId="1731"/>
    <cellStyle name="Heading0 3 23" xfId="1732"/>
    <cellStyle name="Heading0 3 3" xfId="1393"/>
    <cellStyle name="Heading0 3 4" xfId="1394"/>
    <cellStyle name="Heading0 3 5" xfId="1395"/>
    <cellStyle name="Heading0 3 6" xfId="1396"/>
    <cellStyle name="Heading0 3 7" xfId="1733"/>
    <cellStyle name="Heading0 3 8" xfId="1734"/>
    <cellStyle name="Heading0 3 9" xfId="1735"/>
    <cellStyle name="Heading0 4" xfId="1397"/>
    <cellStyle name="Heading0 5" xfId="1398"/>
    <cellStyle name="Heading0 6" xfId="1399"/>
    <cellStyle name="Heading0 7" xfId="1736"/>
    <cellStyle name="Heading0 8" xfId="1737"/>
    <cellStyle name="Heading0 9" xfId="1738"/>
    <cellStyle name="Heading0NoWrap" xfId="9"/>
    <cellStyle name="Heading0NoWrap 10" xfId="1739"/>
    <cellStyle name="Heading0NoWrap 11" xfId="1740"/>
    <cellStyle name="Heading0NoWrap 12" xfId="1741"/>
    <cellStyle name="Heading0NoWrap 13" xfId="1742"/>
    <cellStyle name="Heading0NoWrap 14" xfId="1743"/>
    <cellStyle name="Heading0NoWrap 2" xfId="107"/>
    <cellStyle name="Heading0NoWrap 2 10" xfId="1744"/>
    <cellStyle name="Heading0NoWrap 2 11" xfId="1745"/>
    <cellStyle name="Heading0NoWrap 2 12" xfId="1746"/>
    <cellStyle name="Heading0NoWrap 2 2" xfId="281"/>
    <cellStyle name="Heading0NoWrap 2 2 10" xfId="1747"/>
    <cellStyle name="Heading0NoWrap 2 2 11" xfId="1748"/>
    <cellStyle name="Heading0NoWrap 2 2 12" xfId="1749"/>
    <cellStyle name="Heading0NoWrap 2 2 13" xfId="1750"/>
    <cellStyle name="Heading0NoWrap 2 2 14" xfId="1751"/>
    <cellStyle name="Heading0NoWrap 2 2 15" xfId="1752"/>
    <cellStyle name="Heading0NoWrap 2 2 16" xfId="1753"/>
    <cellStyle name="Heading0NoWrap 2 2 17" xfId="1754"/>
    <cellStyle name="Heading0NoWrap 2 2 18" xfId="1755"/>
    <cellStyle name="Heading0NoWrap 2 2 19" xfId="1756"/>
    <cellStyle name="Heading0NoWrap 2 2 2" xfId="1400"/>
    <cellStyle name="Heading0NoWrap 2 2 20" xfId="1757"/>
    <cellStyle name="Heading0NoWrap 2 2 21" xfId="1758"/>
    <cellStyle name="Heading0NoWrap 2 2 22" xfId="1759"/>
    <cellStyle name="Heading0NoWrap 2 2 23" xfId="1760"/>
    <cellStyle name="Heading0NoWrap 2 2 3" xfId="1401"/>
    <cellStyle name="Heading0NoWrap 2 2 4" xfId="1402"/>
    <cellStyle name="Heading0NoWrap 2 2 5" xfId="1403"/>
    <cellStyle name="Heading0NoWrap 2 2 6" xfId="1404"/>
    <cellStyle name="Heading0NoWrap 2 2 7" xfId="1761"/>
    <cellStyle name="Heading0NoWrap 2 2 8" xfId="1762"/>
    <cellStyle name="Heading0NoWrap 2 2 9" xfId="1763"/>
    <cellStyle name="Heading0NoWrap 2 3" xfId="1405"/>
    <cellStyle name="Heading0NoWrap 2 4" xfId="1406"/>
    <cellStyle name="Heading0NoWrap 2 5" xfId="1407"/>
    <cellStyle name="Heading0NoWrap 2 6" xfId="1408"/>
    <cellStyle name="Heading0NoWrap 2 7" xfId="1764"/>
    <cellStyle name="Heading0NoWrap 2 8" xfId="1765"/>
    <cellStyle name="Heading0NoWrap 2 9" xfId="1766"/>
    <cellStyle name="Heading0NoWrap 3" xfId="220"/>
    <cellStyle name="Heading0NoWrap 3 10" xfId="1767"/>
    <cellStyle name="Heading0NoWrap 3 11" xfId="1768"/>
    <cellStyle name="Heading0NoWrap 3 12" xfId="1769"/>
    <cellStyle name="Heading0NoWrap 3 13" xfId="1770"/>
    <cellStyle name="Heading0NoWrap 3 14" xfId="1771"/>
    <cellStyle name="Heading0NoWrap 3 15" xfId="1772"/>
    <cellStyle name="Heading0NoWrap 3 16" xfId="1773"/>
    <cellStyle name="Heading0NoWrap 3 17" xfId="1774"/>
    <cellStyle name="Heading0NoWrap 3 18" xfId="1775"/>
    <cellStyle name="Heading0NoWrap 3 19" xfId="1776"/>
    <cellStyle name="Heading0NoWrap 3 2" xfId="1409"/>
    <cellStyle name="Heading0NoWrap 3 20" xfId="1777"/>
    <cellStyle name="Heading0NoWrap 3 21" xfId="1778"/>
    <cellStyle name="Heading0NoWrap 3 22" xfId="1779"/>
    <cellStyle name="Heading0NoWrap 3 23" xfId="1780"/>
    <cellStyle name="Heading0NoWrap 3 3" xfId="1410"/>
    <cellStyle name="Heading0NoWrap 3 4" xfId="1411"/>
    <cellStyle name="Heading0NoWrap 3 5" xfId="1412"/>
    <cellStyle name="Heading0NoWrap 3 6" xfId="1413"/>
    <cellStyle name="Heading0NoWrap 3 7" xfId="1781"/>
    <cellStyle name="Heading0NoWrap 3 8" xfId="1782"/>
    <cellStyle name="Heading0NoWrap 3 9" xfId="1783"/>
    <cellStyle name="Heading0NoWrap 4" xfId="1414"/>
    <cellStyle name="Heading0NoWrap 5" xfId="1415"/>
    <cellStyle name="Heading0NoWrap 6" xfId="1416"/>
    <cellStyle name="Heading0NoWrap 7" xfId="1784"/>
    <cellStyle name="Heading0NoWrap 8" xfId="1785"/>
    <cellStyle name="Heading0NoWrap 9" xfId="1786"/>
    <cellStyle name="Heading1" xfId="10"/>
    <cellStyle name="Heading2" xfId="11"/>
    <cellStyle name="Hyperlink 2" xfId="48"/>
    <cellStyle name="Hyperlink 2 2" xfId="77"/>
    <cellStyle name="Hyperlink 3" xfId="63"/>
    <cellStyle name="Hyperlink 3 2 2" xfId="57"/>
    <cellStyle name="Hyperlink 4" xfId="62"/>
    <cellStyle name="Instructions" xfId="12"/>
    <cellStyle name="Instructions 10" xfId="1787"/>
    <cellStyle name="Instructions 10 2" xfId="2138"/>
    <cellStyle name="Instructions 11" xfId="1788"/>
    <cellStyle name="Instructions 11 2" xfId="2139"/>
    <cellStyle name="Instructions 12" xfId="1789"/>
    <cellStyle name="Instructions 12 2" xfId="2140"/>
    <cellStyle name="Instructions 13" xfId="1790"/>
    <cellStyle name="Instructions 13 2" xfId="2141"/>
    <cellStyle name="Instructions 14" xfId="1791"/>
    <cellStyle name="Instructions 14 2" xfId="2142"/>
    <cellStyle name="Instructions 15" xfId="1792"/>
    <cellStyle name="Instructions 15 2" xfId="2143"/>
    <cellStyle name="Instructions 16" xfId="1793"/>
    <cellStyle name="Instructions 16 2" xfId="2144"/>
    <cellStyle name="Instructions 17" xfId="1794"/>
    <cellStyle name="Instructions 17 2" xfId="2145"/>
    <cellStyle name="Instructions 18" xfId="1795"/>
    <cellStyle name="Instructions 18 2" xfId="2146"/>
    <cellStyle name="Instructions 19" xfId="1796"/>
    <cellStyle name="Instructions 19 2" xfId="2147"/>
    <cellStyle name="Instructions 2" xfId="108"/>
    <cellStyle name="Instructions 2 10" xfId="1797"/>
    <cellStyle name="Instructions 2 10 2" xfId="2148"/>
    <cellStyle name="Instructions 2 11" xfId="1798"/>
    <cellStyle name="Instructions 2 11 2" xfId="2149"/>
    <cellStyle name="Instructions 2 12" xfId="1799"/>
    <cellStyle name="Instructions 2 12 2" xfId="2150"/>
    <cellStyle name="Instructions 2 13" xfId="1800"/>
    <cellStyle name="Instructions 2 13 2" xfId="2151"/>
    <cellStyle name="Instructions 2 14" xfId="1801"/>
    <cellStyle name="Instructions 2 14 2" xfId="2152"/>
    <cellStyle name="Instructions 2 15" xfId="1802"/>
    <cellStyle name="Instructions 2 15 2" xfId="2153"/>
    <cellStyle name="Instructions 2 16" xfId="1803"/>
    <cellStyle name="Instructions 2 16 2" xfId="2154"/>
    <cellStyle name="Instructions 2 17" xfId="1804"/>
    <cellStyle name="Instructions 2 17 2" xfId="2155"/>
    <cellStyle name="Instructions 2 18" xfId="1805"/>
    <cellStyle name="Instructions 2 18 2" xfId="2156"/>
    <cellStyle name="Instructions 2 19" xfId="1806"/>
    <cellStyle name="Instructions 2 19 2" xfId="2157"/>
    <cellStyle name="Instructions 2 2" xfId="282"/>
    <cellStyle name="Instructions 2 2 10" xfId="1807"/>
    <cellStyle name="Instructions 2 2 10 2" xfId="2158"/>
    <cellStyle name="Instructions 2 2 11" xfId="1808"/>
    <cellStyle name="Instructions 2 2 11 2" xfId="2159"/>
    <cellStyle name="Instructions 2 2 12" xfId="1809"/>
    <cellStyle name="Instructions 2 2 12 2" xfId="2160"/>
    <cellStyle name="Instructions 2 2 13" xfId="1810"/>
    <cellStyle name="Instructions 2 2 13 2" xfId="2161"/>
    <cellStyle name="Instructions 2 2 14" xfId="1811"/>
    <cellStyle name="Instructions 2 2 14 2" xfId="2162"/>
    <cellStyle name="Instructions 2 2 15" xfId="1812"/>
    <cellStyle name="Instructions 2 2 15 2" xfId="2163"/>
    <cellStyle name="Instructions 2 2 16" xfId="1813"/>
    <cellStyle name="Instructions 2 2 16 2" xfId="2164"/>
    <cellStyle name="Instructions 2 2 17" xfId="1814"/>
    <cellStyle name="Instructions 2 2 17 2" xfId="2165"/>
    <cellStyle name="Instructions 2 2 18" xfId="1815"/>
    <cellStyle name="Instructions 2 2 18 2" xfId="2166"/>
    <cellStyle name="Instructions 2 2 19" xfId="1816"/>
    <cellStyle name="Instructions 2 2 19 2" xfId="2167"/>
    <cellStyle name="Instructions 2 2 2" xfId="1417"/>
    <cellStyle name="Instructions 2 2 2 2" xfId="2006"/>
    <cellStyle name="Instructions 2 2 20" xfId="1817"/>
    <cellStyle name="Instructions 2 2 20 2" xfId="2168"/>
    <cellStyle name="Instructions 2 2 21" xfId="1818"/>
    <cellStyle name="Instructions 2 2 21 2" xfId="2169"/>
    <cellStyle name="Instructions 2 2 22" xfId="1819"/>
    <cellStyle name="Instructions 2 2 22 2" xfId="2170"/>
    <cellStyle name="Instructions 2 2 23" xfId="2005"/>
    <cellStyle name="Instructions 2 2 3" xfId="1418"/>
    <cellStyle name="Instructions 2 2 3 2" xfId="2007"/>
    <cellStyle name="Instructions 2 2 4" xfId="1419"/>
    <cellStyle name="Instructions 2 2 4 2" xfId="2008"/>
    <cellStyle name="Instructions 2 2 5" xfId="1420"/>
    <cellStyle name="Instructions 2 2 5 2" xfId="2009"/>
    <cellStyle name="Instructions 2 2 6" xfId="1421"/>
    <cellStyle name="Instructions 2 2 6 2" xfId="2010"/>
    <cellStyle name="Instructions 2 2 7" xfId="1820"/>
    <cellStyle name="Instructions 2 2 7 2" xfId="2171"/>
    <cellStyle name="Instructions 2 2 8" xfId="1821"/>
    <cellStyle name="Instructions 2 2 8 2" xfId="2172"/>
    <cellStyle name="Instructions 2 2 9" xfId="1822"/>
    <cellStyle name="Instructions 2 2 9 2" xfId="2173"/>
    <cellStyle name="Instructions 2 20" xfId="1823"/>
    <cellStyle name="Instructions 2 20 2" xfId="2174"/>
    <cellStyle name="Instructions 2 21" xfId="1824"/>
    <cellStyle name="Instructions 2 21 2" xfId="2175"/>
    <cellStyle name="Instructions 2 22" xfId="1825"/>
    <cellStyle name="Instructions 2 22 2" xfId="2176"/>
    <cellStyle name="Instructions 2 23" xfId="2004"/>
    <cellStyle name="Instructions 2 3" xfId="1422"/>
    <cellStyle name="Instructions 2 3 2" xfId="2011"/>
    <cellStyle name="Instructions 2 4" xfId="1423"/>
    <cellStyle name="Instructions 2 4 2" xfId="2012"/>
    <cellStyle name="Instructions 2 5" xfId="1424"/>
    <cellStyle name="Instructions 2 5 2" xfId="2013"/>
    <cellStyle name="Instructions 2 6" xfId="1425"/>
    <cellStyle name="Instructions 2 6 2" xfId="2014"/>
    <cellStyle name="Instructions 2 7" xfId="1426"/>
    <cellStyle name="Instructions 2 7 2" xfId="2015"/>
    <cellStyle name="Instructions 2 8" xfId="1826"/>
    <cellStyle name="Instructions 2 8 2" xfId="2177"/>
    <cellStyle name="Instructions 2 9" xfId="1827"/>
    <cellStyle name="Instructions 2 9 2" xfId="2178"/>
    <cellStyle name="Instructions 20" xfId="1828"/>
    <cellStyle name="Instructions 20 2" xfId="2179"/>
    <cellStyle name="Instructions 21" xfId="1829"/>
    <cellStyle name="Instructions 21 2" xfId="2180"/>
    <cellStyle name="Instructions 22" xfId="1830"/>
    <cellStyle name="Instructions 22 2" xfId="2181"/>
    <cellStyle name="Instructions 23" xfId="1831"/>
    <cellStyle name="Instructions 23 2" xfId="2182"/>
    <cellStyle name="Instructions 24" xfId="1832"/>
    <cellStyle name="Instructions 24 2" xfId="2183"/>
    <cellStyle name="Instructions 25" xfId="2003"/>
    <cellStyle name="Instructions 3" xfId="221"/>
    <cellStyle name="Instructions 3 10" xfId="1833"/>
    <cellStyle name="Instructions 3 10 2" xfId="2184"/>
    <cellStyle name="Instructions 3 11" xfId="1834"/>
    <cellStyle name="Instructions 3 11 2" xfId="2185"/>
    <cellStyle name="Instructions 3 12" xfId="1835"/>
    <cellStyle name="Instructions 3 12 2" xfId="2186"/>
    <cellStyle name="Instructions 3 13" xfId="1836"/>
    <cellStyle name="Instructions 3 13 2" xfId="2187"/>
    <cellStyle name="Instructions 3 14" xfId="1837"/>
    <cellStyle name="Instructions 3 14 2" xfId="2188"/>
    <cellStyle name="Instructions 3 15" xfId="1838"/>
    <cellStyle name="Instructions 3 15 2" xfId="2189"/>
    <cellStyle name="Instructions 3 16" xfId="1839"/>
    <cellStyle name="Instructions 3 16 2" xfId="2190"/>
    <cellStyle name="Instructions 3 17" xfId="1840"/>
    <cellStyle name="Instructions 3 17 2" xfId="2191"/>
    <cellStyle name="Instructions 3 18" xfId="1841"/>
    <cellStyle name="Instructions 3 18 2" xfId="2192"/>
    <cellStyle name="Instructions 3 19" xfId="1842"/>
    <cellStyle name="Instructions 3 19 2" xfId="2193"/>
    <cellStyle name="Instructions 3 2" xfId="1427"/>
    <cellStyle name="Instructions 3 2 2" xfId="2017"/>
    <cellStyle name="Instructions 3 20" xfId="1843"/>
    <cellStyle name="Instructions 3 20 2" xfId="2194"/>
    <cellStyle name="Instructions 3 21" xfId="1844"/>
    <cellStyle name="Instructions 3 21 2" xfId="2195"/>
    <cellStyle name="Instructions 3 22" xfId="1845"/>
    <cellStyle name="Instructions 3 22 2" xfId="2196"/>
    <cellStyle name="Instructions 3 23" xfId="2016"/>
    <cellStyle name="Instructions 3 3" xfId="1428"/>
    <cellStyle name="Instructions 3 3 2" xfId="2018"/>
    <cellStyle name="Instructions 3 4" xfId="1429"/>
    <cellStyle name="Instructions 3 4 2" xfId="2019"/>
    <cellStyle name="Instructions 3 5" xfId="1430"/>
    <cellStyle name="Instructions 3 5 2" xfId="2020"/>
    <cellStyle name="Instructions 3 6" xfId="1431"/>
    <cellStyle name="Instructions 3 6 2" xfId="2021"/>
    <cellStyle name="Instructions 3 7" xfId="1846"/>
    <cellStyle name="Instructions 3 7 2" xfId="2197"/>
    <cellStyle name="Instructions 3 8" xfId="1847"/>
    <cellStyle name="Instructions 3 8 2" xfId="2198"/>
    <cellStyle name="Instructions 3 9" xfId="1848"/>
    <cellStyle name="Instructions 3 9 2" xfId="2199"/>
    <cellStyle name="Instructions 4" xfId="1432"/>
    <cellStyle name="Instructions 4 2" xfId="2022"/>
    <cellStyle name="Instructions 5" xfId="1433"/>
    <cellStyle name="Instructions 5 2" xfId="2023"/>
    <cellStyle name="Instructions 6" xfId="1434"/>
    <cellStyle name="Instructions 6 2" xfId="2024"/>
    <cellStyle name="Instructions 7" xfId="1435"/>
    <cellStyle name="Instructions 7 2" xfId="2025"/>
    <cellStyle name="Instructions 8" xfId="1436"/>
    <cellStyle name="Instructions 8 2" xfId="2026"/>
    <cellStyle name="Instructions 9" xfId="1849"/>
    <cellStyle name="Instructions 9 2" xfId="2200"/>
    <cellStyle name="MajorHeading" xfId="54"/>
    <cellStyle name="Normal" xfId="0" builtinId="0"/>
    <cellStyle name="Normal 10" xfId="27"/>
    <cellStyle name="Normal 10 2" xfId="188"/>
    <cellStyle name="Normal 10 2 2" xfId="1220"/>
    <cellStyle name="Normal 10 3" xfId="1221"/>
    <cellStyle name="Normal 10 4" xfId="1222"/>
    <cellStyle name="Normal 11" xfId="28"/>
    <cellStyle name="Normal 11 2" xfId="117"/>
    <cellStyle name="Normal 11 2 2" xfId="290"/>
    <cellStyle name="Normal 11 2 2 2" xfId="1225"/>
    <cellStyle name="Normal 11 2 3" xfId="1224"/>
    <cellStyle name="Normal 11 3" xfId="229"/>
    <cellStyle name="Normal 11 3 2" xfId="1226"/>
    <cellStyle name="Normal 11 4" xfId="1223"/>
    <cellStyle name="Normal 12" xfId="50"/>
    <cellStyle name="Normal 12 2" xfId="71"/>
    <cellStyle name="Normal 12 2 2" xfId="144"/>
    <cellStyle name="Normal 12 2 2 2" xfId="317"/>
    <cellStyle name="Normal 12 2 2 2 2" xfId="1437"/>
    <cellStyle name="Normal 12 2 2 3" xfId="1229"/>
    <cellStyle name="Normal 12 2 3" xfId="172"/>
    <cellStyle name="Normal 12 2 3 2" xfId="345"/>
    <cellStyle name="Normal 12 2 3 2 2" xfId="1439"/>
    <cellStyle name="Normal 12 2 3 3" xfId="430"/>
    <cellStyle name="Normal 12 2 3 3 2" xfId="2328"/>
    <cellStyle name="Normal 12 2 3 3 3" xfId="2352"/>
    <cellStyle name="Normal 12 2 3 3 4" xfId="2362"/>
    <cellStyle name="Normal 12 2 3 4" xfId="1438"/>
    <cellStyle name="Normal 12 2 3 5" xfId="2376"/>
    <cellStyle name="Normal 12 2 3 6" xfId="2381"/>
    <cellStyle name="Normal 12 2 3 6 2" xfId="2387"/>
    <cellStyle name="Normal 12 2 4" xfId="175"/>
    <cellStyle name="Normal 12 2 4 2" xfId="210"/>
    <cellStyle name="Normal 12 2 4 2 2" xfId="381"/>
    <cellStyle name="Normal 12 2 4 2 2 2" xfId="1442"/>
    <cellStyle name="Normal 12 2 4 2 3" xfId="428"/>
    <cellStyle name="Normal 12 2 4 2 4" xfId="1441"/>
    <cellStyle name="Normal 12 2 4 2 5" xfId="2374"/>
    <cellStyle name="Normal 12 2 4 3" xfId="348"/>
    <cellStyle name="Normal 12 2 4 3 2" xfId="1443"/>
    <cellStyle name="Normal 12 2 4 4" xfId="1440"/>
    <cellStyle name="Normal 12 2 5" xfId="189"/>
    <cellStyle name="Normal 12 2 5 2" xfId="361"/>
    <cellStyle name="Normal 12 2 5 2 2" xfId="1445"/>
    <cellStyle name="Normal 12 2 5 3" xfId="1444"/>
    <cellStyle name="Normal 12 2 6" xfId="251"/>
    <cellStyle name="Normal 12 2 6 2" xfId="1446"/>
    <cellStyle name="Normal 12 2 7" xfId="1228"/>
    <cellStyle name="Normal 12 3" xfId="133"/>
    <cellStyle name="Normal 12 3 2" xfId="306"/>
    <cellStyle name="Normal 12 3 2 2" xfId="1447"/>
    <cellStyle name="Normal 12 3 3" xfId="1230"/>
    <cellStyle name="Normal 12 4" xfId="241"/>
    <cellStyle name="Normal 12 4 2" xfId="1448"/>
    <cellStyle name="Normal 12 5" xfId="1227"/>
    <cellStyle name="Normal 13" xfId="96"/>
    <cellStyle name="Normal 13 2" xfId="165"/>
    <cellStyle name="Normal 13 2 2" xfId="338"/>
    <cellStyle name="Normal 13 2 2 2" xfId="1449"/>
    <cellStyle name="Normal 13 2 3" xfId="1231"/>
    <cellStyle name="Normal 13 3" xfId="271"/>
    <cellStyle name="Normal 13 3 2" xfId="1450"/>
    <cellStyle name="Normal 13 4" xfId="407"/>
    <cellStyle name="Normal 13 4 2" xfId="1451"/>
    <cellStyle name="Normal 13 5" xfId="414"/>
    <cellStyle name="Normal 14" xfId="47"/>
    <cellStyle name="Normal 14 2" xfId="1233"/>
    <cellStyle name="Normal 14 3" xfId="1232"/>
    <cellStyle name="Normal 15" xfId="102"/>
    <cellStyle name="Normal 15 2" xfId="208"/>
    <cellStyle name="Normal 15 2 2" xfId="379"/>
    <cellStyle name="Normal 15 2 2 2" xfId="1452"/>
    <cellStyle name="Normal 15 2 3" xfId="427"/>
    <cellStyle name="Normal 15 2 4" xfId="1235"/>
    <cellStyle name="Normal 15 2 5" xfId="2383"/>
    <cellStyle name="Normal 15 2 6" xfId="2393"/>
    <cellStyle name="Normal 15 3" xfId="277"/>
    <cellStyle name="Normal 15 3 2" xfId="1236"/>
    <cellStyle name="Normal 15 4" xfId="1234"/>
    <cellStyle name="Normal 16" xfId="173"/>
    <cellStyle name="Normal 16 2" xfId="184"/>
    <cellStyle name="Normal 16 2 2" xfId="389"/>
    <cellStyle name="Normal 16 2 2 2" xfId="1453"/>
    <cellStyle name="Normal 16 2 3" xfId="357"/>
    <cellStyle name="Normal 16 2 3 2" xfId="1454"/>
    <cellStyle name="Normal 16 2 4" xfId="391"/>
    <cellStyle name="Normal 16 2 4 2" xfId="1455"/>
    <cellStyle name="Normal 16 2 5" xfId="1238"/>
    <cellStyle name="Normal 16 3" xfId="346"/>
    <cellStyle name="Normal 16 3 2" xfId="1456"/>
    <cellStyle name="Normal 16 4" xfId="1237"/>
    <cellStyle name="Normal 17" xfId="174"/>
    <cellStyle name="Normal 17 2" xfId="179"/>
    <cellStyle name="Normal 17 2 2" xfId="352"/>
    <cellStyle name="Normal 17 2 2 2" xfId="1457"/>
    <cellStyle name="Normal 17 2 3" xfId="397"/>
    <cellStyle name="Normal 17 2 4" xfId="438"/>
    <cellStyle name="Normal 17 2 5" xfId="1240"/>
    <cellStyle name="Normal 17 2 6" xfId="2349"/>
    <cellStyle name="Normal 17 2 7" xfId="2372"/>
    <cellStyle name="Normal 17 2 8" xfId="2385"/>
    <cellStyle name="Normal 17 3" xfId="347"/>
    <cellStyle name="Normal 17 3 2" xfId="1458"/>
    <cellStyle name="Normal 17 4" xfId="1239"/>
    <cellStyle name="Normal 18" xfId="190"/>
    <cellStyle name="Normal 18 2" xfId="362"/>
    <cellStyle name="Normal 18 2 2" xfId="1459"/>
    <cellStyle name="Normal 18 3" xfId="441"/>
    <cellStyle name="Normal 18 4" xfId="1241"/>
    <cellStyle name="Normal 19" xfId="198"/>
    <cellStyle name="Normal 19 2" xfId="369"/>
    <cellStyle name="Normal 19 2 2" xfId="1460"/>
    <cellStyle name="Normal 19 3" xfId="390"/>
    <cellStyle name="Normal 19 3 2" xfId="1461"/>
    <cellStyle name="Normal 19 4" xfId="394"/>
    <cellStyle name="Normal 19 4 2" xfId="406"/>
    <cellStyle name="Normal 19 4 3" xfId="2394"/>
    <cellStyle name="Normal 19 5" xfId="1330"/>
    <cellStyle name="Normal 2" xfId="19"/>
    <cellStyle name="Normal 2 2" xfId="21"/>
    <cellStyle name="Normal 2 2 2" xfId="1242"/>
    <cellStyle name="Normal 2 2 4" xfId="411"/>
    <cellStyle name="Normal 2 2 4 2" xfId="1462"/>
    <cellStyle name="Normal 2 2 4 3" xfId="2338"/>
    <cellStyle name="Normal 2 2 4 4" xfId="2364"/>
    <cellStyle name="Normal 2 2 4 4 2" xfId="2398"/>
    <cellStyle name="Normal 2 2 4 5" xfId="2379"/>
    <cellStyle name="Normal 2 2 4 6" xfId="2380"/>
    <cellStyle name="Normal 2 2 4 6 2" xfId="2386"/>
    <cellStyle name="Normal 2 2 4 7" xfId="2391"/>
    <cellStyle name="Normal 2 3" xfId="30"/>
    <cellStyle name="Normal 2 3 2" xfId="119"/>
    <cellStyle name="Normal 2 3 2 2" xfId="292"/>
    <cellStyle name="Normal 2 3 2 2 2" xfId="1464"/>
    <cellStyle name="Normal 2 3 2 3" xfId="1463"/>
    <cellStyle name="Normal 2 3 3" xfId="231"/>
    <cellStyle name="Normal 2 3 3 2" xfId="1465"/>
    <cellStyle name="Normal 2 3 4" xfId="1243"/>
    <cellStyle name="Normal 2 4" xfId="113"/>
    <cellStyle name="Normal 2 4 2" xfId="286"/>
    <cellStyle name="Normal 2 4 2 2" xfId="1467"/>
    <cellStyle name="Normal 2 4 3" xfId="1466"/>
    <cellStyle name="Normal 2 5" xfId="225"/>
    <cellStyle name="Normal 2 5 2" xfId="1468"/>
    <cellStyle name="Normal 2 6" xfId="396"/>
    <cellStyle name="Normal 2 6 2" xfId="1975"/>
    <cellStyle name="Normal 2 7" xfId="408"/>
    <cellStyle name="Normal 2 7 2" xfId="2361"/>
    <cellStyle name="Normal 2 8" xfId="454"/>
    <cellStyle name="Normal 2 9" xfId="2358"/>
    <cellStyle name="Normal 20" xfId="216"/>
    <cellStyle name="Normal 20 2" xfId="387"/>
    <cellStyle name="Normal 20 2 2" xfId="1470"/>
    <cellStyle name="Normal 20 3" xfId="400"/>
    <cellStyle name="Normal 20 4" xfId="439"/>
    <cellStyle name="Normal 20 5" xfId="1469"/>
    <cellStyle name="Normal 20 6" xfId="2326"/>
    <cellStyle name="Normal 20 7" xfId="2348"/>
    <cellStyle name="Normal 20 8" xfId="2373"/>
    <cellStyle name="Normal 21" xfId="393"/>
    <cellStyle name="Normal 21 2" xfId="418"/>
    <cellStyle name="Normal 21 2 2" xfId="2384"/>
    <cellStyle name="Normal 21 2 2 2" xfId="2399"/>
    <cellStyle name="Normal 22" xfId="403"/>
    <cellStyle name="Normal 22 2" xfId="1976"/>
    <cellStyle name="Normal 23" xfId="405"/>
    <cellStyle name="Normal 24" xfId="452"/>
    <cellStyle name="Normal 25" xfId="453"/>
    <cellStyle name="Normal 26" xfId="2327"/>
    <cellStyle name="Normal 27" xfId="2336"/>
    <cellStyle name="Normal 28" xfId="2337"/>
    <cellStyle name="Normal 29" xfId="2351"/>
    <cellStyle name="Normal 3" xfId="20"/>
    <cellStyle name="Normal 3 10" xfId="53"/>
    <cellStyle name="Normal 3 2" xfId="58"/>
    <cellStyle name="Normal 3 2 2" xfId="423"/>
    <cellStyle name="Normal 3 2 2 2" xfId="448"/>
    <cellStyle name="Normal 3 2 2 2 2" xfId="1247"/>
    <cellStyle name="Normal 3 2 2 3" xfId="1246"/>
    <cellStyle name="Normal 3 2 3" xfId="1248"/>
    <cellStyle name="Normal 3 2 4" xfId="1245"/>
    <cellStyle name="Normal 3 3" xfId="37"/>
    <cellStyle name="Normal 3 3 2" xfId="1249"/>
    <cellStyle name="Normal 3 3 2 2" xfId="1250"/>
    <cellStyle name="Normal 3 3 3" xfId="1251"/>
    <cellStyle name="Normal 3 3 4" xfId="1252"/>
    <cellStyle name="Normal 3 4" xfId="449"/>
    <cellStyle name="Normal 3 4 2" xfId="1254"/>
    <cellStyle name="Normal 3 4 3" xfId="1253"/>
    <cellStyle name="Normal 3 5" xfId="1255"/>
    <cellStyle name="Normal 3 6" xfId="1244"/>
    <cellStyle name="Normal 3 7" xfId="2359"/>
    <cellStyle name="Normal 30" xfId="2363"/>
    <cellStyle name="Normal 31" xfId="2366"/>
    <cellStyle name="Normal 32" xfId="2369"/>
    <cellStyle name="Normal 33" xfId="2371"/>
    <cellStyle name="Normal 34" xfId="2392"/>
    <cellStyle name="Normal 35" xfId="2402"/>
    <cellStyle name="Normal 4" xfId="25"/>
    <cellStyle name="Normal 4 2" xfId="33"/>
    <cellStyle name="Normal 4 2 2" xfId="64"/>
    <cellStyle name="Normal 4 2 2 2" xfId="137"/>
    <cellStyle name="Normal 4 2 2 2 2" xfId="310"/>
    <cellStyle name="Normal 4 2 2 2 2 2" xfId="1472"/>
    <cellStyle name="Normal 4 2 2 2 3" xfId="1471"/>
    <cellStyle name="Normal 4 2 2 3" xfId="200"/>
    <cellStyle name="Normal 4 2 2 3 2" xfId="371"/>
    <cellStyle name="Normal 4 2 2 3 2 2" xfId="412"/>
    <cellStyle name="Normal 4 2 2 3 2 3" xfId="1473"/>
    <cellStyle name="Normal 4 2 2 3 2 4" xfId="2395"/>
    <cellStyle name="Normal 4 2 2 3 3" xfId="401"/>
    <cellStyle name="Normal 4 2 2 3 4" xfId="1258"/>
    <cellStyle name="Normal 4 2 2 3 5" xfId="2353"/>
    <cellStyle name="Normal 4 2 2 3 6" xfId="2390"/>
    <cellStyle name="Normal 4 2 2 4" xfId="244"/>
    <cellStyle name="Normal 4 2 2 4 2" xfId="1474"/>
    <cellStyle name="Normal 4 2 2 5" xfId="1257"/>
    <cellStyle name="Normal 4 2 3" xfId="122"/>
    <cellStyle name="Normal 4 2 3 2" xfId="295"/>
    <cellStyle name="Normal 4 2 3 2 2" xfId="1476"/>
    <cellStyle name="Normal 4 2 3 3" xfId="1475"/>
    <cellStyle name="Normal 4 2 4" xfId="234"/>
    <cellStyle name="Normal 4 2 4 2" xfId="1477"/>
    <cellStyle name="Normal 4 2 5" xfId="1256"/>
    <cellStyle name="Normal 4 3" xfId="2350"/>
    <cellStyle name="Normal 4 4" xfId="2365"/>
    <cellStyle name="Normal 4 5" xfId="18"/>
    <cellStyle name="Normal 4 5 2" xfId="112"/>
    <cellStyle name="Normal 4 5 2 2" xfId="285"/>
    <cellStyle name="Normal 4 5 2 2 2" xfId="1480"/>
    <cellStyle name="Normal 4 5 2 3" xfId="1479"/>
    <cellStyle name="Normal 4 5 3" xfId="224"/>
    <cellStyle name="Normal 4 5 3 2" xfId="1481"/>
    <cellStyle name="Normal 4 5 4" xfId="392"/>
    <cellStyle name="Normal 4 5 4 2" xfId="1482"/>
    <cellStyle name="Normal 4 5 5" xfId="395"/>
    <cellStyle name="Normal 4 5 6" xfId="1478"/>
    <cellStyle name="Normal 4 5 7" xfId="2357"/>
    <cellStyle name="Normal 4 6" xfId="2367"/>
    <cellStyle name="Normal 45 2" xfId="60"/>
    <cellStyle name="Normal 45 2 2" xfId="73"/>
    <cellStyle name="Normal 45 2 2 2" xfId="146"/>
    <cellStyle name="Normal 45 2 2 2 2" xfId="319"/>
    <cellStyle name="Normal 45 2 2 2 2 2" xfId="1486"/>
    <cellStyle name="Normal 45 2 2 2 3" xfId="1485"/>
    <cellStyle name="Normal 45 2 2 3" xfId="253"/>
    <cellStyle name="Normal 45 2 2 3 2" xfId="1487"/>
    <cellStyle name="Normal 45 2 2 4" xfId="1484"/>
    <cellStyle name="Normal 45 2 3" xfId="136"/>
    <cellStyle name="Normal 45 2 3 2" xfId="309"/>
    <cellStyle name="Normal 45 2 3 2 2" xfId="1489"/>
    <cellStyle name="Normal 45 2 3 3" xfId="1488"/>
    <cellStyle name="Normal 45 2 4" xfId="243"/>
    <cellStyle name="Normal 45 2 4 2" xfId="1490"/>
    <cellStyle name="Normal 45 2 5" xfId="1483"/>
    <cellStyle name="Normal 46" xfId="61"/>
    <cellStyle name="Normal 5" xfId="44"/>
    <cellStyle name="Normal 5 2" xfId="26"/>
    <cellStyle name="Normal 5 2 2" xfId="1259"/>
    <cellStyle name="Normal 5 3" xfId="69"/>
    <cellStyle name="Normal 5 3 2" xfId="80"/>
    <cellStyle name="Normal 5 3 2 2" xfId="151"/>
    <cellStyle name="Normal 5 3 2 2 2" xfId="324"/>
    <cellStyle name="Normal 5 3 2 2 2 2" xfId="1493"/>
    <cellStyle name="Normal 5 3 2 2 3" xfId="1492"/>
    <cellStyle name="Normal 5 3 2 3" xfId="187"/>
    <cellStyle name="Normal 5 3 2 3 2" xfId="207"/>
    <cellStyle name="Normal 5 3 2 3 2 2" xfId="378"/>
    <cellStyle name="Normal 5 3 2 3 2 2 2" xfId="1496"/>
    <cellStyle name="Normal 5 3 2 3 2 3" xfId="426"/>
    <cellStyle name="Normal 5 3 2 3 2 4" xfId="1495"/>
    <cellStyle name="Normal 5 3 2 3 3" xfId="360"/>
    <cellStyle name="Normal 5 3 2 3 3 2" xfId="1497"/>
    <cellStyle name="Normal 5 3 2 3 4" xfId="1494"/>
    <cellStyle name="Normal 5 3 2 4" xfId="196"/>
    <cellStyle name="Normal 5 3 2 4 2" xfId="367"/>
    <cellStyle name="Normal 5 3 2 4 2 2" xfId="1499"/>
    <cellStyle name="Normal 5 3 2 4 3" xfId="435"/>
    <cellStyle name="Normal 5 3 2 4 4" xfId="1498"/>
    <cellStyle name="Normal 5 3 2 4 5" xfId="2331"/>
    <cellStyle name="Normal 5 3 2 5" xfId="257"/>
    <cellStyle name="Normal 5 3 2 5 2" xfId="1500"/>
    <cellStyle name="Normal 5 3 2 6" xfId="1491"/>
    <cellStyle name="Normal 5 3 3" xfId="142"/>
    <cellStyle name="Normal 5 3 3 2" xfId="315"/>
    <cellStyle name="Normal 5 3 3 2 2" xfId="1502"/>
    <cellStyle name="Normal 5 3 3 3" xfId="1501"/>
    <cellStyle name="Normal 5 3 4" xfId="217"/>
    <cellStyle name="Normal 5 3 4 2" xfId="388"/>
    <cellStyle name="Normal 5 3 4 2 2" xfId="1504"/>
    <cellStyle name="Normal 5 3 4 3" xfId="1503"/>
    <cellStyle name="Normal 5 3 5" xfId="249"/>
    <cellStyle name="Normal 5 3 5 2" xfId="1505"/>
    <cellStyle name="Normal 5 3 6" xfId="1260"/>
    <cellStyle name="Normal 5 4" xfId="84"/>
    <cellStyle name="Normal 5 4 2" xfId="155"/>
    <cellStyle name="Normal 5 4 2 2" xfId="328"/>
    <cellStyle name="Normal 5 4 2 2 2" xfId="1508"/>
    <cellStyle name="Normal 5 4 2 3" xfId="1507"/>
    <cellStyle name="Normal 5 4 3" xfId="197"/>
    <cellStyle name="Normal 5 4 3 2" xfId="368"/>
    <cellStyle name="Normal 5 4 3 2 2" xfId="1510"/>
    <cellStyle name="Normal 5 4 3 3" xfId="436"/>
    <cellStyle name="Normal 5 4 3 4" xfId="1509"/>
    <cellStyle name="Normal 5 4 3 5" xfId="2332"/>
    <cellStyle name="Normal 5 4 4" xfId="261"/>
    <cellStyle name="Normal 5 4 4 2" xfId="1511"/>
    <cellStyle name="Normal 5 4 5" xfId="1506"/>
    <cellStyle name="Normal 5 5" xfId="88"/>
    <cellStyle name="Normal 5 5 2" xfId="99"/>
    <cellStyle name="Normal 5 5 2 2" xfId="169"/>
    <cellStyle name="Normal 5 5 2 2 2" xfId="342"/>
    <cellStyle name="Normal 5 5 2 2 2 2" xfId="1515"/>
    <cellStyle name="Normal 5 5 2 2 3" xfId="1514"/>
    <cellStyle name="Normal 5 5 2 3" xfId="274"/>
    <cellStyle name="Normal 5 5 2 3 2" xfId="1516"/>
    <cellStyle name="Normal 5 5 2 4" xfId="444"/>
    <cellStyle name="Normal 5 5 2 5" xfId="1513"/>
    <cellStyle name="Normal 5 5 2 6" xfId="2368"/>
    <cellStyle name="Normal 5 5 3" xfId="157"/>
    <cellStyle name="Normal 5 5 3 2" xfId="330"/>
    <cellStyle name="Normal 5 5 3 2 2" xfId="1518"/>
    <cellStyle name="Normal 5 5 3 3" xfId="1517"/>
    <cellStyle name="Normal 5 5 4" xfId="177"/>
    <cellStyle name="Normal 5 5 4 2" xfId="350"/>
    <cellStyle name="Normal 5 5 4 2 2" xfId="1520"/>
    <cellStyle name="Normal 5 5 4 3" xfId="442"/>
    <cellStyle name="Normal 5 5 4 4" xfId="1519"/>
    <cellStyle name="Normal 5 5 5" xfId="263"/>
    <cellStyle name="Normal 5 5 5 2" xfId="1521"/>
    <cellStyle name="Normal 5 5 6" xfId="1512"/>
    <cellStyle name="Normal 5 6" xfId="81"/>
    <cellStyle name="Normal 5 6 2" xfId="152"/>
    <cellStyle name="Normal 5 6 2 2" xfId="325"/>
    <cellStyle name="Normal 5 6 2 2 2" xfId="1524"/>
    <cellStyle name="Normal 5 6 2 3" xfId="1523"/>
    <cellStyle name="Normal 5 6 3" xfId="258"/>
    <cellStyle name="Normal 5 6 3 2" xfId="1525"/>
    <cellStyle name="Normal 5 6 4" xfId="1522"/>
    <cellStyle name="Normal 5 7" xfId="94"/>
    <cellStyle name="Normal 5 7 2" xfId="163"/>
    <cellStyle name="Normal 5 7 2 2" xfId="336"/>
    <cellStyle name="Normal 5 7 2 2 2" xfId="1528"/>
    <cellStyle name="Normal 5 7 2 3" xfId="1527"/>
    <cellStyle name="Normal 5 7 3" xfId="182"/>
    <cellStyle name="Normal 5 7 3 2" xfId="193"/>
    <cellStyle name="Normal 5 7 3 2 2" xfId="364"/>
    <cellStyle name="Normal 5 7 3 2 2 2" xfId="1531"/>
    <cellStyle name="Normal 5 7 3 2 3" xfId="432"/>
    <cellStyle name="Normal 5 7 3 2 4" xfId="1530"/>
    <cellStyle name="Normal 5 7 3 2 5" xfId="2329"/>
    <cellStyle name="Normal 5 7 3 2 6" xfId="2389"/>
    <cellStyle name="Normal 5 7 3 3" xfId="355"/>
    <cellStyle name="Normal 5 7 3 3 2" xfId="1532"/>
    <cellStyle name="Normal 5 7 3 4" xfId="1529"/>
    <cellStyle name="Normal 5 7 4" xfId="269"/>
    <cellStyle name="Normal 5 7 4 2" xfId="1533"/>
    <cellStyle name="Normal 5 7 5" xfId="1526"/>
    <cellStyle name="Normal 5 8" xfId="130"/>
    <cellStyle name="Normal 5 8 2" xfId="303"/>
    <cellStyle name="Normal 5 8 2 2" xfId="1535"/>
    <cellStyle name="Normal 5 8 3" xfId="1534"/>
    <cellStyle name="Normal 5 9" xfId="239"/>
    <cellStyle name="Normal 5 9 2" xfId="1536"/>
    <cellStyle name="Normal 6" xfId="39"/>
    <cellStyle name="Normal 6 2" xfId="24"/>
    <cellStyle name="Normal 6 2 2" xfId="49"/>
    <cellStyle name="Normal 6 2 3" xfId="116"/>
    <cellStyle name="Normal 6 2 3 2" xfId="289"/>
    <cellStyle name="Normal 6 2 3 2 2" xfId="1538"/>
    <cellStyle name="Normal 6 2 3 3" xfId="1537"/>
    <cellStyle name="Normal 6 2 4" xfId="228"/>
    <cellStyle name="Normal 6 2 4 2" xfId="1539"/>
    <cellStyle name="Normal 6 3" xfId="67"/>
    <cellStyle name="Normal 6 3 2" xfId="79"/>
    <cellStyle name="Normal 6 3 2 2" xfId="150"/>
    <cellStyle name="Normal 6 3 2 2 2" xfId="323"/>
    <cellStyle name="Normal 6 3 2 2 2 2" xfId="1540"/>
    <cellStyle name="Normal 6 3 2 2 3" xfId="1263"/>
    <cellStyle name="Normal 6 3 2 3" xfId="256"/>
    <cellStyle name="Normal 6 3 2 3 2" xfId="1541"/>
    <cellStyle name="Normal 6 3 2 4" xfId="1262"/>
    <cellStyle name="Normal 6 3 3" xfId="93"/>
    <cellStyle name="Normal 6 3 3 2" xfId="162"/>
    <cellStyle name="Normal 6 3 3 2 2" xfId="335"/>
    <cellStyle name="Normal 6 3 3 2 2 2" xfId="1543"/>
    <cellStyle name="Normal 6 3 3 2 3" xfId="1542"/>
    <cellStyle name="Normal 6 3 3 3" xfId="186"/>
    <cellStyle name="Normal 6 3 3 3 2" xfId="206"/>
    <cellStyle name="Normal 6 3 3 3 2 2" xfId="377"/>
    <cellStyle name="Normal 6 3 3 3 2 2 2" xfId="1546"/>
    <cellStyle name="Normal 6 3 3 3 2 3" xfId="425"/>
    <cellStyle name="Normal 6 3 3 3 2 4" xfId="1545"/>
    <cellStyle name="Normal 6 3 3 3 3" xfId="359"/>
    <cellStyle name="Normal 6 3 3 3 3 2" xfId="1547"/>
    <cellStyle name="Normal 6 3 3 3 4" xfId="1544"/>
    <cellStyle name="Normal 6 3 3 4" xfId="268"/>
    <cellStyle name="Normal 6 3 3 4 2" xfId="1548"/>
    <cellStyle name="Normal 6 3 3 5" xfId="1264"/>
    <cellStyle name="Normal 6 3 4" xfId="140"/>
    <cellStyle name="Normal 6 3 4 2" xfId="313"/>
    <cellStyle name="Normal 6 3 4 2 2" xfId="1549"/>
    <cellStyle name="Normal 6 3 4 3" xfId="1265"/>
    <cellStyle name="Normal 6 3 5" xfId="180"/>
    <cellStyle name="Normal 6 3 5 2" xfId="353"/>
    <cellStyle name="Normal 6 3 5 2 2" xfId="419"/>
    <cellStyle name="Normal 6 3 5 2 2 2" xfId="1268"/>
    <cellStyle name="Normal 6 3 5 2 3" xfId="1267"/>
    <cellStyle name="Normal 6 3 5 2 4" xfId="2339"/>
    <cellStyle name="Normal 6 3 5 3" xfId="421"/>
    <cellStyle name="Normal 6 3 5 3 2" xfId="1269"/>
    <cellStyle name="Normal 6 3 5 3 3" xfId="2323"/>
    <cellStyle name="Normal 6 3 5 3 4" xfId="2342"/>
    <cellStyle name="Normal 6 3 5 3 4 2" xfId="2354"/>
    <cellStyle name="Normal 6 3 5 3 5" xfId="2345"/>
    <cellStyle name="Normal 6 3 5 4" xfId="1266"/>
    <cellStyle name="Normal 6 3 6" xfId="203"/>
    <cellStyle name="Normal 6 3 6 2" xfId="209"/>
    <cellStyle name="Normal 6 3 6 2 2" xfId="215"/>
    <cellStyle name="Normal 6 3 6 2 2 2" xfId="386"/>
    <cellStyle name="Normal 6 3 6 2 2 2 2" xfId="1551"/>
    <cellStyle name="Normal 6 3 6 2 2 3" xfId="447"/>
    <cellStyle name="Normal 6 3 6 2 2 4" xfId="1550"/>
    <cellStyle name="Normal 6 3 6 2 2 5" xfId="2356"/>
    <cellStyle name="Normal 6 3 6 2 3" xfId="380"/>
    <cellStyle name="Normal 6 3 6 2 3 2" xfId="1552"/>
    <cellStyle name="Normal 6 3 6 2 4" xfId="1271"/>
    <cellStyle name="Normal 6 3 6 3" xfId="374"/>
    <cellStyle name="Normal 6 3 6 3 2" xfId="1553"/>
    <cellStyle name="Normal 6 3 6 4" xfId="416"/>
    <cellStyle name="Normal 6 3 6 5" xfId="1270"/>
    <cellStyle name="Normal 6 3 6 6" xfId="2325"/>
    <cellStyle name="Normal 6 3 6 7" xfId="2340"/>
    <cellStyle name="Normal 6 3 6 8" xfId="2347"/>
    <cellStyle name="Normal 6 3 6 9" xfId="2370"/>
    <cellStyle name="Normal 6 3 7" xfId="247"/>
    <cellStyle name="Normal 6 3 7 2" xfId="1554"/>
    <cellStyle name="Normal 6 3 8" xfId="1261"/>
    <cellStyle name="Normal 6 4" xfId="76"/>
    <cellStyle name="Normal 6 5" xfId="87"/>
    <cellStyle name="Normal 6 5 2" xfId="98"/>
    <cellStyle name="Normal 6 5 2 2" xfId="168"/>
    <cellStyle name="Normal 6 5 2 2 2" xfId="341"/>
    <cellStyle name="Normal 6 5 2 2 2 2" xfId="1558"/>
    <cellStyle name="Normal 6 5 2 2 3" xfId="1557"/>
    <cellStyle name="Normal 6 5 2 3" xfId="273"/>
    <cellStyle name="Normal 6 5 2 3 2" xfId="1559"/>
    <cellStyle name="Normal 6 5 2 4" xfId="429"/>
    <cellStyle name="Normal 6 5 2 5" xfId="1556"/>
    <cellStyle name="Normal 6 5 2 6" xfId="2375"/>
    <cellStyle name="Normal 6 5 2 7" xfId="2377"/>
    <cellStyle name="Normal 6 5 2 8" xfId="2382"/>
    <cellStyle name="Normal 6 5 2 8 2" xfId="2388"/>
    <cellStyle name="Normal 6 5 3" xfId="156"/>
    <cellStyle name="Normal 6 5 3 2" xfId="329"/>
    <cellStyle name="Normal 6 5 3 2 2" xfId="1561"/>
    <cellStyle name="Normal 6 5 3 3" xfId="1560"/>
    <cellStyle name="Normal 6 5 4" xfId="178"/>
    <cellStyle name="Normal 6 5 4 2" xfId="351"/>
    <cellStyle name="Normal 6 5 4 2 2" xfId="1563"/>
    <cellStyle name="Normal 6 5 4 3" xfId="443"/>
    <cellStyle name="Normal 6 5 4 4" xfId="1562"/>
    <cellStyle name="Normal 6 5 5" xfId="262"/>
    <cellStyle name="Normal 6 5 5 2" xfId="1564"/>
    <cellStyle name="Normal 6 5 6" xfId="1555"/>
    <cellStyle name="Normal 6 6" xfId="78"/>
    <cellStyle name="Normal 6 6 2" xfId="149"/>
    <cellStyle name="Normal 6 6 2 2" xfId="322"/>
    <cellStyle name="Normal 6 6 2 2 2" xfId="1567"/>
    <cellStyle name="Normal 6 6 2 3" xfId="1566"/>
    <cellStyle name="Normal 6 6 3" xfId="255"/>
    <cellStyle name="Normal 6 6 3 2" xfId="1568"/>
    <cellStyle name="Normal 6 6 4" xfId="1565"/>
    <cellStyle name="Normal 6 7" xfId="92"/>
    <cellStyle name="Normal 6 7 2" xfId="161"/>
    <cellStyle name="Normal 6 7 2 2" xfId="334"/>
    <cellStyle name="Normal 6 7 2 2 2" xfId="1571"/>
    <cellStyle name="Normal 6 7 2 3" xfId="1570"/>
    <cellStyle name="Normal 6 7 3" xfId="185"/>
    <cellStyle name="Normal 6 7 3 2" xfId="205"/>
    <cellStyle name="Normal 6 7 3 2 2" xfId="376"/>
    <cellStyle name="Normal 6 7 3 2 2 2" xfId="1574"/>
    <cellStyle name="Normal 6 7 3 2 3" xfId="424"/>
    <cellStyle name="Normal 6 7 3 2 4" xfId="1573"/>
    <cellStyle name="Normal 6 7 3 3" xfId="358"/>
    <cellStyle name="Normal 6 7 3 3 2" xfId="1575"/>
    <cellStyle name="Normal 6 7 3 4" xfId="1572"/>
    <cellStyle name="Normal 6 7 4" xfId="267"/>
    <cellStyle name="Normal 6 7 4 2" xfId="1576"/>
    <cellStyle name="Normal 6 7 5" xfId="1569"/>
    <cellStyle name="Normal 6 8" xfId="126"/>
    <cellStyle name="Normal 6 8 2" xfId="299"/>
    <cellStyle name="Normal 6 8 2 2" xfId="1578"/>
    <cellStyle name="Normal 6 8 3" xfId="1577"/>
    <cellStyle name="Normal 6 9" xfId="237"/>
    <cellStyle name="Normal 6 9 2" xfId="1579"/>
    <cellStyle name="Normal 7" xfId="23"/>
    <cellStyle name="Normal 7 2" xfId="115"/>
    <cellStyle name="Normal 7 2 2" xfId="288"/>
    <cellStyle name="Normal 7 2 2 2" xfId="1274"/>
    <cellStyle name="Normal 7 2 3" xfId="1273"/>
    <cellStyle name="Normal 7 3" xfId="227"/>
    <cellStyle name="Normal 7 3 2" xfId="1275"/>
    <cellStyle name="Normal 7 4" xfId="1272"/>
    <cellStyle name="Normal 8" xfId="41"/>
    <cellStyle name="Normal 8 2" xfId="75"/>
    <cellStyle name="Normal 8 2 2" xfId="148"/>
    <cellStyle name="Normal 8 2 2 2" xfId="321"/>
    <cellStyle name="Normal 8 2 2 2 2" xfId="1278"/>
    <cellStyle name="Normal 8 2 2 3" xfId="1277"/>
    <cellStyle name="Normal 8 2 3" xfId="254"/>
    <cellStyle name="Normal 8 2 3 2" xfId="1280"/>
    <cellStyle name="Normal 8 2 3 3" xfId="1279"/>
    <cellStyle name="Normal 8 2 4" xfId="402"/>
    <cellStyle name="Normal 8 2 4 2" xfId="1281"/>
    <cellStyle name="Normal 8 2 5" xfId="440"/>
    <cellStyle name="Normal 8 2 6" xfId="1276"/>
    <cellStyle name="Normal 8 2 7" xfId="2344"/>
    <cellStyle name="Normal 8 3" xfId="212"/>
    <cellStyle name="Normal 8 3 2" xfId="383"/>
    <cellStyle name="Normal 8 3 2 2" xfId="1283"/>
    <cellStyle name="Normal 8 3 3" xfId="437"/>
    <cellStyle name="Normal 8 3 4" xfId="1282"/>
    <cellStyle name="Normal 8 3 5" xfId="2334"/>
    <cellStyle name="Normal 8 4" xfId="1284"/>
    <cellStyle name="Normal 8 4 2" xfId="1285"/>
    <cellStyle name="Normal 8 5" xfId="1286"/>
    <cellStyle name="Normal 8 6" xfId="1287"/>
    <cellStyle name="Normal 9" xfId="22"/>
    <cellStyle name="Normal 9 2" xfId="114"/>
    <cellStyle name="Normal 9 2 2" xfId="287"/>
    <cellStyle name="Normal 9 2 2 2" xfId="1290"/>
    <cellStyle name="Normal 9 2 3" xfId="1289"/>
    <cellStyle name="Normal 9 3" xfId="226"/>
    <cellStyle name="Normal 9 3 2" xfId="1291"/>
    <cellStyle name="Normal 9 4" xfId="1288"/>
    <cellStyle name="Normal_MF 4 Capital adequacy" xfId="85"/>
    <cellStyle name="Numbering" xfId="13"/>
    <cellStyle name="Percent" xfId="2401" builtinId="5"/>
    <cellStyle name="Percent 2" xfId="89"/>
    <cellStyle name="Percent 2 2" xfId="100"/>
    <cellStyle name="Percent 2 2 2" xfId="170"/>
    <cellStyle name="Percent 2 2 2 2" xfId="343"/>
    <cellStyle name="Percent 2 2 2 2 2" xfId="1582"/>
    <cellStyle name="Percent 2 2 2 3" xfId="1581"/>
    <cellStyle name="Percent 2 2 3" xfId="275"/>
    <cellStyle name="Percent 2 2 3 2" xfId="1583"/>
    <cellStyle name="Percent 2 2 4" xfId="410"/>
    <cellStyle name="Percent 2 2 5" xfId="445"/>
    <cellStyle name="Percent 2 2 6" xfId="1580"/>
    <cellStyle name="Percent 2 3" xfId="158"/>
    <cellStyle name="Percent 2 3 2" xfId="331"/>
    <cellStyle name="Percent 2 3 2 2" xfId="1585"/>
    <cellStyle name="Percent 2 3 3" xfId="1584"/>
    <cellStyle name="Percent 2 4" xfId="264"/>
    <cellStyle name="Percent 2 4 2" xfId="1586"/>
    <cellStyle name="Percent 2 5" xfId="409"/>
    <cellStyle name="Percent 2 6" xfId="1292"/>
    <cellStyle name="Percent 2 7" xfId="2360"/>
    <cellStyle name="Percent 3" xfId="192"/>
    <cellStyle name="Percent 4" xfId="1850"/>
    <cellStyle name="Percent 5" xfId="2404"/>
    <cellStyle name="Percent 8" xfId="59"/>
    <cellStyle name="SAPBorder" xfId="1293"/>
    <cellStyle name="SAPDataCell" xfId="1294"/>
    <cellStyle name="SAPDataTotalCell" xfId="1295"/>
    <cellStyle name="SAPDimensionCell" xfId="1296"/>
    <cellStyle name="SAPEditableDataCell" xfId="1297"/>
    <cellStyle name="SAPEditableDataTotalCell" xfId="1298"/>
    <cellStyle name="SAPEmphasized" xfId="1299"/>
    <cellStyle name="SAPEmphasizedEditableDataCell" xfId="1300"/>
    <cellStyle name="SAPEmphasizedEditableDataTotalCell" xfId="1301"/>
    <cellStyle name="SAPEmphasizedLockedDataCell" xfId="1302"/>
    <cellStyle name="SAPEmphasizedLockedDataTotalCell" xfId="1303"/>
    <cellStyle name="SAPEmphasizedReadonlyDataCell" xfId="1304"/>
    <cellStyle name="SAPEmphasizedReadonlyDataTotalCell" xfId="1305"/>
    <cellStyle name="SAPEmphasizedTotal" xfId="1306"/>
    <cellStyle name="SAPError" xfId="1307"/>
    <cellStyle name="SAPExceptionLevel1" xfId="1308"/>
    <cellStyle name="SAPExceptionLevel2" xfId="1309"/>
    <cellStyle name="SAPExceptionLevel3" xfId="1310"/>
    <cellStyle name="SAPExceptionLevel4" xfId="1311"/>
    <cellStyle name="SAPExceptionLevel5" xfId="1312"/>
    <cellStyle name="SAPExceptionLevel6" xfId="1313"/>
    <cellStyle name="SAPExceptionLevel7" xfId="1314"/>
    <cellStyle name="SAPExceptionLevel8" xfId="1315"/>
    <cellStyle name="SAPExceptionLevel9" xfId="1316"/>
    <cellStyle name="SAPFormula" xfId="1317"/>
    <cellStyle name="SAPHierarchyCell0" xfId="1318"/>
    <cellStyle name="SAPHierarchyCell1" xfId="1319"/>
    <cellStyle name="SAPHierarchyCell2" xfId="1320"/>
    <cellStyle name="SAPHierarchyCell3" xfId="1321"/>
    <cellStyle name="SAPHierarchyCell4" xfId="1322"/>
    <cellStyle name="SAPLockedDataCell" xfId="1323"/>
    <cellStyle name="SAPLockedDataTotalCell" xfId="1324"/>
    <cellStyle name="SAPMemberCell" xfId="1325"/>
    <cellStyle name="SAPMemberTotalCell" xfId="1326"/>
    <cellStyle name="SAPMessageText" xfId="1327"/>
    <cellStyle name="SAPReadonlyDataCell" xfId="1328"/>
    <cellStyle name="SAPReadonlyDataTotalCell" xfId="1329"/>
    <cellStyle name="Standard_CPISInsurance&amp;SocialUnsurance" xfId="14"/>
    <cellStyle name="Style 1" xfId="36"/>
    <cellStyle name="Tiny" xfId="15"/>
    <cellStyle name="Tiny 10" xfId="1851"/>
    <cellStyle name="Tiny 10 2" xfId="2201"/>
    <cellStyle name="Tiny 11" xfId="1852"/>
    <cellStyle name="Tiny 11 2" xfId="2202"/>
    <cellStyle name="Tiny 12" xfId="1853"/>
    <cellStyle name="Tiny 12 2" xfId="2203"/>
    <cellStyle name="Tiny 13" xfId="1854"/>
    <cellStyle name="Tiny 13 2" xfId="2204"/>
    <cellStyle name="Tiny 14" xfId="1855"/>
    <cellStyle name="Tiny 14 2" xfId="2205"/>
    <cellStyle name="Tiny 15" xfId="1856"/>
    <cellStyle name="Tiny 15 2" xfId="2206"/>
    <cellStyle name="Tiny 16" xfId="1857"/>
    <cellStyle name="Tiny 16 2" xfId="2207"/>
    <cellStyle name="Tiny 17" xfId="1858"/>
    <cellStyle name="Tiny 17 2" xfId="2208"/>
    <cellStyle name="Tiny 18" xfId="1859"/>
    <cellStyle name="Tiny 18 2" xfId="2209"/>
    <cellStyle name="Tiny 19" xfId="1860"/>
    <cellStyle name="Tiny 19 2" xfId="2210"/>
    <cellStyle name="Tiny 2" xfId="109"/>
    <cellStyle name="Tiny 2 10" xfId="1861"/>
    <cellStyle name="Tiny 2 10 2" xfId="2211"/>
    <cellStyle name="Tiny 2 11" xfId="1862"/>
    <cellStyle name="Tiny 2 11 2" xfId="2212"/>
    <cellStyle name="Tiny 2 12" xfId="1863"/>
    <cellStyle name="Tiny 2 12 2" xfId="2213"/>
    <cellStyle name="Tiny 2 13" xfId="1864"/>
    <cellStyle name="Tiny 2 13 2" xfId="2214"/>
    <cellStyle name="Tiny 2 14" xfId="1865"/>
    <cellStyle name="Tiny 2 14 2" xfId="2215"/>
    <cellStyle name="Tiny 2 15" xfId="1866"/>
    <cellStyle name="Tiny 2 15 2" xfId="2216"/>
    <cellStyle name="Tiny 2 16" xfId="1867"/>
    <cellStyle name="Tiny 2 16 2" xfId="2217"/>
    <cellStyle name="Tiny 2 17" xfId="1868"/>
    <cellStyle name="Tiny 2 17 2" xfId="2218"/>
    <cellStyle name="Tiny 2 18" xfId="1869"/>
    <cellStyle name="Tiny 2 18 2" xfId="2219"/>
    <cellStyle name="Tiny 2 19" xfId="1870"/>
    <cellStyle name="Tiny 2 19 2" xfId="2220"/>
    <cellStyle name="Tiny 2 2" xfId="283"/>
    <cellStyle name="Tiny 2 2 10" xfId="1871"/>
    <cellStyle name="Tiny 2 2 10 2" xfId="2221"/>
    <cellStyle name="Tiny 2 2 11" xfId="1872"/>
    <cellStyle name="Tiny 2 2 11 2" xfId="2222"/>
    <cellStyle name="Tiny 2 2 12" xfId="1873"/>
    <cellStyle name="Tiny 2 2 12 2" xfId="2223"/>
    <cellStyle name="Tiny 2 2 13" xfId="1874"/>
    <cellStyle name="Tiny 2 2 13 2" xfId="2224"/>
    <cellStyle name="Tiny 2 2 14" xfId="1875"/>
    <cellStyle name="Tiny 2 2 14 2" xfId="2225"/>
    <cellStyle name="Tiny 2 2 15" xfId="1876"/>
    <cellStyle name="Tiny 2 2 15 2" xfId="2226"/>
    <cellStyle name="Tiny 2 2 16" xfId="1877"/>
    <cellStyle name="Tiny 2 2 16 2" xfId="2227"/>
    <cellStyle name="Tiny 2 2 17" xfId="1878"/>
    <cellStyle name="Tiny 2 2 17 2" xfId="2228"/>
    <cellStyle name="Tiny 2 2 18" xfId="1879"/>
    <cellStyle name="Tiny 2 2 18 2" xfId="2229"/>
    <cellStyle name="Tiny 2 2 19" xfId="1880"/>
    <cellStyle name="Tiny 2 2 19 2" xfId="2230"/>
    <cellStyle name="Tiny 2 2 2" xfId="1587"/>
    <cellStyle name="Tiny 2 2 2 2" xfId="2030"/>
    <cellStyle name="Tiny 2 2 20" xfId="1881"/>
    <cellStyle name="Tiny 2 2 20 2" xfId="2231"/>
    <cellStyle name="Tiny 2 2 21" xfId="1882"/>
    <cellStyle name="Tiny 2 2 21 2" xfId="2232"/>
    <cellStyle name="Tiny 2 2 22" xfId="1883"/>
    <cellStyle name="Tiny 2 2 22 2" xfId="2233"/>
    <cellStyle name="Tiny 2 2 23" xfId="2029"/>
    <cellStyle name="Tiny 2 2 3" xfId="1588"/>
    <cellStyle name="Tiny 2 2 3 2" xfId="2031"/>
    <cellStyle name="Tiny 2 2 4" xfId="1589"/>
    <cellStyle name="Tiny 2 2 4 2" xfId="2032"/>
    <cellStyle name="Tiny 2 2 5" xfId="1590"/>
    <cellStyle name="Tiny 2 2 5 2" xfId="2033"/>
    <cellStyle name="Tiny 2 2 6" xfId="1884"/>
    <cellStyle name="Tiny 2 2 6 2" xfId="2234"/>
    <cellStyle name="Tiny 2 2 7" xfId="1885"/>
    <cellStyle name="Tiny 2 2 7 2" xfId="2235"/>
    <cellStyle name="Tiny 2 2 8" xfId="1886"/>
    <cellStyle name="Tiny 2 2 8 2" xfId="2236"/>
    <cellStyle name="Tiny 2 2 9" xfId="1887"/>
    <cellStyle name="Tiny 2 2 9 2" xfId="2237"/>
    <cellStyle name="Tiny 2 20" xfId="1888"/>
    <cellStyle name="Tiny 2 20 2" xfId="2238"/>
    <cellStyle name="Tiny 2 21" xfId="1889"/>
    <cellStyle name="Tiny 2 21 2" xfId="2239"/>
    <cellStyle name="Tiny 2 22" xfId="2028"/>
    <cellStyle name="Tiny 2 3" xfId="1591"/>
    <cellStyle name="Tiny 2 3 2" xfId="2034"/>
    <cellStyle name="Tiny 2 4" xfId="1592"/>
    <cellStyle name="Tiny 2 4 2" xfId="2035"/>
    <cellStyle name="Tiny 2 5" xfId="1593"/>
    <cellStyle name="Tiny 2 5 2" xfId="2036"/>
    <cellStyle name="Tiny 2 6" xfId="1594"/>
    <cellStyle name="Tiny 2 6 2" xfId="2037"/>
    <cellStyle name="Tiny 2 7" xfId="1595"/>
    <cellStyle name="Tiny 2 7 2" xfId="2038"/>
    <cellStyle name="Tiny 2 8" xfId="1596"/>
    <cellStyle name="Tiny 2 8 2" xfId="2039"/>
    <cellStyle name="Tiny 2 9" xfId="1890"/>
    <cellStyle name="Tiny 2 9 2" xfId="2240"/>
    <cellStyle name="Tiny 20" xfId="1891"/>
    <cellStyle name="Tiny 20 2" xfId="2241"/>
    <cellStyle name="Tiny 21" xfId="1892"/>
    <cellStyle name="Tiny 21 2" xfId="2242"/>
    <cellStyle name="Tiny 22" xfId="1893"/>
    <cellStyle name="Tiny 22 2" xfId="2243"/>
    <cellStyle name="Tiny 23" xfId="1894"/>
    <cellStyle name="Tiny 23 2" xfId="2244"/>
    <cellStyle name="Tiny 24" xfId="2027"/>
    <cellStyle name="Tiny 3" xfId="222"/>
    <cellStyle name="Tiny 3 10" xfId="1895"/>
    <cellStyle name="Tiny 3 10 2" xfId="2245"/>
    <cellStyle name="Tiny 3 11" xfId="1896"/>
    <cellStyle name="Tiny 3 11 2" xfId="2246"/>
    <cellStyle name="Tiny 3 12" xfId="1897"/>
    <cellStyle name="Tiny 3 12 2" xfId="2247"/>
    <cellStyle name="Tiny 3 13" xfId="1898"/>
    <cellStyle name="Tiny 3 13 2" xfId="2248"/>
    <cellStyle name="Tiny 3 14" xfId="1899"/>
    <cellStyle name="Tiny 3 14 2" xfId="2249"/>
    <cellStyle name="Tiny 3 15" xfId="1900"/>
    <cellStyle name="Tiny 3 15 2" xfId="2250"/>
    <cellStyle name="Tiny 3 16" xfId="1901"/>
    <cellStyle name="Tiny 3 16 2" xfId="2251"/>
    <cellStyle name="Tiny 3 17" xfId="1902"/>
    <cellStyle name="Tiny 3 17 2" xfId="2252"/>
    <cellStyle name="Tiny 3 18" xfId="1903"/>
    <cellStyle name="Tiny 3 18 2" xfId="2253"/>
    <cellStyle name="Tiny 3 19" xfId="1904"/>
    <cellStyle name="Tiny 3 19 2" xfId="2254"/>
    <cellStyle name="Tiny 3 2" xfId="1597"/>
    <cellStyle name="Tiny 3 2 2" xfId="2041"/>
    <cellStyle name="Tiny 3 20" xfId="1905"/>
    <cellStyle name="Tiny 3 20 2" xfId="2255"/>
    <cellStyle name="Tiny 3 21" xfId="1906"/>
    <cellStyle name="Tiny 3 21 2" xfId="2256"/>
    <cellStyle name="Tiny 3 22" xfId="1907"/>
    <cellStyle name="Tiny 3 22 2" xfId="2257"/>
    <cellStyle name="Tiny 3 23" xfId="2040"/>
    <cellStyle name="Tiny 3 3" xfId="1598"/>
    <cellStyle name="Tiny 3 3 2" xfId="2042"/>
    <cellStyle name="Tiny 3 4" xfId="1599"/>
    <cellStyle name="Tiny 3 4 2" xfId="2043"/>
    <cellStyle name="Tiny 3 5" xfId="1600"/>
    <cellStyle name="Tiny 3 5 2" xfId="2044"/>
    <cellStyle name="Tiny 3 6" xfId="1908"/>
    <cellStyle name="Tiny 3 6 2" xfId="2258"/>
    <cellStyle name="Tiny 3 7" xfId="1909"/>
    <cellStyle name="Tiny 3 7 2" xfId="2259"/>
    <cellStyle name="Tiny 3 8" xfId="1910"/>
    <cellStyle name="Tiny 3 8 2" xfId="2260"/>
    <cellStyle name="Tiny 3 9" xfId="1911"/>
    <cellStyle name="Tiny 3 9 2" xfId="2261"/>
    <cellStyle name="Tiny 4" xfId="1601"/>
    <cellStyle name="Tiny 4 2" xfId="2045"/>
    <cellStyle name="Tiny 5" xfId="1602"/>
    <cellStyle name="Tiny 5 2" xfId="2046"/>
    <cellStyle name="Tiny 6" xfId="1603"/>
    <cellStyle name="Tiny 6 2" xfId="2047"/>
    <cellStyle name="Tiny 7" xfId="1604"/>
    <cellStyle name="Tiny 7 2" xfId="2048"/>
    <cellStyle name="Tiny 8" xfId="1605"/>
    <cellStyle name="Tiny 8 2" xfId="2049"/>
    <cellStyle name="Tiny 9" xfId="1606"/>
    <cellStyle name="Tiny 9 2" xfId="2050"/>
    <cellStyle name="TinyCAS" xfId="16"/>
    <cellStyle name="TinyCAS 10" xfId="1912"/>
    <cellStyle name="TinyCAS 10 2" xfId="2262"/>
    <cellStyle name="TinyCAS 11" xfId="1913"/>
    <cellStyle name="TinyCAS 11 2" xfId="2263"/>
    <cellStyle name="TinyCAS 12" xfId="1914"/>
    <cellStyle name="TinyCAS 12 2" xfId="2264"/>
    <cellStyle name="TinyCAS 13" xfId="1915"/>
    <cellStyle name="TinyCAS 13 2" xfId="2265"/>
    <cellStyle name="TinyCAS 14" xfId="1916"/>
    <cellStyle name="TinyCAS 14 2" xfId="2266"/>
    <cellStyle name="TinyCAS 15" xfId="1917"/>
    <cellStyle name="TinyCAS 15 2" xfId="2267"/>
    <cellStyle name="TinyCAS 16" xfId="1918"/>
    <cellStyle name="TinyCAS 16 2" xfId="2268"/>
    <cellStyle name="TinyCAS 17" xfId="1919"/>
    <cellStyle name="TinyCAS 17 2" xfId="2269"/>
    <cellStyle name="TinyCAS 18" xfId="1920"/>
    <cellStyle name="TinyCAS 18 2" xfId="2270"/>
    <cellStyle name="TinyCAS 19" xfId="1921"/>
    <cellStyle name="TinyCAS 19 2" xfId="2271"/>
    <cellStyle name="TinyCAS 2" xfId="110"/>
    <cellStyle name="TinyCAS 2 10" xfId="1922"/>
    <cellStyle name="TinyCAS 2 10 2" xfId="2272"/>
    <cellStyle name="TinyCAS 2 11" xfId="1923"/>
    <cellStyle name="TinyCAS 2 11 2" xfId="2273"/>
    <cellStyle name="TinyCAS 2 12" xfId="1924"/>
    <cellStyle name="TinyCAS 2 12 2" xfId="2274"/>
    <cellStyle name="TinyCAS 2 13" xfId="1925"/>
    <cellStyle name="TinyCAS 2 13 2" xfId="2275"/>
    <cellStyle name="TinyCAS 2 14" xfId="1926"/>
    <cellStyle name="TinyCAS 2 14 2" xfId="2276"/>
    <cellStyle name="TinyCAS 2 15" xfId="1927"/>
    <cellStyle name="TinyCAS 2 15 2" xfId="2277"/>
    <cellStyle name="TinyCAS 2 16" xfId="1928"/>
    <cellStyle name="TinyCAS 2 16 2" xfId="2278"/>
    <cellStyle name="TinyCAS 2 17" xfId="1929"/>
    <cellStyle name="TinyCAS 2 17 2" xfId="2279"/>
    <cellStyle name="TinyCAS 2 18" xfId="1930"/>
    <cellStyle name="TinyCAS 2 18 2" xfId="2280"/>
    <cellStyle name="TinyCAS 2 19" xfId="1931"/>
    <cellStyle name="TinyCAS 2 19 2" xfId="2281"/>
    <cellStyle name="TinyCAS 2 2" xfId="284"/>
    <cellStyle name="TinyCAS 2 2 10" xfId="1932"/>
    <cellStyle name="TinyCAS 2 2 10 2" xfId="2282"/>
    <cellStyle name="TinyCAS 2 2 11" xfId="1933"/>
    <cellStyle name="TinyCAS 2 2 11 2" xfId="2283"/>
    <cellStyle name="TinyCAS 2 2 12" xfId="1934"/>
    <cellStyle name="TinyCAS 2 2 12 2" xfId="2284"/>
    <cellStyle name="TinyCAS 2 2 13" xfId="1935"/>
    <cellStyle name="TinyCAS 2 2 13 2" xfId="2285"/>
    <cellStyle name="TinyCAS 2 2 14" xfId="1936"/>
    <cellStyle name="TinyCAS 2 2 14 2" xfId="2286"/>
    <cellStyle name="TinyCAS 2 2 15" xfId="1937"/>
    <cellStyle name="TinyCAS 2 2 15 2" xfId="2287"/>
    <cellStyle name="TinyCAS 2 2 16" xfId="1938"/>
    <cellStyle name="TinyCAS 2 2 16 2" xfId="2288"/>
    <cellStyle name="TinyCAS 2 2 17" xfId="1939"/>
    <cellStyle name="TinyCAS 2 2 17 2" xfId="2289"/>
    <cellStyle name="TinyCAS 2 2 18" xfId="1940"/>
    <cellStyle name="TinyCAS 2 2 18 2" xfId="2290"/>
    <cellStyle name="TinyCAS 2 2 19" xfId="1941"/>
    <cellStyle name="TinyCAS 2 2 19 2" xfId="2291"/>
    <cellStyle name="TinyCAS 2 2 2" xfId="1607"/>
    <cellStyle name="TinyCAS 2 2 2 2" xfId="2054"/>
    <cellStyle name="TinyCAS 2 2 20" xfId="1942"/>
    <cellStyle name="TinyCAS 2 2 20 2" xfId="2292"/>
    <cellStyle name="TinyCAS 2 2 21" xfId="1943"/>
    <cellStyle name="TinyCAS 2 2 21 2" xfId="2293"/>
    <cellStyle name="TinyCAS 2 2 22" xfId="1944"/>
    <cellStyle name="TinyCAS 2 2 22 2" xfId="2294"/>
    <cellStyle name="TinyCAS 2 2 23" xfId="2053"/>
    <cellStyle name="TinyCAS 2 2 3" xfId="1608"/>
    <cellStyle name="TinyCAS 2 2 3 2" xfId="2055"/>
    <cellStyle name="TinyCAS 2 2 4" xfId="1609"/>
    <cellStyle name="TinyCAS 2 2 4 2" xfId="2056"/>
    <cellStyle name="TinyCAS 2 2 5" xfId="1610"/>
    <cellStyle name="TinyCAS 2 2 5 2" xfId="2057"/>
    <cellStyle name="TinyCAS 2 2 6" xfId="1945"/>
    <cellStyle name="TinyCAS 2 2 6 2" xfId="2295"/>
    <cellStyle name="TinyCAS 2 2 7" xfId="1946"/>
    <cellStyle name="TinyCAS 2 2 7 2" xfId="2296"/>
    <cellStyle name="TinyCAS 2 2 8" xfId="1947"/>
    <cellStyle name="TinyCAS 2 2 8 2" xfId="2297"/>
    <cellStyle name="TinyCAS 2 2 9" xfId="1948"/>
    <cellStyle name="TinyCAS 2 2 9 2" xfId="2298"/>
    <cellStyle name="TinyCAS 2 20" xfId="1949"/>
    <cellStyle name="TinyCAS 2 20 2" xfId="2299"/>
    <cellStyle name="TinyCAS 2 21" xfId="1950"/>
    <cellStyle name="TinyCAS 2 21 2" xfId="2300"/>
    <cellStyle name="TinyCAS 2 22" xfId="2052"/>
    <cellStyle name="TinyCAS 2 3" xfId="1611"/>
    <cellStyle name="TinyCAS 2 3 2" xfId="2058"/>
    <cellStyle name="TinyCAS 2 4" xfId="1612"/>
    <cellStyle name="TinyCAS 2 4 2" xfId="2059"/>
    <cellStyle name="TinyCAS 2 5" xfId="1613"/>
    <cellStyle name="TinyCAS 2 5 2" xfId="2060"/>
    <cellStyle name="TinyCAS 2 6" xfId="1614"/>
    <cellStyle name="TinyCAS 2 6 2" xfId="2061"/>
    <cellStyle name="TinyCAS 2 7" xfId="1615"/>
    <cellStyle name="TinyCAS 2 7 2" xfId="2062"/>
    <cellStyle name="TinyCAS 2 8" xfId="1616"/>
    <cellStyle name="TinyCAS 2 8 2" xfId="2063"/>
    <cellStyle name="TinyCAS 2 9" xfId="1951"/>
    <cellStyle name="TinyCAS 2 9 2" xfId="2301"/>
    <cellStyle name="TinyCAS 20" xfId="1952"/>
    <cellStyle name="TinyCAS 20 2" xfId="2302"/>
    <cellStyle name="TinyCAS 21" xfId="1953"/>
    <cellStyle name="TinyCAS 21 2" xfId="2303"/>
    <cellStyle name="TinyCAS 22" xfId="1954"/>
    <cellStyle name="TinyCAS 22 2" xfId="2304"/>
    <cellStyle name="TinyCAS 23" xfId="1955"/>
    <cellStyle name="TinyCAS 23 2" xfId="2305"/>
    <cellStyle name="TinyCAS 24" xfId="2051"/>
    <cellStyle name="TinyCAS 3" xfId="223"/>
    <cellStyle name="TinyCAS 3 10" xfId="1956"/>
    <cellStyle name="TinyCAS 3 10 2" xfId="2306"/>
    <cellStyle name="TinyCAS 3 11" xfId="1957"/>
    <cellStyle name="TinyCAS 3 11 2" xfId="2307"/>
    <cellStyle name="TinyCAS 3 12" xfId="1958"/>
    <cellStyle name="TinyCAS 3 12 2" xfId="2308"/>
    <cellStyle name="TinyCAS 3 13" xfId="1959"/>
    <cellStyle name="TinyCAS 3 13 2" xfId="2309"/>
    <cellStyle name="TinyCAS 3 14" xfId="1960"/>
    <cellStyle name="TinyCAS 3 14 2" xfId="2310"/>
    <cellStyle name="TinyCAS 3 15" xfId="1961"/>
    <cellStyle name="TinyCAS 3 15 2" xfId="2311"/>
    <cellStyle name="TinyCAS 3 16" xfId="1962"/>
    <cellStyle name="TinyCAS 3 16 2" xfId="2312"/>
    <cellStyle name="TinyCAS 3 17" xfId="1963"/>
    <cellStyle name="TinyCAS 3 17 2" xfId="2313"/>
    <cellStyle name="TinyCAS 3 18" xfId="1964"/>
    <cellStyle name="TinyCAS 3 18 2" xfId="2314"/>
    <cellStyle name="TinyCAS 3 19" xfId="1965"/>
    <cellStyle name="TinyCAS 3 19 2" xfId="2315"/>
    <cellStyle name="TinyCAS 3 2" xfId="1617"/>
    <cellStyle name="TinyCAS 3 2 2" xfId="2065"/>
    <cellStyle name="TinyCAS 3 20" xfId="1966"/>
    <cellStyle name="TinyCAS 3 20 2" xfId="2316"/>
    <cellStyle name="TinyCAS 3 21" xfId="1967"/>
    <cellStyle name="TinyCAS 3 21 2" xfId="2317"/>
    <cellStyle name="TinyCAS 3 22" xfId="1968"/>
    <cellStyle name="TinyCAS 3 22 2" xfId="2318"/>
    <cellStyle name="TinyCAS 3 23" xfId="2064"/>
    <cellStyle name="TinyCAS 3 3" xfId="1618"/>
    <cellStyle name="TinyCAS 3 3 2" xfId="2066"/>
    <cellStyle name="TinyCAS 3 4" xfId="1619"/>
    <cellStyle name="TinyCAS 3 4 2" xfId="2067"/>
    <cellStyle name="TinyCAS 3 5" xfId="1620"/>
    <cellStyle name="TinyCAS 3 5 2" xfId="2068"/>
    <cellStyle name="TinyCAS 3 6" xfId="1969"/>
    <cellStyle name="TinyCAS 3 6 2" xfId="2319"/>
    <cellStyle name="TinyCAS 3 7" xfId="1970"/>
    <cellStyle name="TinyCAS 3 7 2" xfId="2320"/>
    <cellStyle name="TinyCAS 3 8" xfId="1971"/>
    <cellStyle name="TinyCAS 3 8 2" xfId="2321"/>
    <cellStyle name="TinyCAS 3 9" xfId="1972"/>
    <cellStyle name="TinyCAS 3 9 2" xfId="2322"/>
    <cellStyle name="TinyCAS 4" xfId="1621"/>
    <cellStyle name="TinyCAS 4 2" xfId="2069"/>
    <cellStyle name="TinyCAS 5" xfId="1622"/>
    <cellStyle name="TinyCAS 5 2" xfId="2070"/>
    <cellStyle name="TinyCAS 6" xfId="1623"/>
    <cellStyle name="TinyCAS 6 2" xfId="2071"/>
    <cellStyle name="TinyCAS 7" xfId="1624"/>
    <cellStyle name="TinyCAS 7 2" xfId="2072"/>
    <cellStyle name="TinyCAS 8" xfId="1625"/>
    <cellStyle name="TinyCAS 8 2" xfId="2073"/>
    <cellStyle name="TinyCAS 9" xfId="1626"/>
    <cellStyle name="TinyCAS 9 2" xfId="2074"/>
    <cellStyle name="Title" xfId="17" builtinId="15" customBuiltin="1"/>
    <cellStyle name="Title 2" xfId="111"/>
    <cellStyle name="Title 3" xfId="1973"/>
  </cellStyles>
  <dxfs count="7">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
      <font>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00"/>
      <color rgb="FFFAFAFA"/>
      <color rgb="FFFFFFFF"/>
      <color rgb="FFCCCCCC"/>
      <color rgb="FFFFFF00"/>
      <color rgb="FFEF8D4B"/>
      <color rgb="FF30303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externalLink" Target="externalLinks/externalLink22.xml"/><Relationship Id="rId50" Type="http://schemas.openxmlformats.org/officeDocument/2006/relationships/externalLink" Target="externalLinks/externalLink25.xml"/><Relationship Id="rId55" Type="http://schemas.openxmlformats.org/officeDocument/2006/relationships/externalLink" Target="externalLinks/externalLink30.xml"/><Relationship Id="rId63" Type="http://schemas.openxmlformats.org/officeDocument/2006/relationships/externalLink" Target="externalLinks/externalLink38.xml"/><Relationship Id="rId68" Type="http://schemas.openxmlformats.org/officeDocument/2006/relationships/externalLink" Target="externalLinks/externalLink43.xml"/><Relationship Id="rId76" Type="http://schemas.openxmlformats.org/officeDocument/2006/relationships/externalLink" Target="externalLinks/externalLink51.xml"/><Relationship Id="rId84" Type="http://schemas.openxmlformats.org/officeDocument/2006/relationships/theme" Target="theme/theme1.xml"/><Relationship Id="rId89"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externalLink" Target="externalLinks/externalLink4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3" Type="http://schemas.openxmlformats.org/officeDocument/2006/relationships/externalLink" Target="externalLinks/externalLink28.xml"/><Relationship Id="rId58" Type="http://schemas.openxmlformats.org/officeDocument/2006/relationships/externalLink" Target="externalLinks/externalLink33.xml"/><Relationship Id="rId66" Type="http://schemas.openxmlformats.org/officeDocument/2006/relationships/externalLink" Target="externalLinks/externalLink41.xml"/><Relationship Id="rId74" Type="http://schemas.openxmlformats.org/officeDocument/2006/relationships/externalLink" Target="externalLinks/externalLink49.xml"/><Relationship Id="rId79" Type="http://schemas.openxmlformats.org/officeDocument/2006/relationships/externalLink" Target="externalLinks/externalLink54.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36.xml"/><Relationship Id="rId82" Type="http://schemas.openxmlformats.org/officeDocument/2006/relationships/externalLink" Target="externalLinks/externalLink57.xml"/><Relationship Id="rId90"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externalLink" Target="externalLinks/externalLink23.xml"/><Relationship Id="rId56" Type="http://schemas.openxmlformats.org/officeDocument/2006/relationships/externalLink" Target="externalLinks/externalLink31.xml"/><Relationship Id="rId64" Type="http://schemas.openxmlformats.org/officeDocument/2006/relationships/externalLink" Target="externalLinks/externalLink39.xml"/><Relationship Id="rId69" Type="http://schemas.openxmlformats.org/officeDocument/2006/relationships/externalLink" Target="externalLinks/externalLink44.xml"/><Relationship Id="rId77" Type="http://schemas.openxmlformats.org/officeDocument/2006/relationships/externalLink" Target="externalLinks/externalLink52.xml"/><Relationship Id="rId8" Type="http://schemas.openxmlformats.org/officeDocument/2006/relationships/worksheet" Target="worksheets/sheet8.xml"/><Relationship Id="rId51" Type="http://schemas.openxmlformats.org/officeDocument/2006/relationships/externalLink" Target="externalLinks/externalLink26.xml"/><Relationship Id="rId72" Type="http://schemas.openxmlformats.org/officeDocument/2006/relationships/externalLink" Target="externalLinks/externalLink47.xml"/><Relationship Id="rId80" Type="http://schemas.openxmlformats.org/officeDocument/2006/relationships/externalLink" Target="externalLinks/externalLink55.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externalLink" Target="externalLinks/externalLink21.xml"/><Relationship Id="rId59" Type="http://schemas.openxmlformats.org/officeDocument/2006/relationships/externalLink" Target="externalLinks/externalLink34.xml"/><Relationship Id="rId67" Type="http://schemas.openxmlformats.org/officeDocument/2006/relationships/externalLink" Target="externalLinks/externalLink42.xml"/><Relationship Id="rId20" Type="http://schemas.openxmlformats.org/officeDocument/2006/relationships/worksheet" Target="worksheets/sheet20.xml"/><Relationship Id="rId41" Type="http://schemas.openxmlformats.org/officeDocument/2006/relationships/externalLink" Target="externalLinks/externalLink16.xml"/><Relationship Id="rId54" Type="http://schemas.openxmlformats.org/officeDocument/2006/relationships/externalLink" Target="externalLinks/externalLink29.xml"/><Relationship Id="rId62" Type="http://schemas.openxmlformats.org/officeDocument/2006/relationships/externalLink" Target="externalLinks/externalLink37.xml"/><Relationship Id="rId70" Type="http://schemas.openxmlformats.org/officeDocument/2006/relationships/externalLink" Target="externalLinks/externalLink45.xml"/><Relationship Id="rId75" Type="http://schemas.openxmlformats.org/officeDocument/2006/relationships/externalLink" Target="externalLinks/externalLink50.xml"/><Relationship Id="rId83" Type="http://schemas.openxmlformats.org/officeDocument/2006/relationships/externalLink" Target="externalLinks/externalLink58.xml"/><Relationship Id="rId88" Type="http://schemas.openxmlformats.org/officeDocument/2006/relationships/customXml" Target="../customXml/item1.xml"/><Relationship Id="rId91"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externalLink" Target="externalLinks/externalLink24.xml"/><Relationship Id="rId57" Type="http://schemas.openxmlformats.org/officeDocument/2006/relationships/externalLink" Target="externalLinks/externalLink32.xml"/><Relationship Id="rId10" Type="http://schemas.openxmlformats.org/officeDocument/2006/relationships/worksheet" Target="worksheets/sheet10.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52" Type="http://schemas.openxmlformats.org/officeDocument/2006/relationships/externalLink" Target="externalLinks/externalLink27.xml"/><Relationship Id="rId60" Type="http://schemas.openxmlformats.org/officeDocument/2006/relationships/externalLink" Target="externalLinks/externalLink35.xml"/><Relationship Id="rId65" Type="http://schemas.openxmlformats.org/officeDocument/2006/relationships/externalLink" Target="externalLinks/externalLink40.xml"/><Relationship Id="rId73" Type="http://schemas.openxmlformats.org/officeDocument/2006/relationships/externalLink" Target="externalLinks/externalLink48.xml"/><Relationship Id="rId78" Type="http://schemas.openxmlformats.org/officeDocument/2006/relationships/externalLink" Target="externalLinks/externalLink53.xml"/><Relationship Id="rId81" Type="http://schemas.openxmlformats.org/officeDocument/2006/relationships/externalLink" Target="externalLinks/externalLink56.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keithferguson\Documents\OneDrive%20-%20Vizor%20Ltd\AMBD\Reqs\Templates\CM\Monthly%20Reporting%20Form%20-%20Securities\Monthly%20Reporting%20Form%20-%20Securities%20for%20CS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PMadden\Desktop\Offsite%20CRD%20Phase3%20QISreview%2003.2018%20@prampram\5.%20Outcomes\CRD%20Reporting%20template%20-%20FINAL%2007042018%20MaddsEdit%20Indexing.xlsm"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George.armah\AppData\Local\Temp\Temp2_RCB%20RETURNS%20TEMPLATE.zip\DATA%20CAPTURE%20_%20CA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sampson.asante\Desktop\CRD%20IMPACT%20ANALYSIS\CRD%20Reporting%20Template-Final%20Version%205.xlsx"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PORTFOLIO\GROUP%20TABL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POFF\GENOFF\SVPCOF\MTHEND\INV04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JackieL\Commercial%20Bank%20Quarterly%20Capital%20Adequacy%20-%20CBQ9(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FINANCE%20DEPARTMENT\01-CURRENT\ACCOUNTS%20UNIT%20FOLDER\02-REPORTS\MAN%20ACCTS\MAN%20ACCOUNTS%202018\MANAGEMENT%20ACCOUNTS\Man%20Accounts%202018.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jeff.semaha\AppData\Local\Microsoft\Windows\INetCache\Content.Outlook\MOHE0NKL\SPRINT1-TRACKER%20--%20Research.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PMadden\Desktop\Offsite%20CRD%20Phase3%20QISreview%2003.2018%20@prampram\5.%20Outcomes\Revised%20RF\RF%20Credit%20Risk%20w%20Schedules,%200420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jeff.semaha\AppData\Local\Microsoft\Windows\INetCache\Content.Outlook\MOHE0NKL\SPRINT1-TRACKER-V01%20MBK300.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shared\Bog_Shared\BSD\General\Shared\OFISD%20SHARED-New\OFISD%20OFFSITE%20SURVEILLANCE%20ELECTRONIC%20SYSTEM%20PROJECT\Templates\MFI_ML_FNGO-RETURN-V0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2">
          <cell r="B52">
            <v>-236438344.56</v>
          </cell>
        </row>
        <row r="53">
          <cell r="G53">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 val="Client Workings_Client"/>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chedules"/>
      <sheetName val="HO (2)"/>
      <sheetName val="RATE"/>
    </sheetNames>
    <sheetDataSet>
      <sheetData sheetId="0"/>
      <sheetData sheetId="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id="6" name="Table12" displayName="Table12" ref="A1:E1521" totalsRowShown="0" headerRowDxfId="5" tableBorderDxfId="4">
  <autoFilter ref="A1:E1521"/>
  <sortState ref="A2:E1507">
    <sortCondition ref="A1:A1507"/>
  </sortState>
  <tableColumns count="5">
    <tableColumn id="1" name="Enumeration *" dataDxfId="3"/>
    <tableColumn id="2" name="Key *" dataDxfId="2"/>
    <tableColumn id="3" name="Label *" dataDxfId="1"/>
    <tableColumn id="4" name="Parent Key" dataDxfId="0"/>
    <tableColumn id="5"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
  <sheetViews>
    <sheetView workbookViewId="0"/>
  </sheetViews>
  <sheetFormatPr defaultRowHeight="12.75"/>
  <sheetData>
    <row r="1" spans="1:2" ht="15">
      <c r="A1" s="1" t="s">
        <v>33</v>
      </c>
      <c r="B1" s="2" t="s">
        <v>3</v>
      </c>
    </row>
    <row r="2" spans="1:2" ht="14.25">
      <c r="A2" s="25" t="s">
        <v>73</v>
      </c>
      <c r="B2" s="25" t="s">
        <v>78</v>
      </c>
    </row>
    <row r="3" spans="1:2" ht="14.25">
      <c r="A3" s="26" t="s">
        <v>74</v>
      </c>
      <c r="B3" s="26" t="s">
        <v>11</v>
      </c>
    </row>
    <row r="4" spans="1:2" ht="14.25">
      <c r="A4" s="25" t="s">
        <v>75</v>
      </c>
      <c r="B4" s="25" t="s">
        <v>12</v>
      </c>
    </row>
    <row r="5" spans="1:2" ht="14.25">
      <c r="A5" s="26" t="s">
        <v>76</v>
      </c>
      <c r="B5" s="26" t="s">
        <v>13</v>
      </c>
    </row>
    <row r="6" spans="1:2" ht="14.25">
      <c r="A6" s="25" t="s">
        <v>77</v>
      </c>
      <c r="B6" s="25"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tabColor rgb="FFFF0000"/>
    <pageSetUpPr fitToPage="1"/>
  </sheetPr>
  <dimension ref="A1:J473"/>
  <sheetViews>
    <sheetView showGridLines="0" topLeftCell="A473" zoomScale="120" zoomScaleNormal="120" zoomScaleSheetLayoutView="100" workbookViewId="0">
      <selection activeCell="D11" sqref="D11:D12"/>
    </sheetView>
  </sheetViews>
  <sheetFormatPr defaultColWidth="11.42578125" defaultRowHeight="15.75"/>
  <cols>
    <col min="1" max="1" width="8.28515625" style="42" customWidth="1"/>
    <col min="2" max="2" width="57.42578125" style="42" customWidth="1"/>
    <col min="3" max="3" width="24.140625" style="42" customWidth="1"/>
    <col min="4" max="5" width="15.85546875" style="42" customWidth="1"/>
    <col min="6" max="6" width="11.42578125" style="42" customWidth="1"/>
    <col min="7" max="7" width="10.140625" style="42" bestFit="1" customWidth="1"/>
    <col min="8" max="8" width="21.42578125" style="42" customWidth="1"/>
    <col min="9" max="9" width="15" style="42" bestFit="1" customWidth="1"/>
    <col min="10" max="10" width="18.5703125" style="42" customWidth="1"/>
    <col min="11" max="255" width="11.42578125" style="42"/>
    <col min="256" max="256" width="16.5703125" style="42" bestFit="1" customWidth="1"/>
    <col min="257" max="257" width="26" style="42" customWidth="1"/>
    <col min="258" max="258" width="26.42578125" style="42" customWidth="1"/>
    <col min="259" max="259" width="21.42578125" style="42" customWidth="1"/>
    <col min="260" max="260" width="3.42578125" style="42" bestFit="1" customWidth="1"/>
    <col min="261" max="262" width="11.42578125" style="42" customWidth="1"/>
    <col min="263" max="263" width="10.140625" style="42" bestFit="1" customWidth="1"/>
    <col min="264" max="511" width="11.42578125" style="42"/>
    <col min="512" max="512" width="16.5703125" style="42" bestFit="1" customWidth="1"/>
    <col min="513" max="513" width="26" style="42" customWidth="1"/>
    <col min="514" max="514" width="26.42578125" style="42" customWidth="1"/>
    <col min="515" max="515" width="21.42578125" style="42" customWidth="1"/>
    <col min="516" max="516" width="3.42578125" style="42" bestFit="1" customWidth="1"/>
    <col min="517" max="518" width="11.42578125" style="42" customWidth="1"/>
    <col min="519" max="519" width="10.140625" style="42" bestFit="1" customWidth="1"/>
    <col min="520" max="767" width="11.42578125" style="42"/>
    <col min="768" max="768" width="16.5703125" style="42" bestFit="1" customWidth="1"/>
    <col min="769" max="769" width="26" style="42" customWidth="1"/>
    <col min="770" max="770" width="26.42578125" style="42" customWidth="1"/>
    <col min="771" max="771" width="21.42578125" style="42" customWidth="1"/>
    <col min="772" max="772" width="3.42578125" style="42" bestFit="1" customWidth="1"/>
    <col min="773" max="774" width="11.42578125" style="42" customWidth="1"/>
    <col min="775" max="775" width="10.140625" style="42" bestFit="1" customWidth="1"/>
    <col min="776" max="1023" width="11.42578125" style="42"/>
    <col min="1024" max="1024" width="16.5703125" style="42" bestFit="1" customWidth="1"/>
    <col min="1025" max="1025" width="26" style="42" customWidth="1"/>
    <col min="1026" max="1026" width="26.42578125" style="42" customWidth="1"/>
    <col min="1027" max="1027" width="21.42578125" style="42" customWidth="1"/>
    <col min="1028" max="1028" width="3.42578125" style="42" bestFit="1" customWidth="1"/>
    <col min="1029" max="1030" width="11.42578125" style="42" customWidth="1"/>
    <col min="1031" max="1031" width="10.140625" style="42" bestFit="1" customWidth="1"/>
    <col min="1032" max="1279" width="11.42578125" style="42"/>
    <col min="1280" max="1280" width="16.5703125" style="42" bestFit="1" customWidth="1"/>
    <col min="1281" max="1281" width="26" style="42" customWidth="1"/>
    <col min="1282" max="1282" width="26.42578125" style="42" customWidth="1"/>
    <col min="1283" max="1283" width="21.42578125" style="42" customWidth="1"/>
    <col min="1284" max="1284" width="3.42578125" style="42" bestFit="1" customWidth="1"/>
    <col min="1285" max="1286" width="11.42578125" style="42" customWidth="1"/>
    <col min="1287" max="1287" width="10.140625" style="42" bestFit="1" customWidth="1"/>
    <col min="1288" max="1535" width="11.42578125" style="42"/>
    <col min="1536" max="1536" width="16.5703125" style="42" bestFit="1" customWidth="1"/>
    <col min="1537" max="1537" width="26" style="42" customWidth="1"/>
    <col min="1538" max="1538" width="26.42578125" style="42" customWidth="1"/>
    <col min="1539" max="1539" width="21.42578125" style="42" customWidth="1"/>
    <col min="1540" max="1540" width="3.42578125" style="42" bestFit="1" customWidth="1"/>
    <col min="1541" max="1542" width="11.42578125" style="42" customWidth="1"/>
    <col min="1543" max="1543" width="10.140625" style="42" bestFit="1" customWidth="1"/>
    <col min="1544" max="1791" width="11.42578125" style="42"/>
    <col min="1792" max="1792" width="16.5703125" style="42" bestFit="1" customWidth="1"/>
    <col min="1793" max="1793" width="26" style="42" customWidth="1"/>
    <col min="1794" max="1794" width="26.42578125" style="42" customWidth="1"/>
    <col min="1795" max="1795" width="21.42578125" style="42" customWidth="1"/>
    <col min="1796" max="1796" width="3.42578125" style="42" bestFit="1" customWidth="1"/>
    <col min="1797" max="1798" width="11.42578125" style="42" customWidth="1"/>
    <col min="1799" max="1799" width="10.140625" style="42" bestFit="1" customWidth="1"/>
    <col min="1800" max="2047" width="11.42578125" style="42"/>
    <col min="2048" max="2048" width="16.5703125" style="42" bestFit="1" customWidth="1"/>
    <col min="2049" max="2049" width="26" style="42" customWidth="1"/>
    <col min="2050" max="2050" width="26.42578125" style="42" customWidth="1"/>
    <col min="2051" max="2051" width="21.42578125" style="42" customWidth="1"/>
    <col min="2052" max="2052" width="3.42578125" style="42" bestFit="1" customWidth="1"/>
    <col min="2053" max="2054" width="11.42578125" style="42" customWidth="1"/>
    <col min="2055" max="2055" width="10.140625" style="42" bestFit="1" customWidth="1"/>
    <col min="2056" max="2303" width="11.42578125" style="42"/>
    <col min="2304" max="2304" width="16.5703125" style="42" bestFit="1" customWidth="1"/>
    <col min="2305" max="2305" width="26" style="42" customWidth="1"/>
    <col min="2306" max="2306" width="26.42578125" style="42" customWidth="1"/>
    <col min="2307" max="2307" width="21.42578125" style="42" customWidth="1"/>
    <col min="2308" max="2308" width="3.42578125" style="42" bestFit="1" customWidth="1"/>
    <col min="2309" max="2310" width="11.42578125" style="42" customWidth="1"/>
    <col min="2311" max="2311" width="10.140625" style="42" bestFit="1" customWidth="1"/>
    <col min="2312" max="2559" width="11.42578125" style="42"/>
    <col min="2560" max="2560" width="16.5703125" style="42" bestFit="1" customWidth="1"/>
    <col min="2561" max="2561" width="26" style="42" customWidth="1"/>
    <col min="2562" max="2562" width="26.42578125" style="42" customWidth="1"/>
    <col min="2563" max="2563" width="21.42578125" style="42" customWidth="1"/>
    <col min="2564" max="2564" width="3.42578125" style="42" bestFit="1" customWidth="1"/>
    <col min="2565" max="2566" width="11.42578125" style="42" customWidth="1"/>
    <col min="2567" max="2567" width="10.140625" style="42" bestFit="1" customWidth="1"/>
    <col min="2568" max="2815" width="11.42578125" style="42"/>
    <col min="2816" max="2816" width="16.5703125" style="42" bestFit="1" customWidth="1"/>
    <col min="2817" max="2817" width="26" style="42" customWidth="1"/>
    <col min="2818" max="2818" width="26.42578125" style="42" customWidth="1"/>
    <col min="2819" max="2819" width="21.42578125" style="42" customWidth="1"/>
    <col min="2820" max="2820" width="3.42578125" style="42" bestFit="1" customWidth="1"/>
    <col min="2821" max="2822" width="11.42578125" style="42" customWidth="1"/>
    <col min="2823" max="2823" width="10.140625" style="42" bestFit="1" customWidth="1"/>
    <col min="2824" max="3071" width="11.42578125" style="42"/>
    <col min="3072" max="3072" width="16.5703125" style="42" bestFit="1" customWidth="1"/>
    <col min="3073" max="3073" width="26" style="42" customWidth="1"/>
    <col min="3074" max="3074" width="26.42578125" style="42" customWidth="1"/>
    <col min="3075" max="3075" width="21.42578125" style="42" customWidth="1"/>
    <col min="3076" max="3076" width="3.42578125" style="42" bestFit="1" customWidth="1"/>
    <col min="3077" max="3078" width="11.42578125" style="42" customWidth="1"/>
    <col min="3079" max="3079" width="10.140625" style="42" bestFit="1" customWidth="1"/>
    <col min="3080" max="3327" width="11.42578125" style="42"/>
    <col min="3328" max="3328" width="16.5703125" style="42" bestFit="1" customWidth="1"/>
    <col min="3329" max="3329" width="26" style="42" customWidth="1"/>
    <col min="3330" max="3330" width="26.42578125" style="42" customWidth="1"/>
    <col min="3331" max="3331" width="21.42578125" style="42" customWidth="1"/>
    <col min="3332" max="3332" width="3.42578125" style="42" bestFit="1" customWidth="1"/>
    <col min="3333" max="3334" width="11.42578125" style="42" customWidth="1"/>
    <col min="3335" max="3335" width="10.140625" style="42" bestFit="1" customWidth="1"/>
    <col min="3336" max="3583" width="11.42578125" style="42"/>
    <col min="3584" max="3584" width="16.5703125" style="42" bestFit="1" customWidth="1"/>
    <col min="3585" max="3585" width="26" style="42" customWidth="1"/>
    <col min="3586" max="3586" width="26.42578125" style="42" customWidth="1"/>
    <col min="3587" max="3587" width="21.42578125" style="42" customWidth="1"/>
    <col min="3588" max="3588" width="3.42578125" style="42" bestFit="1" customWidth="1"/>
    <col min="3589" max="3590" width="11.42578125" style="42" customWidth="1"/>
    <col min="3591" max="3591" width="10.140625" style="42" bestFit="1" customWidth="1"/>
    <col min="3592" max="3839" width="11.42578125" style="42"/>
    <col min="3840" max="3840" width="16.5703125" style="42" bestFit="1" customWidth="1"/>
    <col min="3841" max="3841" width="26" style="42" customWidth="1"/>
    <col min="3842" max="3842" width="26.42578125" style="42" customWidth="1"/>
    <col min="3843" max="3843" width="21.42578125" style="42" customWidth="1"/>
    <col min="3844" max="3844" width="3.42578125" style="42" bestFit="1" customWidth="1"/>
    <col min="3845" max="3846" width="11.42578125" style="42" customWidth="1"/>
    <col min="3847" max="3847" width="10.140625" style="42" bestFit="1" customWidth="1"/>
    <col min="3848" max="4095" width="11.42578125" style="42"/>
    <col min="4096" max="4096" width="16.5703125" style="42" bestFit="1" customWidth="1"/>
    <col min="4097" max="4097" width="26" style="42" customWidth="1"/>
    <col min="4098" max="4098" width="26.42578125" style="42" customWidth="1"/>
    <col min="4099" max="4099" width="21.42578125" style="42" customWidth="1"/>
    <col min="4100" max="4100" width="3.42578125" style="42" bestFit="1" customWidth="1"/>
    <col min="4101" max="4102" width="11.42578125" style="42" customWidth="1"/>
    <col min="4103" max="4103" width="10.140625" style="42" bestFit="1" customWidth="1"/>
    <col min="4104" max="4351" width="11.42578125" style="42"/>
    <col min="4352" max="4352" width="16.5703125" style="42" bestFit="1" customWidth="1"/>
    <col min="4353" max="4353" width="26" style="42" customWidth="1"/>
    <col min="4354" max="4354" width="26.42578125" style="42" customWidth="1"/>
    <col min="4355" max="4355" width="21.42578125" style="42" customWidth="1"/>
    <col min="4356" max="4356" width="3.42578125" style="42" bestFit="1" customWidth="1"/>
    <col min="4357" max="4358" width="11.42578125" style="42" customWidth="1"/>
    <col min="4359" max="4359" width="10.140625" style="42" bestFit="1" customWidth="1"/>
    <col min="4360" max="4607" width="11.42578125" style="42"/>
    <col min="4608" max="4608" width="16.5703125" style="42" bestFit="1" customWidth="1"/>
    <col min="4609" max="4609" width="26" style="42" customWidth="1"/>
    <col min="4610" max="4610" width="26.42578125" style="42" customWidth="1"/>
    <col min="4611" max="4611" width="21.42578125" style="42" customWidth="1"/>
    <col min="4612" max="4612" width="3.42578125" style="42" bestFit="1" customWidth="1"/>
    <col min="4613" max="4614" width="11.42578125" style="42" customWidth="1"/>
    <col min="4615" max="4615" width="10.140625" style="42" bestFit="1" customWidth="1"/>
    <col min="4616" max="4863" width="11.42578125" style="42"/>
    <col min="4864" max="4864" width="16.5703125" style="42" bestFit="1" customWidth="1"/>
    <col min="4865" max="4865" width="26" style="42" customWidth="1"/>
    <col min="4866" max="4866" width="26.42578125" style="42" customWidth="1"/>
    <col min="4867" max="4867" width="21.42578125" style="42" customWidth="1"/>
    <col min="4868" max="4868" width="3.42578125" style="42" bestFit="1" customWidth="1"/>
    <col min="4869" max="4870" width="11.42578125" style="42" customWidth="1"/>
    <col min="4871" max="4871" width="10.140625" style="42" bestFit="1" customWidth="1"/>
    <col min="4872" max="5119" width="11.42578125" style="42"/>
    <col min="5120" max="5120" width="16.5703125" style="42" bestFit="1" customWidth="1"/>
    <col min="5121" max="5121" width="26" style="42" customWidth="1"/>
    <col min="5122" max="5122" width="26.42578125" style="42" customWidth="1"/>
    <col min="5123" max="5123" width="21.42578125" style="42" customWidth="1"/>
    <col min="5124" max="5124" width="3.42578125" style="42" bestFit="1" customWidth="1"/>
    <col min="5125" max="5126" width="11.42578125" style="42" customWidth="1"/>
    <col min="5127" max="5127" width="10.140625" style="42" bestFit="1" customWidth="1"/>
    <col min="5128" max="5375" width="11.42578125" style="42"/>
    <col min="5376" max="5376" width="16.5703125" style="42" bestFit="1" customWidth="1"/>
    <col min="5377" max="5377" width="26" style="42" customWidth="1"/>
    <col min="5378" max="5378" width="26.42578125" style="42" customWidth="1"/>
    <col min="5379" max="5379" width="21.42578125" style="42" customWidth="1"/>
    <col min="5380" max="5380" width="3.42578125" style="42" bestFit="1" customWidth="1"/>
    <col min="5381" max="5382" width="11.42578125" style="42" customWidth="1"/>
    <col min="5383" max="5383" width="10.140625" style="42" bestFit="1" customWidth="1"/>
    <col min="5384" max="5631" width="11.42578125" style="42"/>
    <col min="5632" max="5632" width="16.5703125" style="42" bestFit="1" customWidth="1"/>
    <col min="5633" max="5633" width="26" style="42" customWidth="1"/>
    <col min="5634" max="5634" width="26.42578125" style="42" customWidth="1"/>
    <col min="5635" max="5635" width="21.42578125" style="42" customWidth="1"/>
    <col min="5636" max="5636" width="3.42578125" style="42" bestFit="1" customWidth="1"/>
    <col min="5637" max="5638" width="11.42578125" style="42" customWidth="1"/>
    <col min="5639" max="5639" width="10.140625" style="42" bestFit="1" customWidth="1"/>
    <col min="5640" max="5887" width="11.42578125" style="42"/>
    <col min="5888" max="5888" width="16.5703125" style="42" bestFit="1" customWidth="1"/>
    <col min="5889" max="5889" width="26" style="42" customWidth="1"/>
    <col min="5890" max="5890" width="26.42578125" style="42" customWidth="1"/>
    <col min="5891" max="5891" width="21.42578125" style="42" customWidth="1"/>
    <col min="5892" max="5892" width="3.42578125" style="42" bestFit="1" customWidth="1"/>
    <col min="5893" max="5894" width="11.42578125" style="42" customWidth="1"/>
    <col min="5895" max="5895" width="10.140625" style="42" bestFit="1" customWidth="1"/>
    <col min="5896" max="6143" width="11.42578125" style="42"/>
    <col min="6144" max="6144" width="16.5703125" style="42" bestFit="1" customWidth="1"/>
    <col min="6145" max="6145" width="26" style="42" customWidth="1"/>
    <col min="6146" max="6146" width="26.42578125" style="42" customWidth="1"/>
    <col min="6147" max="6147" width="21.42578125" style="42" customWidth="1"/>
    <col min="6148" max="6148" width="3.42578125" style="42" bestFit="1" customWidth="1"/>
    <col min="6149" max="6150" width="11.42578125" style="42" customWidth="1"/>
    <col min="6151" max="6151" width="10.140625" style="42" bestFit="1" customWidth="1"/>
    <col min="6152" max="6399" width="11.42578125" style="42"/>
    <col min="6400" max="6400" width="16.5703125" style="42" bestFit="1" customWidth="1"/>
    <col min="6401" max="6401" width="26" style="42" customWidth="1"/>
    <col min="6402" max="6402" width="26.42578125" style="42" customWidth="1"/>
    <col min="6403" max="6403" width="21.42578125" style="42" customWidth="1"/>
    <col min="6404" max="6404" width="3.42578125" style="42" bestFit="1" customWidth="1"/>
    <col min="6405" max="6406" width="11.42578125" style="42" customWidth="1"/>
    <col min="6407" max="6407" width="10.140625" style="42" bestFit="1" customWidth="1"/>
    <col min="6408" max="6655" width="11.42578125" style="42"/>
    <col min="6656" max="6656" width="16.5703125" style="42" bestFit="1" customWidth="1"/>
    <col min="6657" max="6657" width="26" style="42" customWidth="1"/>
    <col min="6658" max="6658" width="26.42578125" style="42" customWidth="1"/>
    <col min="6659" max="6659" width="21.42578125" style="42" customWidth="1"/>
    <col min="6660" max="6660" width="3.42578125" style="42" bestFit="1" customWidth="1"/>
    <col min="6661" max="6662" width="11.42578125" style="42" customWidth="1"/>
    <col min="6663" max="6663" width="10.140625" style="42" bestFit="1" customWidth="1"/>
    <col min="6664" max="6911" width="11.42578125" style="42"/>
    <col min="6912" max="6912" width="16.5703125" style="42" bestFit="1" customWidth="1"/>
    <col min="6913" max="6913" width="26" style="42" customWidth="1"/>
    <col min="6914" max="6914" width="26.42578125" style="42" customWidth="1"/>
    <col min="6915" max="6915" width="21.42578125" style="42" customWidth="1"/>
    <col min="6916" max="6916" width="3.42578125" style="42" bestFit="1" customWidth="1"/>
    <col min="6917" max="6918" width="11.42578125" style="42" customWidth="1"/>
    <col min="6919" max="6919" width="10.140625" style="42" bestFit="1" customWidth="1"/>
    <col min="6920" max="7167" width="11.42578125" style="42"/>
    <col min="7168" max="7168" width="16.5703125" style="42" bestFit="1" customWidth="1"/>
    <col min="7169" max="7169" width="26" style="42" customWidth="1"/>
    <col min="7170" max="7170" width="26.42578125" style="42" customWidth="1"/>
    <col min="7171" max="7171" width="21.42578125" style="42" customWidth="1"/>
    <col min="7172" max="7172" width="3.42578125" style="42" bestFit="1" customWidth="1"/>
    <col min="7173" max="7174" width="11.42578125" style="42" customWidth="1"/>
    <col min="7175" max="7175" width="10.140625" style="42" bestFit="1" customWidth="1"/>
    <col min="7176" max="7423" width="11.42578125" style="42"/>
    <col min="7424" max="7424" width="16.5703125" style="42" bestFit="1" customWidth="1"/>
    <col min="7425" max="7425" width="26" style="42" customWidth="1"/>
    <col min="7426" max="7426" width="26.42578125" style="42" customWidth="1"/>
    <col min="7427" max="7427" width="21.42578125" style="42" customWidth="1"/>
    <col min="7428" max="7428" width="3.42578125" style="42" bestFit="1" customWidth="1"/>
    <col min="7429" max="7430" width="11.42578125" style="42" customWidth="1"/>
    <col min="7431" max="7431" width="10.140625" style="42" bestFit="1" customWidth="1"/>
    <col min="7432" max="7679" width="11.42578125" style="42"/>
    <col min="7680" max="7680" width="16.5703125" style="42" bestFit="1" customWidth="1"/>
    <col min="7681" max="7681" width="26" style="42" customWidth="1"/>
    <col min="7682" max="7682" width="26.42578125" style="42" customWidth="1"/>
    <col min="7683" max="7683" width="21.42578125" style="42" customWidth="1"/>
    <col min="7684" max="7684" width="3.42578125" style="42" bestFit="1" customWidth="1"/>
    <col min="7685" max="7686" width="11.42578125" style="42" customWidth="1"/>
    <col min="7687" max="7687" width="10.140625" style="42" bestFit="1" customWidth="1"/>
    <col min="7688" max="7935" width="11.42578125" style="42"/>
    <col min="7936" max="7936" width="16.5703125" style="42" bestFit="1" customWidth="1"/>
    <col min="7937" max="7937" width="26" style="42" customWidth="1"/>
    <col min="7938" max="7938" width="26.42578125" style="42" customWidth="1"/>
    <col min="7939" max="7939" width="21.42578125" style="42" customWidth="1"/>
    <col min="7940" max="7940" width="3.42578125" style="42" bestFit="1" customWidth="1"/>
    <col min="7941" max="7942" width="11.42578125" style="42" customWidth="1"/>
    <col min="7943" max="7943" width="10.140625" style="42" bestFit="1" customWidth="1"/>
    <col min="7944" max="8191" width="11.42578125" style="42"/>
    <col min="8192" max="8192" width="16.5703125" style="42" bestFit="1" customWidth="1"/>
    <col min="8193" max="8193" width="26" style="42" customWidth="1"/>
    <col min="8194" max="8194" width="26.42578125" style="42" customWidth="1"/>
    <col min="8195" max="8195" width="21.42578125" style="42" customWidth="1"/>
    <col min="8196" max="8196" width="3.42578125" style="42" bestFit="1" customWidth="1"/>
    <col min="8197" max="8198" width="11.42578125" style="42" customWidth="1"/>
    <col min="8199" max="8199" width="10.140625" style="42" bestFit="1" customWidth="1"/>
    <col min="8200" max="8447" width="11.42578125" style="42"/>
    <col min="8448" max="8448" width="16.5703125" style="42" bestFit="1" customWidth="1"/>
    <col min="8449" max="8449" width="26" style="42" customWidth="1"/>
    <col min="8450" max="8450" width="26.42578125" style="42" customWidth="1"/>
    <col min="8451" max="8451" width="21.42578125" style="42" customWidth="1"/>
    <col min="8452" max="8452" width="3.42578125" style="42" bestFit="1" customWidth="1"/>
    <col min="8453" max="8454" width="11.42578125" style="42" customWidth="1"/>
    <col min="8455" max="8455" width="10.140625" style="42" bestFit="1" customWidth="1"/>
    <col min="8456" max="8703" width="11.42578125" style="42"/>
    <col min="8704" max="8704" width="16.5703125" style="42" bestFit="1" customWidth="1"/>
    <col min="8705" max="8705" width="26" style="42" customWidth="1"/>
    <col min="8706" max="8706" width="26.42578125" style="42" customWidth="1"/>
    <col min="8707" max="8707" width="21.42578125" style="42" customWidth="1"/>
    <col min="8708" max="8708" width="3.42578125" style="42" bestFit="1" customWidth="1"/>
    <col min="8709" max="8710" width="11.42578125" style="42" customWidth="1"/>
    <col min="8711" max="8711" width="10.140625" style="42" bestFit="1" customWidth="1"/>
    <col min="8712" max="8959" width="11.42578125" style="42"/>
    <col min="8960" max="8960" width="16.5703125" style="42" bestFit="1" customWidth="1"/>
    <col min="8961" max="8961" width="26" style="42" customWidth="1"/>
    <col min="8962" max="8962" width="26.42578125" style="42" customWidth="1"/>
    <col min="8963" max="8963" width="21.42578125" style="42" customWidth="1"/>
    <col min="8964" max="8964" width="3.42578125" style="42" bestFit="1" customWidth="1"/>
    <col min="8965" max="8966" width="11.42578125" style="42" customWidth="1"/>
    <col min="8967" max="8967" width="10.140625" style="42" bestFit="1" customWidth="1"/>
    <col min="8968" max="9215" width="11.42578125" style="42"/>
    <col min="9216" max="9216" width="16.5703125" style="42" bestFit="1" customWidth="1"/>
    <col min="9217" max="9217" width="26" style="42" customWidth="1"/>
    <col min="9218" max="9218" width="26.42578125" style="42" customWidth="1"/>
    <col min="9219" max="9219" width="21.42578125" style="42" customWidth="1"/>
    <col min="9220" max="9220" width="3.42578125" style="42" bestFit="1" customWidth="1"/>
    <col min="9221" max="9222" width="11.42578125" style="42" customWidth="1"/>
    <col min="9223" max="9223" width="10.140625" style="42" bestFit="1" customWidth="1"/>
    <col min="9224" max="9471" width="11.42578125" style="42"/>
    <col min="9472" max="9472" width="16.5703125" style="42" bestFit="1" customWidth="1"/>
    <col min="9473" max="9473" width="26" style="42" customWidth="1"/>
    <col min="9474" max="9474" width="26.42578125" style="42" customWidth="1"/>
    <col min="9475" max="9475" width="21.42578125" style="42" customWidth="1"/>
    <col min="9476" max="9476" width="3.42578125" style="42" bestFit="1" customWidth="1"/>
    <col min="9477" max="9478" width="11.42578125" style="42" customWidth="1"/>
    <col min="9479" max="9479" width="10.140625" style="42" bestFit="1" customWidth="1"/>
    <col min="9480" max="9727" width="11.42578125" style="42"/>
    <col min="9728" max="9728" width="16.5703125" style="42" bestFit="1" customWidth="1"/>
    <col min="9729" max="9729" width="26" style="42" customWidth="1"/>
    <col min="9730" max="9730" width="26.42578125" style="42" customWidth="1"/>
    <col min="9731" max="9731" width="21.42578125" style="42" customWidth="1"/>
    <col min="9732" max="9732" width="3.42578125" style="42" bestFit="1" customWidth="1"/>
    <col min="9733" max="9734" width="11.42578125" style="42" customWidth="1"/>
    <col min="9735" max="9735" width="10.140625" style="42" bestFit="1" customWidth="1"/>
    <col min="9736" max="9983" width="11.42578125" style="42"/>
    <col min="9984" max="9984" width="16.5703125" style="42" bestFit="1" customWidth="1"/>
    <col min="9985" max="9985" width="26" style="42" customWidth="1"/>
    <col min="9986" max="9986" width="26.42578125" style="42" customWidth="1"/>
    <col min="9987" max="9987" width="21.42578125" style="42" customWidth="1"/>
    <col min="9988" max="9988" width="3.42578125" style="42" bestFit="1" customWidth="1"/>
    <col min="9989" max="9990" width="11.42578125" style="42" customWidth="1"/>
    <col min="9991" max="9991" width="10.140625" style="42" bestFit="1" customWidth="1"/>
    <col min="9992" max="10239" width="11.42578125" style="42"/>
    <col min="10240" max="10240" width="16.5703125" style="42" bestFit="1" customWidth="1"/>
    <col min="10241" max="10241" width="26" style="42" customWidth="1"/>
    <col min="10242" max="10242" width="26.42578125" style="42" customWidth="1"/>
    <col min="10243" max="10243" width="21.42578125" style="42" customWidth="1"/>
    <col min="10244" max="10244" width="3.42578125" style="42" bestFit="1" customWidth="1"/>
    <col min="10245" max="10246" width="11.42578125" style="42" customWidth="1"/>
    <col min="10247" max="10247" width="10.140625" style="42" bestFit="1" customWidth="1"/>
    <col min="10248" max="10495" width="11.42578125" style="42"/>
    <col min="10496" max="10496" width="16.5703125" style="42" bestFit="1" customWidth="1"/>
    <col min="10497" max="10497" width="26" style="42" customWidth="1"/>
    <col min="10498" max="10498" width="26.42578125" style="42" customWidth="1"/>
    <col min="10499" max="10499" width="21.42578125" style="42" customWidth="1"/>
    <col min="10500" max="10500" width="3.42578125" style="42" bestFit="1" customWidth="1"/>
    <col min="10501" max="10502" width="11.42578125" style="42" customWidth="1"/>
    <col min="10503" max="10503" width="10.140625" style="42" bestFit="1" customWidth="1"/>
    <col min="10504" max="10751" width="11.42578125" style="42"/>
    <col min="10752" max="10752" width="16.5703125" style="42" bestFit="1" customWidth="1"/>
    <col min="10753" max="10753" width="26" style="42" customWidth="1"/>
    <col min="10754" max="10754" width="26.42578125" style="42" customWidth="1"/>
    <col min="10755" max="10755" width="21.42578125" style="42" customWidth="1"/>
    <col min="10756" max="10756" width="3.42578125" style="42" bestFit="1" customWidth="1"/>
    <col min="10757" max="10758" width="11.42578125" style="42" customWidth="1"/>
    <col min="10759" max="10759" width="10.140625" style="42" bestFit="1" customWidth="1"/>
    <col min="10760" max="11007" width="11.42578125" style="42"/>
    <col min="11008" max="11008" width="16.5703125" style="42" bestFit="1" customWidth="1"/>
    <col min="11009" max="11009" width="26" style="42" customWidth="1"/>
    <col min="11010" max="11010" width="26.42578125" style="42" customWidth="1"/>
    <col min="11011" max="11011" width="21.42578125" style="42" customWidth="1"/>
    <col min="11012" max="11012" width="3.42578125" style="42" bestFit="1" customWidth="1"/>
    <col min="11013" max="11014" width="11.42578125" style="42" customWidth="1"/>
    <col min="11015" max="11015" width="10.140625" style="42" bestFit="1" customWidth="1"/>
    <col min="11016" max="11263" width="11.42578125" style="42"/>
    <col min="11264" max="11264" width="16.5703125" style="42" bestFit="1" customWidth="1"/>
    <col min="11265" max="11265" width="26" style="42" customWidth="1"/>
    <col min="11266" max="11266" width="26.42578125" style="42" customWidth="1"/>
    <col min="11267" max="11267" width="21.42578125" style="42" customWidth="1"/>
    <col min="11268" max="11268" width="3.42578125" style="42" bestFit="1" customWidth="1"/>
    <col min="11269" max="11270" width="11.42578125" style="42" customWidth="1"/>
    <col min="11271" max="11271" width="10.140625" style="42" bestFit="1" customWidth="1"/>
    <col min="11272" max="11519" width="11.42578125" style="42"/>
    <col min="11520" max="11520" width="16.5703125" style="42" bestFit="1" customWidth="1"/>
    <col min="11521" max="11521" width="26" style="42" customWidth="1"/>
    <col min="11522" max="11522" width="26.42578125" style="42" customWidth="1"/>
    <col min="11523" max="11523" width="21.42578125" style="42" customWidth="1"/>
    <col min="11524" max="11524" width="3.42578125" style="42" bestFit="1" customWidth="1"/>
    <col min="11525" max="11526" width="11.42578125" style="42" customWidth="1"/>
    <col min="11527" max="11527" width="10.140625" style="42" bestFit="1" customWidth="1"/>
    <col min="11528" max="11775" width="11.42578125" style="42"/>
    <col min="11776" max="11776" width="16.5703125" style="42" bestFit="1" customWidth="1"/>
    <col min="11777" max="11777" width="26" style="42" customWidth="1"/>
    <col min="11778" max="11778" width="26.42578125" style="42" customWidth="1"/>
    <col min="11779" max="11779" width="21.42578125" style="42" customWidth="1"/>
    <col min="11780" max="11780" width="3.42578125" style="42" bestFit="1" customWidth="1"/>
    <col min="11781" max="11782" width="11.42578125" style="42" customWidth="1"/>
    <col min="11783" max="11783" width="10.140625" style="42" bestFit="1" customWidth="1"/>
    <col min="11784" max="12031" width="11.42578125" style="42"/>
    <col min="12032" max="12032" width="16.5703125" style="42" bestFit="1" customWidth="1"/>
    <col min="12033" max="12033" width="26" style="42" customWidth="1"/>
    <col min="12034" max="12034" width="26.42578125" style="42" customWidth="1"/>
    <col min="12035" max="12035" width="21.42578125" style="42" customWidth="1"/>
    <col min="12036" max="12036" width="3.42578125" style="42" bestFit="1" customWidth="1"/>
    <col min="12037" max="12038" width="11.42578125" style="42" customWidth="1"/>
    <col min="12039" max="12039" width="10.140625" style="42" bestFit="1" customWidth="1"/>
    <col min="12040" max="12287" width="11.42578125" style="42"/>
    <col min="12288" max="12288" width="16.5703125" style="42" bestFit="1" customWidth="1"/>
    <col min="12289" max="12289" width="26" style="42" customWidth="1"/>
    <col min="12290" max="12290" width="26.42578125" style="42" customWidth="1"/>
    <col min="12291" max="12291" width="21.42578125" style="42" customWidth="1"/>
    <col min="12292" max="12292" width="3.42578125" style="42" bestFit="1" customWidth="1"/>
    <col min="12293" max="12294" width="11.42578125" style="42" customWidth="1"/>
    <col min="12295" max="12295" width="10.140625" style="42" bestFit="1" customWidth="1"/>
    <col min="12296" max="12543" width="11.42578125" style="42"/>
    <col min="12544" max="12544" width="16.5703125" style="42" bestFit="1" customWidth="1"/>
    <col min="12545" max="12545" width="26" style="42" customWidth="1"/>
    <col min="12546" max="12546" width="26.42578125" style="42" customWidth="1"/>
    <col min="12547" max="12547" width="21.42578125" style="42" customWidth="1"/>
    <col min="12548" max="12548" width="3.42578125" style="42" bestFit="1" customWidth="1"/>
    <col min="12549" max="12550" width="11.42578125" style="42" customWidth="1"/>
    <col min="12551" max="12551" width="10.140625" style="42" bestFit="1" customWidth="1"/>
    <col min="12552" max="12799" width="11.42578125" style="42"/>
    <col min="12800" max="12800" width="16.5703125" style="42" bestFit="1" customWidth="1"/>
    <col min="12801" max="12801" width="26" style="42" customWidth="1"/>
    <col min="12802" max="12802" width="26.42578125" style="42" customWidth="1"/>
    <col min="12803" max="12803" width="21.42578125" style="42" customWidth="1"/>
    <col min="12804" max="12804" width="3.42578125" style="42" bestFit="1" customWidth="1"/>
    <col min="12805" max="12806" width="11.42578125" style="42" customWidth="1"/>
    <col min="12807" max="12807" width="10.140625" style="42" bestFit="1" customWidth="1"/>
    <col min="12808" max="13055" width="11.42578125" style="42"/>
    <col min="13056" max="13056" width="16.5703125" style="42" bestFit="1" customWidth="1"/>
    <col min="13057" max="13057" width="26" style="42" customWidth="1"/>
    <col min="13058" max="13058" width="26.42578125" style="42" customWidth="1"/>
    <col min="13059" max="13059" width="21.42578125" style="42" customWidth="1"/>
    <col min="13060" max="13060" width="3.42578125" style="42" bestFit="1" customWidth="1"/>
    <col min="13061" max="13062" width="11.42578125" style="42" customWidth="1"/>
    <col min="13063" max="13063" width="10.140625" style="42" bestFit="1" customWidth="1"/>
    <col min="13064" max="13311" width="11.42578125" style="42"/>
    <col min="13312" max="13312" width="16.5703125" style="42" bestFit="1" customWidth="1"/>
    <col min="13313" max="13313" width="26" style="42" customWidth="1"/>
    <col min="13314" max="13314" width="26.42578125" style="42" customWidth="1"/>
    <col min="13315" max="13315" width="21.42578125" style="42" customWidth="1"/>
    <col min="13316" max="13316" width="3.42578125" style="42" bestFit="1" customWidth="1"/>
    <col min="13317" max="13318" width="11.42578125" style="42" customWidth="1"/>
    <col min="13319" max="13319" width="10.140625" style="42" bestFit="1" customWidth="1"/>
    <col min="13320" max="13567" width="11.42578125" style="42"/>
    <col min="13568" max="13568" width="16.5703125" style="42" bestFit="1" customWidth="1"/>
    <col min="13569" max="13569" width="26" style="42" customWidth="1"/>
    <col min="13570" max="13570" width="26.42578125" style="42" customWidth="1"/>
    <col min="13571" max="13571" width="21.42578125" style="42" customWidth="1"/>
    <col min="13572" max="13572" width="3.42578125" style="42" bestFit="1" customWidth="1"/>
    <col min="13573" max="13574" width="11.42578125" style="42" customWidth="1"/>
    <col min="13575" max="13575" width="10.140625" style="42" bestFit="1" customWidth="1"/>
    <col min="13576" max="13823" width="11.42578125" style="42"/>
    <col min="13824" max="13824" width="16.5703125" style="42" bestFit="1" customWidth="1"/>
    <col min="13825" max="13825" width="26" style="42" customWidth="1"/>
    <col min="13826" max="13826" width="26.42578125" style="42" customWidth="1"/>
    <col min="13827" max="13827" width="21.42578125" style="42" customWidth="1"/>
    <col min="13828" max="13828" width="3.42578125" style="42" bestFit="1" customWidth="1"/>
    <col min="13829" max="13830" width="11.42578125" style="42" customWidth="1"/>
    <col min="13831" max="13831" width="10.140625" style="42" bestFit="1" customWidth="1"/>
    <col min="13832" max="14079" width="11.42578125" style="42"/>
    <col min="14080" max="14080" width="16.5703125" style="42" bestFit="1" customWidth="1"/>
    <col min="14081" max="14081" width="26" style="42" customWidth="1"/>
    <col min="14082" max="14082" width="26.42578125" style="42" customWidth="1"/>
    <col min="14083" max="14083" width="21.42578125" style="42" customWidth="1"/>
    <col min="14084" max="14084" width="3.42578125" style="42" bestFit="1" customWidth="1"/>
    <col min="14085" max="14086" width="11.42578125" style="42" customWidth="1"/>
    <col min="14087" max="14087" width="10.140625" style="42" bestFit="1" customWidth="1"/>
    <col min="14088" max="14335" width="11.42578125" style="42"/>
    <col min="14336" max="14336" width="16.5703125" style="42" bestFit="1" customWidth="1"/>
    <col min="14337" max="14337" width="26" style="42" customWidth="1"/>
    <col min="14338" max="14338" width="26.42578125" style="42" customWidth="1"/>
    <col min="14339" max="14339" width="21.42578125" style="42" customWidth="1"/>
    <col min="14340" max="14340" width="3.42578125" style="42" bestFit="1" customWidth="1"/>
    <col min="14341" max="14342" width="11.42578125" style="42" customWidth="1"/>
    <col min="14343" max="14343" width="10.140625" style="42" bestFit="1" customWidth="1"/>
    <col min="14344" max="14591" width="11.42578125" style="42"/>
    <col min="14592" max="14592" width="16.5703125" style="42" bestFit="1" customWidth="1"/>
    <col min="14593" max="14593" width="26" style="42" customWidth="1"/>
    <col min="14594" max="14594" width="26.42578125" style="42" customWidth="1"/>
    <col min="14595" max="14595" width="21.42578125" style="42" customWidth="1"/>
    <col min="14596" max="14596" width="3.42578125" style="42" bestFit="1" customWidth="1"/>
    <col min="14597" max="14598" width="11.42578125" style="42" customWidth="1"/>
    <col min="14599" max="14599" width="10.140625" style="42" bestFit="1" customWidth="1"/>
    <col min="14600" max="14847" width="11.42578125" style="42"/>
    <col min="14848" max="14848" width="16.5703125" style="42" bestFit="1" customWidth="1"/>
    <col min="14849" max="14849" width="26" style="42" customWidth="1"/>
    <col min="14850" max="14850" width="26.42578125" style="42" customWidth="1"/>
    <col min="14851" max="14851" width="21.42578125" style="42" customWidth="1"/>
    <col min="14852" max="14852" width="3.42578125" style="42" bestFit="1" customWidth="1"/>
    <col min="14853" max="14854" width="11.42578125" style="42" customWidth="1"/>
    <col min="14855" max="14855" width="10.140625" style="42" bestFit="1" customWidth="1"/>
    <col min="14856" max="15103" width="11.42578125" style="42"/>
    <col min="15104" max="15104" width="16.5703125" style="42" bestFit="1" customWidth="1"/>
    <col min="15105" max="15105" width="26" style="42" customWidth="1"/>
    <col min="15106" max="15106" width="26.42578125" style="42" customWidth="1"/>
    <col min="15107" max="15107" width="21.42578125" style="42" customWidth="1"/>
    <col min="15108" max="15108" width="3.42578125" style="42" bestFit="1" customWidth="1"/>
    <col min="15109" max="15110" width="11.42578125" style="42" customWidth="1"/>
    <col min="15111" max="15111" width="10.140625" style="42" bestFit="1" customWidth="1"/>
    <col min="15112" max="15359" width="11.42578125" style="42"/>
    <col min="15360" max="15360" width="16.5703125" style="42" bestFit="1" customWidth="1"/>
    <col min="15361" max="15361" width="26" style="42" customWidth="1"/>
    <col min="15362" max="15362" width="26.42578125" style="42" customWidth="1"/>
    <col min="15363" max="15363" width="21.42578125" style="42" customWidth="1"/>
    <col min="15364" max="15364" width="3.42578125" style="42" bestFit="1" customWidth="1"/>
    <col min="15365" max="15366" width="11.42578125" style="42" customWidth="1"/>
    <col min="15367" max="15367" width="10.140625" style="42" bestFit="1" customWidth="1"/>
    <col min="15368" max="15615" width="11.42578125" style="42"/>
    <col min="15616" max="15616" width="16.5703125" style="42" bestFit="1" customWidth="1"/>
    <col min="15617" max="15617" width="26" style="42" customWidth="1"/>
    <col min="15618" max="15618" width="26.42578125" style="42" customWidth="1"/>
    <col min="15619" max="15619" width="21.42578125" style="42" customWidth="1"/>
    <col min="15620" max="15620" width="3.42578125" style="42" bestFit="1" customWidth="1"/>
    <col min="15621" max="15622" width="11.42578125" style="42" customWidth="1"/>
    <col min="15623" max="15623" width="10.140625" style="42" bestFit="1" customWidth="1"/>
    <col min="15624" max="15871" width="11.42578125" style="42"/>
    <col min="15872" max="15872" width="16.5703125" style="42" bestFit="1" customWidth="1"/>
    <col min="15873" max="15873" width="26" style="42" customWidth="1"/>
    <col min="15874" max="15874" width="26.42578125" style="42" customWidth="1"/>
    <col min="15875" max="15875" width="21.42578125" style="42" customWidth="1"/>
    <col min="15876" max="15876" width="3.42578125" style="42" bestFit="1" customWidth="1"/>
    <col min="15877" max="15878" width="11.42578125" style="42" customWidth="1"/>
    <col min="15879" max="15879" width="10.140625" style="42" bestFit="1" customWidth="1"/>
    <col min="15880" max="16127" width="11.42578125" style="42"/>
    <col min="16128" max="16128" width="16.5703125" style="42" bestFit="1" customWidth="1"/>
    <col min="16129" max="16129" width="26" style="42" customWidth="1"/>
    <col min="16130" max="16130" width="26.42578125" style="42" customWidth="1"/>
    <col min="16131" max="16131" width="21.42578125" style="42" customWidth="1"/>
    <col min="16132" max="16132" width="3.42578125" style="42" bestFit="1" customWidth="1"/>
    <col min="16133" max="16134" width="11.42578125" style="42" customWidth="1"/>
    <col min="16135" max="16135" width="10.140625" style="42" bestFit="1" customWidth="1"/>
    <col min="16136" max="16384" width="11.42578125" style="42"/>
  </cols>
  <sheetData>
    <row r="1" spans="1:10" s="322" customFormat="1">
      <c r="A1" s="675" t="s">
        <v>818</v>
      </c>
      <c r="B1" s="704"/>
      <c r="C1" s="744" t="s">
        <v>487</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3.5" customHeight="1">
      <c r="A3" s="757" t="s">
        <v>178</v>
      </c>
      <c r="B3" s="758" t="str">
        <f>'AF100'!C3</f>
        <v>The Seed Funds</v>
      </c>
      <c r="C3" s="677"/>
      <c r="D3" s="678"/>
      <c r="E3" s="678"/>
      <c r="F3" s="703"/>
      <c r="G3" s="703"/>
      <c r="H3" s="703"/>
      <c r="I3" s="703"/>
      <c r="J3" s="703"/>
    </row>
    <row r="4" spans="1:10" s="322" customFormat="1" ht="13.5" customHeight="1">
      <c r="A4" s="757" t="s">
        <v>851</v>
      </c>
      <c r="B4" s="758">
        <f>'AF100'!C4</f>
        <v>0</v>
      </c>
      <c r="C4" s="677"/>
      <c r="D4" s="678"/>
      <c r="E4" s="678"/>
      <c r="F4" s="703"/>
      <c r="G4" s="703"/>
      <c r="H4" s="703"/>
      <c r="I4" s="703"/>
      <c r="J4" s="703"/>
    </row>
    <row r="5" spans="1:10" s="322" customFormat="1" ht="13.5" customHeight="1">
      <c r="A5" s="757" t="s">
        <v>252</v>
      </c>
      <c r="B5" s="758" t="str">
        <f>'AF100'!C5</f>
        <v>Savings and Loans Company</v>
      </c>
      <c r="C5" s="677"/>
      <c r="D5" s="678"/>
      <c r="E5" s="678"/>
      <c r="F5" s="703"/>
      <c r="G5" s="703"/>
      <c r="H5" s="703"/>
      <c r="I5" s="703"/>
      <c r="J5" s="703"/>
    </row>
    <row r="6" spans="1:10" s="322" customFormat="1" ht="12.95" customHeight="1">
      <c r="A6" s="757" t="s">
        <v>852</v>
      </c>
      <c r="B6" s="759">
        <f>'AF100'!C6</f>
        <v>44316</v>
      </c>
      <c r="C6" s="677"/>
      <c r="D6" s="678"/>
      <c r="E6" s="678"/>
      <c r="F6" s="703"/>
      <c r="G6" s="703"/>
      <c r="H6" s="703"/>
      <c r="I6" s="703"/>
      <c r="J6" s="703"/>
    </row>
    <row r="7" spans="1:10" s="780" customFormat="1" ht="24" customHeight="1" thickBot="1">
      <c r="A7" s="777" t="s">
        <v>1944</v>
      </c>
      <c r="B7" s="778"/>
      <c r="C7" s="779"/>
      <c r="D7" s="779"/>
      <c r="F7" s="781"/>
      <c r="G7" s="781"/>
      <c r="H7" s="781"/>
    </row>
    <row r="8" spans="1:10" ht="21.95" customHeight="1">
      <c r="A8" s="828" t="s">
        <v>214</v>
      </c>
      <c r="B8" s="829"/>
      <c r="C8" s="252"/>
      <c r="D8" s="252"/>
      <c r="E8" s="253"/>
    </row>
    <row r="9" spans="1:10">
      <c r="A9" s="679" t="s">
        <v>2171</v>
      </c>
      <c r="B9" s="683" t="s">
        <v>1967</v>
      </c>
      <c r="C9" s="250" t="s">
        <v>649</v>
      </c>
      <c r="D9" s="250" t="s">
        <v>1968</v>
      </c>
      <c r="E9" s="251" t="s">
        <v>1969</v>
      </c>
    </row>
    <row r="10" spans="1:10">
      <c r="A10" s="680" t="s">
        <v>106</v>
      </c>
      <c r="B10" s="233"/>
      <c r="C10" s="540">
        <f>SUM(C11,C62,C113,C164,C215)</f>
        <v>0</v>
      </c>
      <c r="D10" s="234" t="e">
        <f>C10/$C$10</f>
        <v>#DIV/0!</v>
      </c>
      <c r="E10" s="242">
        <f>C10/'MNB100'!$C$26</f>
        <v>0</v>
      </c>
    </row>
    <row r="11" spans="1:10">
      <c r="A11" s="680"/>
      <c r="B11" s="233" t="s">
        <v>555</v>
      </c>
      <c r="C11" s="540">
        <f>SUM(C12:C61)</f>
        <v>0</v>
      </c>
      <c r="D11" s="234" t="e">
        <f>C11/$C$10</f>
        <v>#DIV/0!</v>
      </c>
      <c r="E11" s="242">
        <f>C11/'MNB100'!$C$26</f>
        <v>0</v>
      </c>
    </row>
    <row r="12" spans="1:10">
      <c r="A12" s="193">
        <v>1</v>
      </c>
      <c r="B12" s="235"/>
      <c r="C12" s="541"/>
      <c r="D12" s="234" t="e">
        <f t="shared" ref="D12:D75" si="0">C12/$C$10</f>
        <v>#DIV/0!</v>
      </c>
      <c r="E12" s="242">
        <f>C12/'MNB100'!$C$26</f>
        <v>0</v>
      </c>
    </row>
    <row r="13" spans="1:10">
      <c r="A13" s="193">
        <v>2</v>
      </c>
      <c r="B13" s="236"/>
      <c r="C13" s="541"/>
      <c r="D13" s="234" t="e">
        <f t="shared" si="0"/>
        <v>#DIV/0!</v>
      </c>
      <c r="E13" s="242">
        <f>C13/'MNB100'!$C$26</f>
        <v>0</v>
      </c>
    </row>
    <row r="14" spans="1:10">
      <c r="A14" s="193">
        <v>3</v>
      </c>
      <c r="B14" s="236"/>
      <c r="C14" s="541"/>
      <c r="D14" s="234" t="e">
        <f t="shared" si="0"/>
        <v>#DIV/0!</v>
      </c>
      <c r="E14" s="242">
        <f>C14/'MNB100'!$C$26</f>
        <v>0</v>
      </c>
    </row>
    <row r="15" spans="1:10">
      <c r="A15" s="193">
        <v>4</v>
      </c>
      <c r="B15" s="236"/>
      <c r="C15" s="541"/>
      <c r="D15" s="234" t="e">
        <f t="shared" si="0"/>
        <v>#DIV/0!</v>
      </c>
      <c r="E15" s="242">
        <f>C15/'MNB100'!$C$26</f>
        <v>0</v>
      </c>
    </row>
    <row r="16" spans="1:10">
      <c r="A16" s="193">
        <v>5</v>
      </c>
      <c r="B16" s="236"/>
      <c r="C16" s="541"/>
      <c r="D16" s="234" t="e">
        <f t="shared" si="0"/>
        <v>#DIV/0!</v>
      </c>
      <c r="E16" s="242">
        <f>C16/'MNB100'!$C$26</f>
        <v>0</v>
      </c>
    </row>
    <row r="17" spans="1:5">
      <c r="A17" s="193">
        <v>6</v>
      </c>
      <c r="B17" s="236"/>
      <c r="C17" s="541"/>
      <c r="D17" s="234" t="e">
        <f t="shared" si="0"/>
        <v>#DIV/0!</v>
      </c>
      <c r="E17" s="242">
        <f>C17/'MNB100'!$C$26</f>
        <v>0</v>
      </c>
    </row>
    <row r="18" spans="1:5">
      <c r="A18" s="193">
        <v>7</v>
      </c>
      <c r="B18" s="236"/>
      <c r="C18" s="541"/>
      <c r="D18" s="234" t="e">
        <f t="shared" si="0"/>
        <v>#DIV/0!</v>
      </c>
      <c r="E18" s="242">
        <f>C18/'MNB100'!$C$26</f>
        <v>0</v>
      </c>
    </row>
    <row r="19" spans="1:5">
      <c r="A19" s="193">
        <v>8</v>
      </c>
      <c r="B19" s="236"/>
      <c r="C19" s="541"/>
      <c r="D19" s="234" t="e">
        <f t="shared" si="0"/>
        <v>#DIV/0!</v>
      </c>
      <c r="E19" s="242">
        <f>C19/'MNB100'!$C$26</f>
        <v>0</v>
      </c>
    </row>
    <row r="20" spans="1:5">
      <c r="A20" s="193">
        <v>9</v>
      </c>
      <c r="B20" s="236"/>
      <c r="C20" s="541"/>
      <c r="D20" s="234" t="e">
        <f t="shared" si="0"/>
        <v>#DIV/0!</v>
      </c>
      <c r="E20" s="242">
        <f>C20/'MNB100'!$C$26</f>
        <v>0</v>
      </c>
    </row>
    <row r="21" spans="1:5">
      <c r="A21" s="193">
        <v>10</v>
      </c>
      <c r="B21" s="236"/>
      <c r="C21" s="541"/>
      <c r="D21" s="234" t="e">
        <f t="shared" si="0"/>
        <v>#DIV/0!</v>
      </c>
      <c r="E21" s="242">
        <f>C21/'MNB100'!$C$26</f>
        <v>0</v>
      </c>
    </row>
    <row r="22" spans="1:5">
      <c r="A22" s="193">
        <v>11</v>
      </c>
      <c r="B22" s="236"/>
      <c r="C22" s="541"/>
      <c r="D22" s="234" t="e">
        <f t="shared" si="0"/>
        <v>#DIV/0!</v>
      </c>
      <c r="E22" s="242">
        <f>C22/'MNB100'!$C$26</f>
        <v>0</v>
      </c>
    </row>
    <row r="23" spans="1:5">
      <c r="A23" s="193">
        <v>12</v>
      </c>
      <c r="B23" s="236"/>
      <c r="C23" s="541"/>
      <c r="D23" s="234" t="e">
        <f t="shared" si="0"/>
        <v>#DIV/0!</v>
      </c>
      <c r="E23" s="242">
        <f>C23/'MNB100'!$C$26</f>
        <v>0</v>
      </c>
    </row>
    <row r="24" spans="1:5">
      <c r="A24" s="193">
        <v>13</v>
      </c>
      <c r="B24" s="236"/>
      <c r="C24" s="541"/>
      <c r="D24" s="234" t="e">
        <f t="shared" si="0"/>
        <v>#DIV/0!</v>
      </c>
      <c r="E24" s="242">
        <f>C24/'MNB100'!$C$26</f>
        <v>0</v>
      </c>
    </row>
    <row r="25" spans="1:5">
      <c r="A25" s="193">
        <v>14</v>
      </c>
      <c r="B25" s="236"/>
      <c r="C25" s="541"/>
      <c r="D25" s="234" t="e">
        <f t="shared" si="0"/>
        <v>#DIV/0!</v>
      </c>
      <c r="E25" s="242">
        <f>C25/'MNB100'!$C$26</f>
        <v>0</v>
      </c>
    </row>
    <row r="26" spans="1:5">
      <c r="A26" s="193">
        <v>15</v>
      </c>
      <c r="B26" s="236"/>
      <c r="C26" s="541"/>
      <c r="D26" s="234" t="e">
        <f t="shared" si="0"/>
        <v>#DIV/0!</v>
      </c>
      <c r="E26" s="242">
        <f>C26/'MNB100'!$C$26</f>
        <v>0</v>
      </c>
    </row>
    <row r="27" spans="1:5">
      <c r="A27" s="193">
        <v>16</v>
      </c>
      <c r="B27" s="236"/>
      <c r="C27" s="541"/>
      <c r="D27" s="234" t="e">
        <f t="shared" si="0"/>
        <v>#DIV/0!</v>
      </c>
      <c r="E27" s="242">
        <f>C27/'MNB100'!$C$26</f>
        <v>0</v>
      </c>
    </row>
    <row r="28" spans="1:5">
      <c r="A28" s="193">
        <v>17</v>
      </c>
      <c r="B28" s="236"/>
      <c r="C28" s="541"/>
      <c r="D28" s="234" t="e">
        <f t="shared" si="0"/>
        <v>#DIV/0!</v>
      </c>
      <c r="E28" s="242">
        <f>C28/'MNB100'!$C$26</f>
        <v>0</v>
      </c>
    </row>
    <row r="29" spans="1:5">
      <c r="A29" s="193">
        <v>18</v>
      </c>
      <c r="B29" s="236"/>
      <c r="C29" s="541"/>
      <c r="D29" s="234" t="e">
        <f t="shared" si="0"/>
        <v>#DIV/0!</v>
      </c>
      <c r="E29" s="242">
        <f>C29/'MNB100'!$C$26</f>
        <v>0</v>
      </c>
    </row>
    <row r="30" spans="1:5">
      <c r="A30" s="193">
        <v>19</v>
      </c>
      <c r="B30" s="236"/>
      <c r="C30" s="541"/>
      <c r="D30" s="234" t="e">
        <f t="shared" si="0"/>
        <v>#DIV/0!</v>
      </c>
      <c r="E30" s="242">
        <f>C30/'MNB100'!$C$26</f>
        <v>0</v>
      </c>
    </row>
    <row r="31" spans="1:5">
      <c r="A31" s="193">
        <v>20</v>
      </c>
      <c r="B31" s="236"/>
      <c r="C31" s="541"/>
      <c r="D31" s="234" t="e">
        <f t="shared" si="0"/>
        <v>#DIV/0!</v>
      </c>
      <c r="E31" s="242">
        <f>C31/'MNB100'!$C$26</f>
        <v>0</v>
      </c>
    </row>
    <row r="32" spans="1:5">
      <c r="A32" s="193">
        <v>21</v>
      </c>
      <c r="B32" s="236"/>
      <c r="C32" s="541"/>
      <c r="D32" s="234" t="e">
        <f t="shared" si="0"/>
        <v>#DIV/0!</v>
      </c>
      <c r="E32" s="242">
        <f>C32/'MNB100'!$C$26</f>
        <v>0</v>
      </c>
    </row>
    <row r="33" spans="1:5">
      <c r="A33" s="193">
        <v>22</v>
      </c>
      <c r="B33" s="236"/>
      <c r="C33" s="541"/>
      <c r="D33" s="234" t="e">
        <f t="shared" si="0"/>
        <v>#DIV/0!</v>
      </c>
      <c r="E33" s="242">
        <f>C33/'MNB100'!$C$26</f>
        <v>0</v>
      </c>
    </row>
    <row r="34" spans="1:5">
      <c r="A34" s="193">
        <v>23</v>
      </c>
      <c r="B34" s="236"/>
      <c r="C34" s="541"/>
      <c r="D34" s="234" t="e">
        <f t="shared" si="0"/>
        <v>#DIV/0!</v>
      </c>
      <c r="E34" s="242">
        <f>C34/'MNB100'!$C$26</f>
        <v>0</v>
      </c>
    </row>
    <row r="35" spans="1:5">
      <c r="A35" s="193">
        <v>24</v>
      </c>
      <c r="B35" s="236"/>
      <c r="C35" s="541"/>
      <c r="D35" s="234" t="e">
        <f t="shared" si="0"/>
        <v>#DIV/0!</v>
      </c>
      <c r="E35" s="242">
        <f>C35/'MNB100'!$C$26</f>
        <v>0</v>
      </c>
    </row>
    <row r="36" spans="1:5">
      <c r="A36" s="193">
        <v>25</v>
      </c>
      <c r="B36" s="236"/>
      <c r="C36" s="541"/>
      <c r="D36" s="234" t="e">
        <f t="shared" si="0"/>
        <v>#DIV/0!</v>
      </c>
      <c r="E36" s="242">
        <f>C36/'MNB100'!$C$26</f>
        <v>0</v>
      </c>
    </row>
    <row r="37" spans="1:5">
      <c r="A37" s="193">
        <v>26</v>
      </c>
      <c r="B37" s="236"/>
      <c r="C37" s="541"/>
      <c r="D37" s="234" t="e">
        <f t="shared" si="0"/>
        <v>#DIV/0!</v>
      </c>
      <c r="E37" s="242">
        <f>C37/'MNB100'!$C$26</f>
        <v>0</v>
      </c>
    </row>
    <row r="38" spans="1:5">
      <c r="A38" s="193">
        <v>27</v>
      </c>
      <c r="B38" s="236"/>
      <c r="C38" s="541"/>
      <c r="D38" s="234" t="e">
        <f t="shared" si="0"/>
        <v>#DIV/0!</v>
      </c>
      <c r="E38" s="242">
        <f>C38/'MNB100'!$C$26</f>
        <v>0</v>
      </c>
    </row>
    <row r="39" spans="1:5">
      <c r="A39" s="193">
        <v>28</v>
      </c>
      <c r="B39" s="236"/>
      <c r="C39" s="541"/>
      <c r="D39" s="234" t="e">
        <f t="shared" si="0"/>
        <v>#DIV/0!</v>
      </c>
      <c r="E39" s="242">
        <f>C39/'MNB100'!$C$26</f>
        <v>0</v>
      </c>
    </row>
    <row r="40" spans="1:5">
      <c r="A40" s="193">
        <v>29</v>
      </c>
      <c r="B40" s="236"/>
      <c r="C40" s="541"/>
      <c r="D40" s="234" t="e">
        <f t="shared" si="0"/>
        <v>#DIV/0!</v>
      </c>
      <c r="E40" s="242">
        <f>C40/'MNB100'!$C$26</f>
        <v>0</v>
      </c>
    </row>
    <row r="41" spans="1:5">
      <c r="A41" s="193">
        <v>30</v>
      </c>
      <c r="B41" s="236"/>
      <c r="C41" s="541"/>
      <c r="D41" s="234" t="e">
        <f t="shared" si="0"/>
        <v>#DIV/0!</v>
      </c>
      <c r="E41" s="242">
        <f>C41/'MNB100'!$C$26</f>
        <v>0</v>
      </c>
    </row>
    <row r="42" spans="1:5">
      <c r="A42" s="193">
        <v>31</v>
      </c>
      <c r="B42" s="236"/>
      <c r="C42" s="541"/>
      <c r="D42" s="234" t="e">
        <f t="shared" si="0"/>
        <v>#DIV/0!</v>
      </c>
      <c r="E42" s="242">
        <f>C42/'MNB100'!$C$26</f>
        <v>0</v>
      </c>
    </row>
    <row r="43" spans="1:5">
      <c r="A43" s="193">
        <v>32</v>
      </c>
      <c r="B43" s="236"/>
      <c r="C43" s="541"/>
      <c r="D43" s="234" t="e">
        <f t="shared" si="0"/>
        <v>#DIV/0!</v>
      </c>
      <c r="E43" s="242">
        <f>C43/'MNB100'!$C$26</f>
        <v>0</v>
      </c>
    </row>
    <row r="44" spans="1:5">
      <c r="A44" s="193">
        <v>33</v>
      </c>
      <c r="B44" s="236"/>
      <c r="C44" s="541"/>
      <c r="D44" s="234" t="e">
        <f t="shared" si="0"/>
        <v>#DIV/0!</v>
      </c>
      <c r="E44" s="242">
        <f>C44/'MNB100'!$C$26</f>
        <v>0</v>
      </c>
    </row>
    <row r="45" spans="1:5">
      <c r="A45" s="193">
        <v>34</v>
      </c>
      <c r="B45" s="236"/>
      <c r="C45" s="541"/>
      <c r="D45" s="234" t="e">
        <f t="shared" si="0"/>
        <v>#DIV/0!</v>
      </c>
      <c r="E45" s="242">
        <f>C45/'MNB100'!$C$26</f>
        <v>0</v>
      </c>
    </row>
    <row r="46" spans="1:5">
      <c r="A46" s="193">
        <v>35</v>
      </c>
      <c r="B46" s="236"/>
      <c r="C46" s="541"/>
      <c r="D46" s="234" t="e">
        <f t="shared" si="0"/>
        <v>#DIV/0!</v>
      </c>
      <c r="E46" s="242">
        <f>C46/'MNB100'!$C$26</f>
        <v>0</v>
      </c>
    </row>
    <row r="47" spans="1:5">
      <c r="A47" s="193">
        <v>36</v>
      </c>
      <c r="B47" s="236"/>
      <c r="C47" s="541"/>
      <c r="D47" s="234" t="e">
        <f t="shared" si="0"/>
        <v>#DIV/0!</v>
      </c>
      <c r="E47" s="242">
        <f>C47/'MNB100'!$C$26</f>
        <v>0</v>
      </c>
    </row>
    <row r="48" spans="1:5">
      <c r="A48" s="193">
        <v>37</v>
      </c>
      <c r="B48" s="236"/>
      <c r="C48" s="541"/>
      <c r="D48" s="234" t="e">
        <f t="shared" si="0"/>
        <v>#DIV/0!</v>
      </c>
      <c r="E48" s="242">
        <f>C48/'MNB100'!$C$26</f>
        <v>0</v>
      </c>
    </row>
    <row r="49" spans="1:5">
      <c r="A49" s="193">
        <v>38</v>
      </c>
      <c r="B49" s="236"/>
      <c r="C49" s="541"/>
      <c r="D49" s="234" t="e">
        <f t="shared" si="0"/>
        <v>#DIV/0!</v>
      </c>
      <c r="E49" s="242">
        <f>C49/'MNB100'!$C$26</f>
        <v>0</v>
      </c>
    </row>
    <row r="50" spans="1:5">
      <c r="A50" s="193">
        <v>39</v>
      </c>
      <c r="B50" s="236"/>
      <c r="C50" s="541"/>
      <c r="D50" s="234" t="e">
        <f t="shared" si="0"/>
        <v>#DIV/0!</v>
      </c>
      <c r="E50" s="242">
        <f>C50/'MNB100'!$C$26</f>
        <v>0</v>
      </c>
    </row>
    <row r="51" spans="1:5">
      <c r="A51" s="193">
        <v>40</v>
      </c>
      <c r="B51" s="236"/>
      <c r="C51" s="541"/>
      <c r="D51" s="234" t="e">
        <f t="shared" si="0"/>
        <v>#DIV/0!</v>
      </c>
      <c r="E51" s="242">
        <f>C51/'MNB100'!$C$26</f>
        <v>0</v>
      </c>
    </row>
    <row r="52" spans="1:5">
      <c r="A52" s="193">
        <v>41</v>
      </c>
      <c r="B52" s="236"/>
      <c r="C52" s="541"/>
      <c r="D52" s="234" t="e">
        <f t="shared" si="0"/>
        <v>#DIV/0!</v>
      </c>
      <c r="E52" s="242">
        <f>C52/'MNB100'!$C$26</f>
        <v>0</v>
      </c>
    </row>
    <row r="53" spans="1:5">
      <c r="A53" s="193">
        <v>42</v>
      </c>
      <c r="B53" s="236"/>
      <c r="C53" s="541"/>
      <c r="D53" s="234" t="e">
        <f t="shared" si="0"/>
        <v>#DIV/0!</v>
      </c>
      <c r="E53" s="242">
        <f>C53/'MNB100'!$C$26</f>
        <v>0</v>
      </c>
    </row>
    <row r="54" spans="1:5">
      <c r="A54" s="193">
        <v>43</v>
      </c>
      <c r="B54" s="236"/>
      <c r="C54" s="541"/>
      <c r="D54" s="234" t="e">
        <f t="shared" si="0"/>
        <v>#DIV/0!</v>
      </c>
      <c r="E54" s="242">
        <f>C54/'MNB100'!$C$26</f>
        <v>0</v>
      </c>
    </row>
    <row r="55" spans="1:5">
      <c r="A55" s="193">
        <v>44</v>
      </c>
      <c r="B55" s="236"/>
      <c r="C55" s="541"/>
      <c r="D55" s="234" t="e">
        <f t="shared" si="0"/>
        <v>#DIV/0!</v>
      </c>
      <c r="E55" s="242">
        <f>C55/'MNB100'!$C$26</f>
        <v>0</v>
      </c>
    </row>
    <row r="56" spans="1:5">
      <c r="A56" s="193">
        <v>45</v>
      </c>
      <c r="B56" s="236"/>
      <c r="C56" s="541"/>
      <c r="D56" s="234" t="e">
        <f t="shared" si="0"/>
        <v>#DIV/0!</v>
      </c>
      <c r="E56" s="242">
        <f>C56/'MNB100'!$C$26</f>
        <v>0</v>
      </c>
    </row>
    <row r="57" spans="1:5">
      <c r="A57" s="193">
        <v>46</v>
      </c>
      <c r="B57" s="236"/>
      <c r="C57" s="541"/>
      <c r="D57" s="234" t="e">
        <f t="shared" si="0"/>
        <v>#DIV/0!</v>
      </c>
      <c r="E57" s="242">
        <f>C57/'MNB100'!$C$26</f>
        <v>0</v>
      </c>
    </row>
    <row r="58" spans="1:5">
      <c r="A58" s="193">
        <v>47</v>
      </c>
      <c r="B58" s="236"/>
      <c r="C58" s="541"/>
      <c r="D58" s="234" t="e">
        <f t="shared" si="0"/>
        <v>#DIV/0!</v>
      </c>
      <c r="E58" s="242">
        <f>C58/'MNB100'!$C$26</f>
        <v>0</v>
      </c>
    </row>
    <row r="59" spans="1:5">
      <c r="A59" s="193">
        <v>48</v>
      </c>
      <c r="B59" s="236"/>
      <c r="C59" s="541"/>
      <c r="D59" s="234" t="e">
        <f t="shared" si="0"/>
        <v>#DIV/0!</v>
      </c>
      <c r="E59" s="242">
        <f>C59/'MNB100'!$C$26</f>
        <v>0</v>
      </c>
    </row>
    <row r="60" spans="1:5">
      <c r="A60" s="193">
        <v>49</v>
      </c>
      <c r="B60" s="236"/>
      <c r="C60" s="541"/>
      <c r="D60" s="234" t="e">
        <f t="shared" si="0"/>
        <v>#DIV/0!</v>
      </c>
      <c r="E60" s="242">
        <f>C60/'MNB100'!$C$26</f>
        <v>0</v>
      </c>
    </row>
    <row r="61" spans="1:5">
      <c r="A61" s="193">
        <v>50</v>
      </c>
      <c r="B61" s="236"/>
      <c r="C61" s="541"/>
      <c r="D61" s="234" t="e">
        <f t="shared" si="0"/>
        <v>#DIV/0!</v>
      </c>
      <c r="E61" s="242">
        <f>C61/'MNB100'!$C$26</f>
        <v>0</v>
      </c>
    </row>
    <row r="62" spans="1:5" s="262" customFormat="1" ht="23.45" customHeight="1">
      <c r="A62" s="680"/>
      <c r="B62" s="233" t="s">
        <v>556</v>
      </c>
      <c r="C62" s="395">
        <f>SUM(C63:C112)</f>
        <v>0</v>
      </c>
      <c r="D62" s="261" t="e">
        <f t="shared" si="0"/>
        <v>#DIV/0!</v>
      </c>
      <c r="E62" s="246">
        <f>C62/'MNB100'!$C$26</f>
        <v>0</v>
      </c>
    </row>
    <row r="63" spans="1:5">
      <c r="A63" s="316">
        <v>1</v>
      </c>
      <c r="B63" s="235"/>
      <c r="C63" s="541"/>
      <c r="D63" s="234" t="e">
        <f t="shared" si="0"/>
        <v>#DIV/0!</v>
      </c>
      <c r="E63" s="242">
        <f>C63/'MNB100'!$C$26</f>
        <v>0</v>
      </c>
    </row>
    <row r="64" spans="1:5">
      <c r="A64" s="316">
        <v>2</v>
      </c>
      <c r="B64" s="236"/>
      <c r="C64" s="541"/>
      <c r="D64" s="234" t="e">
        <f t="shared" si="0"/>
        <v>#DIV/0!</v>
      </c>
      <c r="E64" s="242">
        <f>C64/'MNB100'!$C$26</f>
        <v>0</v>
      </c>
    </row>
    <row r="65" spans="1:5">
      <c r="A65" s="316">
        <v>3</v>
      </c>
      <c r="B65" s="236"/>
      <c r="C65" s="541"/>
      <c r="D65" s="234" t="e">
        <f t="shared" si="0"/>
        <v>#DIV/0!</v>
      </c>
      <c r="E65" s="242">
        <f>C65/'MNB100'!$C$26</f>
        <v>0</v>
      </c>
    </row>
    <row r="66" spans="1:5">
      <c r="A66" s="316">
        <v>4</v>
      </c>
      <c r="B66" s="236"/>
      <c r="C66" s="541"/>
      <c r="D66" s="234" t="e">
        <f t="shared" si="0"/>
        <v>#DIV/0!</v>
      </c>
      <c r="E66" s="242">
        <f>C66/'MNB100'!$C$26</f>
        <v>0</v>
      </c>
    </row>
    <row r="67" spans="1:5">
      <c r="A67" s="316">
        <v>5</v>
      </c>
      <c r="B67" s="236"/>
      <c r="C67" s="541"/>
      <c r="D67" s="234" t="e">
        <f t="shared" si="0"/>
        <v>#DIV/0!</v>
      </c>
      <c r="E67" s="242">
        <f>C67/'MNB100'!$C$26</f>
        <v>0</v>
      </c>
    </row>
    <row r="68" spans="1:5">
      <c r="A68" s="316">
        <v>6</v>
      </c>
      <c r="B68" s="236"/>
      <c r="C68" s="541"/>
      <c r="D68" s="234" t="e">
        <f t="shared" si="0"/>
        <v>#DIV/0!</v>
      </c>
      <c r="E68" s="242">
        <f>C68/'MNB100'!$C$26</f>
        <v>0</v>
      </c>
    </row>
    <row r="69" spans="1:5">
      <c r="A69" s="316">
        <v>7</v>
      </c>
      <c r="B69" s="236"/>
      <c r="C69" s="541"/>
      <c r="D69" s="234" t="e">
        <f t="shared" si="0"/>
        <v>#DIV/0!</v>
      </c>
      <c r="E69" s="242">
        <f>C69/'MNB100'!$C$26</f>
        <v>0</v>
      </c>
    </row>
    <row r="70" spans="1:5">
      <c r="A70" s="316">
        <v>8</v>
      </c>
      <c r="B70" s="236"/>
      <c r="C70" s="541"/>
      <c r="D70" s="234" t="e">
        <f t="shared" si="0"/>
        <v>#DIV/0!</v>
      </c>
      <c r="E70" s="242">
        <f>C70/'MNB100'!$C$26</f>
        <v>0</v>
      </c>
    </row>
    <row r="71" spans="1:5">
      <c r="A71" s="316">
        <v>9</v>
      </c>
      <c r="B71" s="236"/>
      <c r="C71" s="541"/>
      <c r="D71" s="234" t="e">
        <f t="shared" si="0"/>
        <v>#DIV/0!</v>
      </c>
      <c r="E71" s="242">
        <f>C71/'MNB100'!$C$26</f>
        <v>0</v>
      </c>
    </row>
    <row r="72" spans="1:5">
      <c r="A72" s="316">
        <v>10</v>
      </c>
      <c r="B72" s="236"/>
      <c r="C72" s="541"/>
      <c r="D72" s="234" t="e">
        <f t="shared" si="0"/>
        <v>#DIV/0!</v>
      </c>
      <c r="E72" s="242">
        <f>C72/'MNB100'!$C$26</f>
        <v>0</v>
      </c>
    </row>
    <row r="73" spans="1:5">
      <c r="A73" s="316">
        <v>11</v>
      </c>
      <c r="B73" s="236"/>
      <c r="C73" s="541"/>
      <c r="D73" s="234" t="e">
        <f t="shared" si="0"/>
        <v>#DIV/0!</v>
      </c>
      <c r="E73" s="242">
        <f>C73/'MNB100'!$C$26</f>
        <v>0</v>
      </c>
    </row>
    <row r="74" spans="1:5">
      <c r="A74" s="316">
        <v>12</v>
      </c>
      <c r="B74" s="236"/>
      <c r="C74" s="541"/>
      <c r="D74" s="234" t="e">
        <f t="shared" si="0"/>
        <v>#DIV/0!</v>
      </c>
      <c r="E74" s="242">
        <f>C74/'MNB100'!$C$26</f>
        <v>0</v>
      </c>
    </row>
    <row r="75" spans="1:5">
      <c r="A75" s="316">
        <v>13</v>
      </c>
      <c r="B75" s="236"/>
      <c r="C75" s="541"/>
      <c r="D75" s="234" t="e">
        <f t="shared" si="0"/>
        <v>#DIV/0!</v>
      </c>
      <c r="E75" s="242">
        <f>C75/'MNB100'!$C$26</f>
        <v>0</v>
      </c>
    </row>
    <row r="76" spans="1:5">
      <c r="A76" s="316">
        <v>14</v>
      </c>
      <c r="B76" s="236"/>
      <c r="C76" s="541"/>
      <c r="D76" s="234" t="e">
        <f t="shared" ref="D76:D139" si="1">C76/$C$10</f>
        <v>#DIV/0!</v>
      </c>
      <c r="E76" s="242">
        <f>C76/'MNB100'!$C$26</f>
        <v>0</v>
      </c>
    </row>
    <row r="77" spans="1:5">
      <c r="A77" s="316">
        <v>15</v>
      </c>
      <c r="B77" s="236"/>
      <c r="C77" s="541"/>
      <c r="D77" s="234" t="e">
        <f t="shared" si="1"/>
        <v>#DIV/0!</v>
      </c>
      <c r="E77" s="242">
        <f>C77/'MNB100'!$C$26</f>
        <v>0</v>
      </c>
    </row>
    <row r="78" spans="1:5">
      <c r="A78" s="316">
        <v>16</v>
      </c>
      <c r="B78" s="236"/>
      <c r="C78" s="541"/>
      <c r="D78" s="234" t="e">
        <f t="shared" si="1"/>
        <v>#DIV/0!</v>
      </c>
      <c r="E78" s="242">
        <f>C78/'MNB100'!$C$26</f>
        <v>0</v>
      </c>
    </row>
    <row r="79" spans="1:5">
      <c r="A79" s="316">
        <v>17</v>
      </c>
      <c r="B79" s="236"/>
      <c r="C79" s="541"/>
      <c r="D79" s="234" t="e">
        <f t="shared" si="1"/>
        <v>#DIV/0!</v>
      </c>
      <c r="E79" s="242">
        <f>C79/'MNB100'!$C$26</f>
        <v>0</v>
      </c>
    </row>
    <row r="80" spans="1:5">
      <c r="A80" s="316">
        <v>18</v>
      </c>
      <c r="B80" s="236"/>
      <c r="C80" s="541"/>
      <c r="D80" s="234" t="e">
        <f t="shared" si="1"/>
        <v>#DIV/0!</v>
      </c>
      <c r="E80" s="242">
        <f>C80/'MNB100'!$C$26</f>
        <v>0</v>
      </c>
    </row>
    <row r="81" spans="1:5">
      <c r="A81" s="316">
        <v>19</v>
      </c>
      <c r="B81" s="236"/>
      <c r="C81" s="541"/>
      <c r="D81" s="234" t="e">
        <f t="shared" si="1"/>
        <v>#DIV/0!</v>
      </c>
      <c r="E81" s="242">
        <f>C81/'MNB100'!$C$26</f>
        <v>0</v>
      </c>
    </row>
    <row r="82" spans="1:5">
      <c r="A82" s="316">
        <v>20</v>
      </c>
      <c r="B82" s="236"/>
      <c r="C82" s="541"/>
      <c r="D82" s="234" t="e">
        <f t="shared" si="1"/>
        <v>#DIV/0!</v>
      </c>
      <c r="E82" s="242">
        <f>C82/'MNB100'!$C$26</f>
        <v>0</v>
      </c>
    </row>
    <row r="83" spans="1:5">
      <c r="A83" s="316">
        <v>21</v>
      </c>
      <c r="B83" s="236"/>
      <c r="C83" s="541"/>
      <c r="D83" s="234" t="e">
        <f t="shared" si="1"/>
        <v>#DIV/0!</v>
      </c>
      <c r="E83" s="242">
        <f>C83/'MNB100'!$C$26</f>
        <v>0</v>
      </c>
    </row>
    <row r="84" spans="1:5">
      <c r="A84" s="316">
        <v>22</v>
      </c>
      <c r="B84" s="236"/>
      <c r="C84" s="541"/>
      <c r="D84" s="234" t="e">
        <f t="shared" si="1"/>
        <v>#DIV/0!</v>
      </c>
      <c r="E84" s="242">
        <f>C84/'MNB100'!$C$26</f>
        <v>0</v>
      </c>
    </row>
    <row r="85" spans="1:5">
      <c r="A85" s="316">
        <v>23</v>
      </c>
      <c r="B85" s="236"/>
      <c r="C85" s="541"/>
      <c r="D85" s="234" t="e">
        <f t="shared" si="1"/>
        <v>#DIV/0!</v>
      </c>
      <c r="E85" s="242">
        <f>C85/'MNB100'!$C$26</f>
        <v>0</v>
      </c>
    </row>
    <row r="86" spans="1:5">
      <c r="A86" s="316">
        <v>24</v>
      </c>
      <c r="B86" s="236"/>
      <c r="C86" s="541"/>
      <c r="D86" s="234" t="e">
        <f t="shared" si="1"/>
        <v>#DIV/0!</v>
      </c>
      <c r="E86" s="242">
        <f>C86/'MNB100'!$C$26</f>
        <v>0</v>
      </c>
    </row>
    <row r="87" spans="1:5">
      <c r="A87" s="316">
        <v>25</v>
      </c>
      <c r="B87" s="236"/>
      <c r="C87" s="541"/>
      <c r="D87" s="234" t="e">
        <f t="shared" si="1"/>
        <v>#DIV/0!</v>
      </c>
      <c r="E87" s="242">
        <f>C87/'MNB100'!$C$26</f>
        <v>0</v>
      </c>
    </row>
    <row r="88" spans="1:5">
      <c r="A88" s="316">
        <v>26</v>
      </c>
      <c r="B88" s="236"/>
      <c r="C88" s="541"/>
      <c r="D88" s="234" t="e">
        <f t="shared" si="1"/>
        <v>#DIV/0!</v>
      </c>
      <c r="E88" s="242">
        <f>C88/'MNB100'!$C$26</f>
        <v>0</v>
      </c>
    </row>
    <row r="89" spans="1:5">
      <c r="A89" s="316">
        <v>27</v>
      </c>
      <c r="B89" s="236"/>
      <c r="C89" s="541"/>
      <c r="D89" s="234" t="e">
        <f t="shared" si="1"/>
        <v>#DIV/0!</v>
      </c>
      <c r="E89" s="242">
        <f>C89/'MNB100'!$C$26</f>
        <v>0</v>
      </c>
    </row>
    <row r="90" spans="1:5">
      <c r="A90" s="316">
        <v>28</v>
      </c>
      <c r="B90" s="236"/>
      <c r="C90" s="541"/>
      <c r="D90" s="234" t="e">
        <f t="shared" si="1"/>
        <v>#DIV/0!</v>
      </c>
      <c r="E90" s="242">
        <f>C90/'MNB100'!$C$26</f>
        <v>0</v>
      </c>
    </row>
    <row r="91" spans="1:5">
      <c r="A91" s="316">
        <v>29</v>
      </c>
      <c r="B91" s="236"/>
      <c r="C91" s="541"/>
      <c r="D91" s="234" t="e">
        <f t="shared" si="1"/>
        <v>#DIV/0!</v>
      </c>
      <c r="E91" s="242">
        <f>C91/'MNB100'!$C$26</f>
        <v>0</v>
      </c>
    </row>
    <row r="92" spans="1:5">
      <c r="A92" s="316">
        <v>30</v>
      </c>
      <c r="B92" s="236"/>
      <c r="C92" s="541"/>
      <c r="D92" s="234" t="e">
        <f t="shared" si="1"/>
        <v>#DIV/0!</v>
      </c>
      <c r="E92" s="242">
        <f>C92/'MNB100'!$C$26</f>
        <v>0</v>
      </c>
    </row>
    <row r="93" spans="1:5">
      <c r="A93" s="316">
        <v>31</v>
      </c>
      <c r="B93" s="236"/>
      <c r="C93" s="541"/>
      <c r="D93" s="234" t="e">
        <f t="shared" si="1"/>
        <v>#DIV/0!</v>
      </c>
      <c r="E93" s="242">
        <f>C93/'MNB100'!$C$26</f>
        <v>0</v>
      </c>
    </row>
    <row r="94" spans="1:5">
      <c r="A94" s="316">
        <v>32</v>
      </c>
      <c r="B94" s="236"/>
      <c r="C94" s="541"/>
      <c r="D94" s="234" t="e">
        <f t="shared" si="1"/>
        <v>#DIV/0!</v>
      </c>
      <c r="E94" s="242">
        <f>C94/'MNB100'!$C$26</f>
        <v>0</v>
      </c>
    </row>
    <row r="95" spans="1:5">
      <c r="A95" s="316">
        <v>33</v>
      </c>
      <c r="B95" s="236"/>
      <c r="C95" s="541"/>
      <c r="D95" s="234" t="e">
        <f t="shared" si="1"/>
        <v>#DIV/0!</v>
      </c>
      <c r="E95" s="242">
        <f>C95/'MNB100'!$C$26</f>
        <v>0</v>
      </c>
    </row>
    <row r="96" spans="1:5">
      <c r="A96" s="316">
        <v>34</v>
      </c>
      <c r="B96" s="236"/>
      <c r="C96" s="541"/>
      <c r="D96" s="234" t="e">
        <f t="shared" si="1"/>
        <v>#DIV/0!</v>
      </c>
      <c r="E96" s="242">
        <f>C96/'MNB100'!$C$26</f>
        <v>0</v>
      </c>
    </row>
    <row r="97" spans="1:5">
      <c r="A97" s="316">
        <v>35</v>
      </c>
      <c r="B97" s="236"/>
      <c r="C97" s="541"/>
      <c r="D97" s="234" t="e">
        <f t="shared" si="1"/>
        <v>#DIV/0!</v>
      </c>
      <c r="E97" s="242">
        <f>C97/'MNB100'!$C$26</f>
        <v>0</v>
      </c>
    </row>
    <row r="98" spans="1:5">
      <c r="A98" s="316">
        <v>36</v>
      </c>
      <c r="B98" s="236"/>
      <c r="C98" s="541"/>
      <c r="D98" s="234" t="e">
        <f t="shared" si="1"/>
        <v>#DIV/0!</v>
      </c>
      <c r="E98" s="242">
        <f>C98/'MNB100'!$C$26</f>
        <v>0</v>
      </c>
    </row>
    <row r="99" spans="1:5">
      <c r="A99" s="316">
        <v>37</v>
      </c>
      <c r="B99" s="236"/>
      <c r="C99" s="541"/>
      <c r="D99" s="234" t="e">
        <f t="shared" si="1"/>
        <v>#DIV/0!</v>
      </c>
      <c r="E99" s="242">
        <f>C99/'MNB100'!$C$26</f>
        <v>0</v>
      </c>
    </row>
    <row r="100" spans="1:5">
      <c r="A100" s="316">
        <v>38</v>
      </c>
      <c r="B100" s="236"/>
      <c r="C100" s="541"/>
      <c r="D100" s="234" t="e">
        <f t="shared" si="1"/>
        <v>#DIV/0!</v>
      </c>
      <c r="E100" s="242">
        <f>C100/'MNB100'!$C$26</f>
        <v>0</v>
      </c>
    </row>
    <row r="101" spans="1:5">
      <c r="A101" s="316">
        <v>39</v>
      </c>
      <c r="B101" s="236"/>
      <c r="C101" s="541"/>
      <c r="D101" s="234" t="e">
        <f t="shared" si="1"/>
        <v>#DIV/0!</v>
      </c>
      <c r="E101" s="242">
        <f>C101/'MNB100'!$C$26</f>
        <v>0</v>
      </c>
    </row>
    <row r="102" spans="1:5">
      <c r="A102" s="316">
        <v>40</v>
      </c>
      <c r="B102" s="236"/>
      <c r="C102" s="541"/>
      <c r="D102" s="234" t="e">
        <f t="shared" si="1"/>
        <v>#DIV/0!</v>
      </c>
      <c r="E102" s="242">
        <f>C102/'MNB100'!$C$26</f>
        <v>0</v>
      </c>
    </row>
    <row r="103" spans="1:5">
      <c r="A103" s="316">
        <v>41</v>
      </c>
      <c r="B103" s="236"/>
      <c r="C103" s="541"/>
      <c r="D103" s="234" t="e">
        <f t="shared" si="1"/>
        <v>#DIV/0!</v>
      </c>
      <c r="E103" s="242">
        <f>C103/'MNB100'!$C$26</f>
        <v>0</v>
      </c>
    </row>
    <row r="104" spans="1:5">
      <c r="A104" s="316">
        <v>42</v>
      </c>
      <c r="B104" s="236"/>
      <c r="C104" s="541"/>
      <c r="D104" s="234" t="e">
        <f t="shared" si="1"/>
        <v>#DIV/0!</v>
      </c>
      <c r="E104" s="242">
        <f>C104/'MNB100'!$C$26</f>
        <v>0</v>
      </c>
    </row>
    <row r="105" spans="1:5">
      <c r="A105" s="316">
        <v>43</v>
      </c>
      <c r="B105" s="236"/>
      <c r="C105" s="541"/>
      <c r="D105" s="234" t="e">
        <f t="shared" si="1"/>
        <v>#DIV/0!</v>
      </c>
      <c r="E105" s="242">
        <f>C105/'MNB100'!$C$26</f>
        <v>0</v>
      </c>
    </row>
    <row r="106" spans="1:5">
      <c r="A106" s="316">
        <v>44</v>
      </c>
      <c r="B106" s="236"/>
      <c r="C106" s="541"/>
      <c r="D106" s="234" t="e">
        <f t="shared" si="1"/>
        <v>#DIV/0!</v>
      </c>
      <c r="E106" s="242">
        <f>C106/'MNB100'!$C$26</f>
        <v>0</v>
      </c>
    </row>
    <row r="107" spans="1:5">
      <c r="A107" s="316">
        <v>45</v>
      </c>
      <c r="B107" s="236"/>
      <c r="C107" s="541"/>
      <c r="D107" s="234" t="e">
        <f t="shared" si="1"/>
        <v>#DIV/0!</v>
      </c>
      <c r="E107" s="242">
        <f>C107/'MNB100'!$C$26</f>
        <v>0</v>
      </c>
    </row>
    <row r="108" spans="1:5">
      <c r="A108" s="316">
        <v>46</v>
      </c>
      <c r="B108" s="236"/>
      <c r="C108" s="541"/>
      <c r="D108" s="234" t="e">
        <f t="shared" si="1"/>
        <v>#DIV/0!</v>
      </c>
      <c r="E108" s="242">
        <f>C108/'MNB100'!$C$26</f>
        <v>0</v>
      </c>
    </row>
    <row r="109" spans="1:5">
      <c r="A109" s="316">
        <v>47</v>
      </c>
      <c r="B109" s="236"/>
      <c r="C109" s="541"/>
      <c r="D109" s="234" t="e">
        <f t="shared" si="1"/>
        <v>#DIV/0!</v>
      </c>
      <c r="E109" s="242">
        <f>C109/'MNB100'!$C$26</f>
        <v>0</v>
      </c>
    </row>
    <row r="110" spans="1:5">
      <c r="A110" s="316">
        <v>48</v>
      </c>
      <c r="B110" s="236"/>
      <c r="C110" s="541"/>
      <c r="D110" s="234" t="e">
        <f t="shared" si="1"/>
        <v>#DIV/0!</v>
      </c>
      <c r="E110" s="242">
        <f>C110/'MNB100'!$C$26</f>
        <v>0</v>
      </c>
    </row>
    <row r="111" spans="1:5">
      <c r="A111" s="316">
        <v>49</v>
      </c>
      <c r="B111" s="236"/>
      <c r="C111" s="541"/>
      <c r="D111" s="234" t="e">
        <f t="shared" si="1"/>
        <v>#DIV/0!</v>
      </c>
      <c r="E111" s="242">
        <f>C111/'MNB100'!$C$26</f>
        <v>0</v>
      </c>
    </row>
    <row r="112" spans="1:5">
      <c r="A112" s="316">
        <v>50</v>
      </c>
      <c r="B112" s="236"/>
      <c r="C112" s="541"/>
      <c r="D112" s="234" t="e">
        <f t="shared" si="1"/>
        <v>#DIV/0!</v>
      </c>
      <c r="E112" s="242">
        <f>C112/'MNB100'!$C$26</f>
        <v>0</v>
      </c>
    </row>
    <row r="113" spans="1:5" s="262" customFormat="1" ht="25.5" customHeight="1">
      <c r="A113" s="681"/>
      <c r="B113" s="238" t="s">
        <v>557</v>
      </c>
      <c r="C113" s="542">
        <f>SUM(C114:C163)</f>
        <v>0</v>
      </c>
      <c r="D113" s="263" t="e">
        <f t="shared" si="1"/>
        <v>#DIV/0!</v>
      </c>
      <c r="E113" s="264">
        <f>C113/'MNB100'!$C$26</f>
        <v>0</v>
      </c>
    </row>
    <row r="114" spans="1:5">
      <c r="A114" s="316">
        <v>1</v>
      </c>
      <c r="B114" s="235"/>
      <c r="C114" s="541"/>
      <c r="D114" s="234" t="e">
        <f t="shared" si="1"/>
        <v>#DIV/0!</v>
      </c>
      <c r="E114" s="242">
        <f>C114/'MNB100'!$C$26</f>
        <v>0</v>
      </c>
    </row>
    <row r="115" spans="1:5">
      <c r="A115" s="316">
        <v>2</v>
      </c>
      <c r="B115" s="236"/>
      <c r="C115" s="541"/>
      <c r="D115" s="234" t="e">
        <f t="shared" si="1"/>
        <v>#DIV/0!</v>
      </c>
      <c r="E115" s="242">
        <f>C115/'MNB100'!$C$26</f>
        <v>0</v>
      </c>
    </row>
    <row r="116" spans="1:5">
      <c r="A116" s="316">
        <v>3</v>
      </c>
      <c r="B116" s="236"/>
      <c r="C116" s="541"/>
      <c r="D116" s="234" t="e">
        <f t="shared" si="1"/>
        <v>#DIV/0!</v>
      </c>
      <c r="E116" s="242">
        <f>C116/'MNB100'!$C$26</f>
        <v>0</v>
      </c>
    </row>
    <row r="117" spans="1:5">
      <c r="A117" s="316">
        <v>4</v>
      </c>
      <c r="B117" s="236"/>
      <c r="C117" s="541"/>
      <c r="D117" s="234" t="e">
        <f t="shared" si="1"/>
        <v>#DIV/0!</v>
      </c>
      <c r="E117" s="242">
        <f>C117/'MNB100'!$C$26</f>
        <v>0</v>
      </c>
    </row>
    <row r="118" spans="1:5">
      <c r="A118" s="316">
        <v>5</v>
      </c>
      <c r="B118" s="236"/>
      <c r="C118" s="541"/>
      <c r="D118" s="234" t="e">
        <f t="shared" si="1"/>
        <v>#DIV/0!</v>
      </c>
      <c r="E118" s="242">
        <f>C118/'MNB100'!$C$26</f>
        <v>0</v>
      </c>
    </row>
    <row r="119" spans="1:5">
      <c r="A119" s="316">
        <v>6</v>
      </c>
      <c r="B119" s="236"/>
      <c r="C119" s="541"/>
      <c r="D119" s="234" t="e">
        <f t="shared" si="1"/>
        <v>#DIV/0!</v>
      </c>
      <c r="E119" s="242">
        <f>C119/'MNB100'!$C$26</f>
        <v>0</v>
      </c>
    </row>
    <row r="120" spans="1:5">
      <c r="A120" s="316">
        <v>7</v>
      </c>
      <c r="B120" s="236"/>
      <c r="C120" s="541"/>
      <c r="D120" s="234" t="e">
        <f t="shared" si="1"/>
        <v>#DIV/0!</v>
      </c>
      <c r="E120" s="242">
        <f>C120/'MNB100'!$C$26</f>
        <v>0</v>
      </c>
    </row>
    <row r="121" spans="1:5">
      <c r="A121" s="316">
        <v>8</v>
      </c>
      <c r="B121" s="236"/>
      <c r="C121" s="541"/>
      <c r="D121" s="234" t="e">
        <f t="shared" si="1"/>
        <v>#DIV/0!</v>
      </c>
      <c r="E121" s="242">
        <f>C121/'MNB100'!$C$26</f>
        <v>0</v>
      </c>
    </row>
    <row r="122" spans="1:5">
      <c r="A122" s="316">
        <v>9</v>
      </c>
      <c r="B122" s="236"/>
      <c r="C122" s="541"/>
      <c r="D122" s="234" t="e">
        <f t="shared" si="1"/>
        <v>#DIV/0!</v>
      </c>
      <c r="E122" s="242">
        <f>C122/'MNB100'!$C$26</f>
        <v>0</v>
      </c>
    </row>
    <row r="123" spans="1:5">
      <c r="A123" s="316">
        <v>10</v>
      </c>
      <c r="B123" s="236"/>
      <c r="C123" s="541"/>
      <c r="D123" s="234" t="e">
        <f t="shared" si="1"/>
        <v>#DIV/0!</v>
      </c>
      <c r="E123" s="242">
        <f>C123/'MNB100'!$C$26</f>
        <v>0</v>
      </c>
    </row>
    <row r="124" spans="1:5">
      <c r="A124" s="316">
        <v>11</v>
      </c>
      <c r="B124" s="236"/>
      <c r="C124" s="541"/>
      <c r="D124" s="234" t="e">
        <f t="shared" si="1"/>
        <v>#DIV/0!</v>
      </c>
      <c r="E124" s="242">
        <f>C124/'MNB100'!$C$26</f>
        <v>0</v>
      </c>
    </row>
    <row r="125" spans="1:5">
      <c r="A125" s="316">
        <v>12</v>
      </c>
      <c r="B125" s="236"/>
      <c r="C125" s="541"/>
      <c r="D125" s="234" t="e">
        <f t="shared" si="1"/>
        <v>#DIV/0!</v>
      </c>
      <c r="E125" s="242">
        <f>C125/'MNB100'!$C$26</f>
        <v>0</v>
      </c>
    </row>
    <row r="126" spans="1:5">
      <c r="A126" s="316">
        <v>13</v>
      </c>
      <c r="B126" s="236"/>
      <c r="C126" s="541"/>
      <c r="D126" s="234" t="e">
        <f t="shared" si="1"/>
        <v>#DIV/0!</v>
      </c>
      <c r="E126" s="242">
        <f>C126/'MNB100'!$C$26</f>
        <v>0</v>
      </c>
    </row>
    <row r="127" spans="1:5">
      <c r="A127" s="316">
        <v>14</v>
      </c>
      <c r="B127" s="236"/>
      <c r="C127" s="541"/>
      <c r="D127" s="234" t="e">
        <f t="shared" si="1"/>
        <v>#DIV/0!</v>
      </c>
      <c r="E127" s="242">
        <f>C127/'MNB100'!$C$26</f>
        <v>0</v>
      </c>
    </row>
    <row r="128" spans="1:5">
      <c r="A128" s="316">
        <v>15</v>
      </c>
      <c r="B128" s="236"/>
      <c r="C128" s="541"/>
      <c r="D128" s="234" t="e">
        <f t="shared" si="1"/>
        <v>#DIV/0!</v>
      </c>
      <c r="E128" s="242">
        <f>C128/'MNB100'!$C$26</f>
        <v>0</v>
      </c>
    </row>
    <row r="129" spans="1:5">
      <c r="A129" s="316">
        <v>16</v>
      </c>
      <c r="B129" s="236"/>
      <c r="C129" s="541"/>
      <c r="D129" s="234" t="e">
        <f t="shared" si="1"/>
        <v>#DIV/0!</v>
      </c>
      <c r="E129" s="242">
        <f>C129/'MNB100'!$C$26</f>
        <v>0</v>
      </c>
    </row>
    <row r="130" spans="1:5">
      <c r="A130" s="316">
        <v>17</v>
      </c>
      <c r="B130" s="236"/>
      <c r="C130" s="541"/>
      <c r="D130" s="234" t="e">
        <f t="shared" si="1"/>
        <v>#DIV/0!</v>
      </c>
      <c r="E130" s="242">
        <f>C130/'MNB100'!$C$26</f>
        <v>0</v>
      </c>
    </row>
    <row r="131" spans="1:5">
      <c r="A131" s="316">
        <v>18</v>
      </c>
      <c r="B131" s="236"/>
      <c r="C131" s="541"/>
      <c r="D131" s="234" t="e">
        <f t="shared" si="1"/>
        <v>#DIV/0!</v>
      </c>
      <c r="E131" s="242">
        <f>C131/'MNB100'!$C$26</f>
        <v>0</v>
      </c>
    </row>
    <row r="132" spans="1:5">
      <c r="A132" s="316">
        <v>19</v>
      </c>
      <c r="B132" s="236"/>
      <c r="C132" s="541"/>
      <c r="D132" s="234" t="e">
        <f t="shared" si="1"/>
        <v>#DIV/0!</v>
      </c>
      <c r="E132" s="242">
        <f>C132/'MNB100'!$C$26</f>
        <v>0</v>
      </c>
    </row>
    <row r="133" spans="1:5">
      <c r="A133" s="316">
        <v>20</v>
      </c>
      <c r="B133" s="236"/>
      <c r="C133" s="541"/>
      <c r="D133" s="234" t="e">
        <f t="shared" si="1"/>
        <v>#DIV/0!</v>
      </c>
      <c r="E133" s="242">
        <f>C133/'MNB100'!$C$26</f>
        <v>0</v>
      </c>
    </row>
    <row r="134" spans="1:5">
      <c r="A134" s="316">
        <v>21</v>
      </c>
      <c r="B134" s="236"/>
      <c r="C134" s="541"/>
      <c r="D134" s="234" t="e">
        <f t="shared" si="1"/>
        <v>#DIV/0!</v>
      </c>
      <c r="E134" s="242">
        <f>C134/'MNB100'!$C$26</f>
        <v>0</v>
      </c>
    </row>
    <row r="135" spans="1:5">
      <c r="A135" s="316">
        <v>22</v>
      </c>
      <c r="B135" s="236"/>
      <c r="C135" s="541"/>
      <c r="D135" s="234" t="e">
        <f t="shared" si="1"/>
        <v>#DIV/0!</v>
      </c>
      <c r="E135" s="242">
        <f>C135/'MNB100'!$C$26</f>
        <v>0</v>
      </c>
    </row>
    <row r="136" spans="1:5">
      <c r="A136" s="316">
        <v>23</v>
      </c>
      <c r="B136" s="236"/>
      <c r="C136" s="541"/>
      <c r="D136" s="234" t="e">
        <f t="shared" si="1"/>
        <v>#DIV/0!</v>
      </c>
      <c r="E136" s="242">
        <f>C136/'MNB100'!$C$26</f>
        <v>0</v>
      </c>
    </row>
    <row r="137" spans="1:5">
      <c r="A137" s="316">
        <v>24</v>
      </c>
      <c r="B137" s="236"/>
      <c r="C137" s="541"/>
      <c r="D137" s="234" t="e">
        <f t="shared" si="1"/>
        <v>#DIV/0!</v>
      </c>
      <c r="E137" s="242">
        <f>C137/'MNB100'!$C$26</f>
        <v>0</v>
      </c>
    </row>
    <row r="138" spans="1:5">
      <c r="A138" s="316">
        <v>25</v>
      </c>
      <c r="B138" s="236"/>
      <c r="C138" s="541"/>
      <c r="D138" s="234" t="e">
        <f t="shared" si="1"/>
        <v>#DIV/0!</v>
      </c>
      <c r="E138" s="242">
        <f>C138/'MNB100'!$C$26</f>
        <v>0</v>
      </c>
    </row>
    <row r="139" spans="1:5">
      <c r="A139" s="316">
        <v>26</v>
      </c>
      <c r="B139" s="236"/>
      <c r="C139" s="541"/>
      <c r="D139" s="234" t="e">
        <f t="shared" si="1"/>
        <v>#DIV/0!</v>
      </c>
      <c r="E139" s="242">
        <f>C139/'MNB100'!$C$26</f>
        <v>0</v>
      </c>
    </row>
    <row r="140" spans="1:5">
      <c r="A140" s="316">
        <v>27</v>
      </c>
      <c r="B140" s="236"/>
      <c r="C140" s="541"/>
      <c r="D140" s="234" t="e">
        <f t="shared" ref="D140:D203" si="2">C140/$C$10</f>
        <v>#DIV/0!</v>
      </c>
      <c r="E140" s="242">
        <f>C140/'MNB100'!$C$26</f>
        <v>0</v>
      </c>
    </row>
    <row r="141" spans="1:5">
      <c r="A141" s="316">
        <v>28</v>
      </c>
      <c r="B141" s="236"/>
      <c r="C141" s="541"/>
      <c r="D141" s="234" t="e">
        <f t="shared" si="2"/>
        <v>#DIV/0!</v>
      </c>
      <c r="E141" s="242">
        <f>C141/'MNB100'!$C$26</f>
        <v>0</v>
      </c>
    </row>
    <row r="142" spans="1:5">
      <c r="A142" s="316">
        <v>29</v>
      </c>
      <c r="B142" s="236"/>
      <c r="C142" s="541"/>
      <c r="D142" s="234" t="e">
        <f t="shared" si="2"/>
        <v>#DIV/0!</v>
      </c>
      <c r="E142" s="242">
        <f>C142/'MNB100'!$C$26</f>
        <v>0</v>
      </c>
    </row>
    <row r="143" spans="1:5">
      <c r="A143" s="316">
        <v>30</v>
      </c>
      <c r="B143" s="236"/>
      <c r="C143" s="541"/>
      <c r="D143" s="234" t="e">
        <f t="shared" si="2"/>
        <v>#DIV/0!</v>
      </c>
      <c r="E143" s="242">
        <f>C143/'MNB100'!$C$26</f>
        <v>0</v>
      </c>
    </row>
    <row r="144" spans="1:5">
      <c r="A144" s="316">
        <v>31</v>
      </c>
      <c r="B144" s="236"/>
      <c r="C144" s="541"/>
      <c r="D144" s="234" t="e">
        <f t="shared" si="2"/>
        <v>#DIV/0!</v>
      </c>
      <c r="E144" s="242">
        <f>C144/'MNB100'!$C$26</f>
        <v>0</v>
      </c>
    </row>
    <row r="145" spans="1:5">
      <c r="A145" s="316">
        <v>32</v>
      </c>
      <c r="B145" s="236"/>
      <c r="C145" s="541"/>
      <c r="D145" s="234" t="e">
        <f t="shared" si="2"/>
        <v>#DIV/0!</v>
      </c>
      <c r="E145" s="242">
        <f>C145/'MNB100'!$C$26</f>
        <v>0</v>
      </c>
    </row>
    <row r="146" spans="1:5">
      <c r="A146" s="316">
        <v>33</v>
      </c>
      <c r="B146" s="236"/>
      <c r="C146" s="541"/>
      <c r="D146" s="234" t="e">
        <f t="shared" si="2"/>
        <v>#DIV/0!</v>
      </c>
      <c r="E146" s="242">
        <f>C146/'MNB100'!$C$26</f>
        <v>0</v>
      </c>
    </row>
    <row r="147" spans="1:5">
      <c r="A147" s="316">
        <v>34</v>
      </c>
      <c r="B147" s="236"/>
      <c r="C147" s="541"/>
      <c r="D147" s="234" t="e">
        <f t="shared" si="2"/>
        <v>#DIV/0!</v>
      </c>
      <c r="E147" s="242">
        <f>C147/'MNB100'!$C$26</f>
        <v>0</v>
      </c>
    </row>
    <row r="148" spans="1:5">
      <c r="A148" s="316">
        <v>35</v>
      </c>
      <c r="B148" s="236"/>
      <c r="C148" s="541"/>
      <c r="D148" s="234" t="e">
        <f t="shared" si="2"/>
        <v>#DIV/0!</v>
      </c>
      <c r="E148" s="242">
        <f>C148/'MNB100'!$C$26</f>
        <v>0</v>
      </c>
    </row>
    <row r="149" spans="1:5">
      <c r="A149" s="316">
        <v>36</v>
      </c>
      <c r="B149" s="236"/>
      <c r="C149" s="541"/>
      <c r="D149" s="234" t="e">
        <f t="shared" si="2"/>
        <v>#DIV/0!</v>
      </c>
      <c r="E149" s="242">
        <f>C149/'MNB100'!$C$26</f>
        <v>0</v>
      </c>
    </row>
    <row r="150" spans="1:5">
      <c r="A150" s="316">
        <v>37</v>
      </c>
      <c r="B150" s="236"/>
      <c r="C150" s="541"/>
      <c r="D150" s="234" t="e">
        <f t="shared" si="2"/>
        <v>#DIV/0!</v>
      </c>
      <c r="E150" s="242">
        <f>C150/'MNB100'!$C$26</f>
        <v>0</v>
      </c>
    </row>
    <row r="151" spans="1:5">
      <c r="A151" s="316">
        <v>38</v>
      </c>
      <c r="B151" s="236"/>
      <c r="C151" s="541"/>
      <c r="D151" s="234" t="e">
        <f t="shared" si="2"/>
        <v>#DIV/0!</v>
      </c>
      <c r="E151" s="242">
        <f>C151/'MNB100'!$C$26</f>
        <v>0</v>
      </c>
    </row>
    <row r="152" spans="1:5">
      <c r="A152" s="316">
        <v>39</v>
      </c>
      <c r="B152" s="236"/>
      <c r="C152" s="541"/>
      <c r="D152" s="234" t="e">
        <f t="shared" si="2"/>
        <v>#DIV/0!</v>
      </c>
      <c r="E152" s="242">
        <f>C152/'MNB100'!$C$26</f>
        <v>0</v>
      </c>
    </row>
    <row r="153" spans="1:5">
      <c r="A153" s="316">
        <v>40</v>
      </c>
      <c r="B153" s="236"/>
      <c r="C153" s="541"/>
      <c r="D153" s="234" t="e">
        <f t="shared" si="2"/>
        <v>#DIV/0!</v>
      </c>
      <c r="E153" s="242">
        <f>C153/'MNB100'!$C$26</f>
        <v>0</v>
      </c>
    </row>
    <row r="154" spans="1:5">
      <c r="A154" s="316">
        <v>41</v>
      </c>
      <c r="B154" s="236"/>
      <c r="C154" s="541"/>
      <c r="D154" s="234" t="e">
        <f t="shared" si="2"/>
        <v>#DIV/0!</v>
      </c>
      <c r="E154" s="242">
        <f>C154/'MNB100'!$C$26</f>
        <v>0</v>
      </c>
    </row>
    <row r="155" spans="1:5">
      <c r="A155" s="316">
        <v>42</v>
      </c>
      <c r="B155" s="236"/>
      <c r="C155" s="541"/>
      <c r="D155" s="234" t="e">
        <f t="shared" si="2"/>
        <v>#DIV/0!</v>
      </c>
      <c r="E155" s="242">
        <f>C155/'MNB100'!$C$26</f>
        <v>0</v>
      </c>
    </row>
    <row r="156" spans="1:5">
      <c r="A156" s="316">
        <v>43</v>
      </c>
      <c r="B156" s="236"/>
      <c r="C156" s="541"/>
      <c r="D156" s="234" t="e">
        <f t="shared" si="2"/>
        <v>#DIV/0!</v>
      </c>
      <c r="E156" s="242">
        <f>C156/'MNB100'!$C$26</f>
        <v>0</v>
      </c>
    </row>
    <row r="157" spans="1:5">
      <c r="A157" s="316">
        <v>44</v>
      </c>
      <c r="B157" s="236"/>
      <c r="C157" s="541"/>
      <c r="D157" s="234" t="e">
        <f t="shared" si="2"/>
        <v>#DIV/0!</v>
      </c>
      <c r="E157" s="242">
        <f>C157/'MNB100'!$C$26</f>
        <v>0</v>
      </c>
    </row>
    <row r="158" spans="1:5">
      <c r="A158" s="316">
        <v>45</v>
      </c>
      <c r="B158" s="236"/>
      <c r="C158" s="541"/>
      <c r="D158" s="234" t="e">
        <f t="shared" si="2"/>
        <v>#DIV/0!</v>
      </c>
      <c r="E158" s="242">
        <f>C158/'MNB100'!$C$26</f>
        <v>0</v>
      </c>
    </row>
    <row r="159" spans="1:5">
      <c r="A159" s="316">
        <v>46</v>
      </c>
      <c r="B159" s="236"/>
      <c r="C159" s="541"/>
      <c r="D159" s="234" t="e">
        <f t="shared" si="2"/>
        <v>#DIV/0!</v>
      </c>
      <c r="E159" s="242">
        <f>C159/'MNB100'!$C$26</f>
        <v>0</v>
      </c>
    </row>
    <row r="160" spans="1:5">
      <c r="A160" s="316">
        <v>47</v>
      </c>
      <c r="B160" s="236"/>
      <c r="C160" s="541"/>
      <c r="D160" s="234" t="e">
        <f t="shared" si="2"/>
        <v>#DIV/0!</v>
      </c>
      <c r="E160" s="242">
        <f>C160/'MNB100'!$C$26</f>
        <v>0</v>
      </c>
    </row>
    <row r="161" spans="1:5">
      <c r="A161" s="316">
        <v>48</v>
      </c>
      <c r="B161" s="236"/>
      <c r="C161" s="541"/>
      <c r="D161" s="234" t="e">
        <f t="shared" si="2"/>
        <v>#DIV/0!</v>
      </c>
      <c r="E161" s="242">
        <f>C161/'MNB100'!$C$26</f>
        <v>0</v>
      </c>
    </row>
    <row r="162" spans="1:5">
      <c r="A162" s="316">
        <v>49</v>
      </c>
      <c r="B162" s="236"/>
      <c r="C162" s="541"/>
      <c r="D162" s="234" t="e">
        <f t="shared" si="2"/>
        <v>#DIV/0!</v>
      </c>
      <c r="E162" s="242">
        <f>C162/'MNB100'!$C$26</f>
        <v>0</v>
      </c>
    </row>
    <row r="163" spans="1:5">
      <c r="A163" s="316">
        <v>50</v>
      </c>
      <c r="B163" s="236"/>
      <c r="C163" s="541"/>
      <c r="D163" s="234" t="e">
        <f t="shared" si="2"/>
        <v>#DIV/0!</v>
      </c>
      <c r="E163" s="242">
        <f>C163/'MNB100'!$C$26</f>
        <v>0</v>
      </c>
    </row>
    <row r="164" spans="1:5" s="262" customFormat="1" ht="24.6" customHeight="1">
      <c r="A164" s="682"/>
      <c r="B164" s="233" t="s">
        <v>558</v>
      </c>
      <c r="C164" s="395">
        <f>SUM(C165:C214)</f>
        <v>0</v>
      </c>
      <c r="D164" s="261" t="e">
        <f t="shared" si="2"/>
        <v>#DIV/0!</v>
      </c>
      <c r="E164" s="246">
        <f>C164/'MNB100'!$C$26</f>
        <v>0</v>
      </c>
    </row>
    <row r="165" spans="1:5">
      <c r="A165" s="316">
        <v>1</v>
      </c>
      <c r="B165" s="235"/>
      <c r="C165" s="541"/>
      <c r="D165" s="234" t="e">
        <f t="shared" si="2"/>
        <v>#DIV/0!</v>
      </c>
      <c r="E165" s="242">
        <f>C165/'MNB100'!$C$26</f>
        <v>0</v>
      </c>
    </row>
    <row r="166" spans="1:5">
      <c r="A166" s="316">
        <v>2</v>
      </c>
      <c r="B166" s="236"/>
      <c r="C166" s="541"/>
      <c r="D166" s="234" t="e">
        <f t="shared" si="2"/>
        <v>#DIV/0!</v>
      </c>
      <c r="E166" s="242">
        <f>C166/'MNB100'!$C$26</f>
        <v>0</v>
      </c>
    </row>
    <row r="167" spans="1:5">
      <c r="A167" s="316">
        <v>3</v>
      </c>
      <c r="B167" s="236"/>
      <c r="C167" s="541"/>
      <c r="D167" s="234" t="e">
        <f t="shared" si="2"/>
        <v>#DIV/0!</v>
      </c>
      <c r="E167" s="242">
        <f>C167/'MNB100'!$C$26</f>
        <v>0</v>
      </c>
    </row>
    <row r="168" spans="1:5">
      <c r="A168" s="316">
        <v>4</v>
      </c>
      <c r="B168" s="236"/>
      <c r="C168" s="541"/>
      <c r="D168" s="234" t="e">
        <f t="shared" si="2"/>
        <v>#DIV/0!</v>
      </c>
      <c r="E168" s="242">
        <f>C168/'MNB100'!$C$26</f>
        <v>0</v>
      </c>
    </row>
    <row r="169" spans="1:5">
      <c r="A169" s="316">
        <v>5</v>
      </c>
      <c r="B169" s="236"/>
      <c r="C169" s="541"/>
      <c r="D169" s="234" t="e">
        <f t="shared" si="2"/>
        <v>#DIV/0!</v>
      </c>
      <c r="E169" s="242">
        <f>C169/'MNB100'!$C$26</f>
        <v>0</v>
      </c>
    </row>
    <row r="170" spans="1:5">
      <c r="A170" s="316">
        <v>6</v>
      </c>
      <c r="B170" s="236"/>
      <c r="C170" s="541"/>
      <c r="D170" s="234" t="e">
        <f t="shared" si="2"/>
        <v>#DIV/0!</v>
      </c>
      <c r="E170" s="242">
        <f>C170/'MNB100'!$C$26</f>
        <v>0</v>
      </c>
    </row>
    <row r="171" spans="1:5">
      <c r="A171" s="316">
        <v>7</v>
      </c>
      <c r="B171" s="236"/>
      <c r="C171" s="541"/>
      <c r="D171" s="234" t="e">
        <f t="shared" si="2"/>
        <v>#DIV/0!</v>
      </c>
      <c r="E171" s="242">
        <f>C171/'MNB100'!$C$26</f>
        <v>0</v>
      </c>
    </row>
    <row r="172" spans="1:5">
      <c r="A172" s="316">
        <v>8</v>
      </c>
      <c r="B172" s="236"/>
      <c r="C172" s="541"/>
      <c r="D172" s="234" t="e">
        <f t="shared" si="2"/>
        <v>#DIV/0!</v>
      </c>
      <c r="E172" s="242">
        <f>C172/'MNB100'!$C$26</f>
        <v>0</v>
      </c>
    </row>
    <row r="173" spans="1:5">
      <c r="A173" s="316">
        <v>9</v>
      </c>
      <c r="B173" s="236"/>
      <c r="C173" s="541"/>
      <c r="D173" s="234" t="e">
        <f t="shared" si="2"/>
        <v>#DIV/0!</v>
      </c>
      <c r="E173" s="242">
        <f>C173/'MNB100'!$C$26</f>
        <v>0</v>
      </c>
    </row>
    <row r="174" spans="1:5">
      <c r="A174" s="316">
        <v>10</v>
      </c>
      <c r="B174" s="236"/>
      <c r="C174" s="541"/>
      <c r="D174" s="234" t="e">
        <f t="shared" si="2"/>
        <v>#DIV/0!</v>
      </c>
      <c r="E174" s="242">
        <f>C174/'MNB100'!$C$26</f>
        <v>0</v>
      </c>
    </row>
    <row r="175" spans="1:5">
      <c r="A175" s="316">
        <v>11</v>
      </c>
      <c r="B175" s="236"/>
      <c r="C175" s="541"/>
      <c r="D175" s="234" t="e">
        <f t="shared" si="2"/>
        <v>#DIV/0!</v>
      </c>
      <c r="E175" s="242">
        <f>C175/'MNB100'!$C$26</f>
        <v>0</v>
      </c>
    </row>
    <row r="176" spans="1:5">
      <c r="A176" s="316">
        <v>12</v>
      </c>
      <c r="B176" s="236"/>
      <c r="C176" s="541"/>
      <c r="D176" s="234" t="e">
        <f t="shared" si="2"/>
        <v>#DIV/0!</v>
      </c>
      <c r="E176" s="242">
        <f>C176/'MNB100'!$C$26</f>
        <v>0</v>
      </c>
    </row>
    <row r="177" spans="1:5">
      <c r="A177" s="316">
        <v>13</v>
      </c>
      <c r="B177" s="236"/>
      <c r="C177" s="541"/>
      <c r="D177" s="234" t="e">
        <f t="shared" si="2"/>
        <v>#DIV/0!</v>
      </c>
      <c r="E177" s="242">
        <f>C177/'MNB100'!$C$26</f>
        <v>0</v>
      </c>
    </row>
    <row r="178" spans="1:5">
      <c r="A178" s="316">
        <v>14</v>
      </c>
      <c r="B178" s="236"/>
      <c r="C178" s="541"/>
      <c r="D178" s="234" t="e">
        <f t="shared" si="2"/>
        <v>#DIV/0!</v>
      </c>
      <c r="E178" s="242">
        <f>C178/'MNB100'!$C$26</f>
        <v>0</v>
      </c>
    </row>
    <row r="179" spans="1:5">
      <c r="A179" s="316">
        <v>15</v>
      </c>
      <c r="B179" s="236"/>
      <c r="C179" s="541"/>
      <c r="D179" s="234" t="e">
        <f t="shared" si="2"/>
        <v>#DIV/0!</v>
      </c>
      <c r="E179" s="242">
        <f>C179/'MNB100'!$C$26</f>
        <v>0</v>
      </c>
    </row>
    <row r="180" spans="1:5">
      <c r="A180" s="316">
        <v>16</v>
      </c>
      <c r="B180" s="236"/>
      <c r="C180" s="541"/>
      <c r="D180" s="234" t="e">
        <f t="shared" si="2"/>
        <v>#DIV/0!</v>
      </c>
      <c r="E180" s="242">
        <f>C180/'MNB100'!$C$26</f>
        <v>0</v>
      </c>
    </row>
    <row r="181" spans="1:5">
      <c r="A181" s="316">
        <v>17</v>
      </c>
      <c r="B181" s="236"/>
      <c r="C181" s="541"/>
      <c r="D181" s="234" t="e">
        <f t="shared" si="2"/>
        <v>#DIV/0!</v>
      </c>
      <c r="E181" s="242">
        <f>C181/'MNB100'!$C$26</f>
        <v>0</v>
      </c>
    </row>
    <row r="182" spans="1:5">
      <c r="A182" s="316">
        <v>18</v>
      </c>
      <c r="B182" s="236"/>
      <c r="C182" s="541"/>
      <c r="D182" s="234" t="e">
        <f t="shared" si="2"/>
        <v>#DIV/0!</v>
      </c>
      <c r="E182" s="242">
        <f>C182/'MNB100'!$C$26</f>
        <v>0</v>
      </c>
    </row>
    <row r="183" spans="1:5">
      <c r="A183" s="316">
        <v>19</v>
      </c>
      <c r="B183" s="236"/>
      <c r="C183" s="541"/>
      <c r="D183" s="234" t="e">
        <f t="shared" si="2"/>
        <v>#DIV/0!</v>
      </c>
      <c r="E183" s="242">
        <f>C183/'MNB100'!$C$26</f>
        <v>0</v>
      </c>
    </row>
    <row r="184" spans="1:5">
      <c r="A184" s="316">
        <v>20</v>
      </c>
      <c r="B184" s="236"/>
      <c r="C184" s="541"/>
      <c r="D184" s="234" t="e">
        <f t="shared" si="2"/>
        <v>#DIV/0!</v>
      </c>
      <c r="E184" s="242">
        <f>C184/'MNB100'!$C$26</f>
        <v>0</v>
      </c>
    </row>
    <row r="185" spans="1:5">
      <c r="A185" s="316">
        <v>21</v>
      </c>
      <c r="B185" s="236"/>
      <c r="C185" s="541"/>
      <c r="D185" s="234" t="e">
        <f t="shared" si="2"/>
        <v>#DIV/0!</v>
      </c>
      <c r="E185" s="242">
        <f>C185/'MNB100'!$C$26</f>
        <v>0</v>
      </c>
    </row>
    <row r="186" spans="1:5">
      <c r="A186" s="316">
        <v>22</v>
      </c>
      <c r="B186" s="236"/>
      <c r="C186" s="541"/>
      <c r="D186" s="234" t="e">
        <f t="shared" si="2"/>
        <v>#DIV/0!</v>
      </c>
      <c r="E186" s="242">
        <f>C186/'MNB100'!$C$26</f>
        <v>0</v>
      </c>
    </row>
    <row r="187" spans="1:5">
      <c r="A187" s="316">
        <v>23</v>
      </c>
      <c r="B187" s="236"/>
      <c r="C187" s="541"/>
      <c r="D187" s="234" t="e">
        <f t="shared" si="2"/>
        <v>#DIV/0!</v>
      </c>
      <c r="E187" s="242">
        <f>C187/'MNB100'!$C$26</f>
        <v>0</v>
      </c>
    </row>
    <row r="188" spans="1:5">
      <c r="A188" s="316">
        <v>24</v>
      </c>
      <c r="B188" s="236"/>
      <c r="C188" s="541"/>
      <c r="D188" s="234" t="e">
        <f t="shared" si="2"/>
        <v>#DIV/0!</v>
      </c>
      <c r="E188" s="242">
        <f>C188/'MNB100'!$C$26</f>
        <v>0</v>
      </c>
    </row>
    <row r="189" spans="1:5">
      <c r="A189" s="316">
        <v>25</v>
      </c>
      <c r="B189" s="236"/>
      <c r="C189" s="541"/>
      <c r="D189" s="234" t="e">
        <f t="shared" si="2"/>
        <v>#DIV/0!</v>
      </c>
      <c r="E189" s="242">
        <f>C189/'MNB100'!$C$26</f>
        <v>0</v>
      </c>
    </row>
    <row r="190" spans="1:5">
      <c r="A190" s="316">
        <v>26</v>
      </c>
      <c r="B190" s="236"/>
      <c r="C190" s="541"/>
      <c r="D190" s="234" t="e">
        <f t="shared" si="2"/>
        <v>#DIV/0!</v>
      </c>
      <c r="E190" s="242">
        <f>C190/'MNB100'!$C$26</f>
        <v>0</v>
      </c>
    </row>
    <row r="191" spans="1:5">
      <c r="A191" s="316">
        <v>27</v>
      </c>
      <c r="B191" s="236"/>
      <c r="C191" s="541"/>
      <c r="D191" s="234" t="e">
        <f t="shared" si="2"/>
        <v>#DIV/0!</v>
      </c>
      <c r="E191" s="242">
        <f>C191/'MNB100'!$C$26</f>
        <v>0</v>
      </c>
    </row>
    <row r="192" spans="1:5">
      <c r="A192" s="316">
        <v>28</v>
      </c>
      <c r="B192" s="236"/>
      <c r="C192" s="541"/>
      <c r="D192" s="234" t="e">
        <f t="shared" si="2"/>
        <v>#DIV/0!</v>
      </c>
      <c r="E192" s="242">
        <f>C192/'MNB100'!$C$26</f>
        <v>0</v>
      </c>
    </row>
    <row r="193" spans="1:5">
      <c r="A193" s="316">
        <v>29</v>
      </c>
      <c r="B193" s="236"/>
      <c r="C193" s="541"/>
      <c r="D193" s="234" t="e">
        <f t="shared" si="2"/>
        <v>#DIV/0!</v>
      </c>
      <c r="E193" s="242">
        <f>C193/'MNB100'!$C$26</f>
        <v>0</v>
      </c>
    </row>
    <row r="194" spans="1:5">
      <c r="A194" s="316">
        <v>30</v>
      </c>
      <c r="B194" s="236"/>
      <c r="C194" s="541"/>
      <c r="D194" s="234" t="e">
        <f t="shared" si="2"/>
        <v>#DIV/0!</v>
      </c>
      <c r="E194" s="242">
        <f>C194/'MNB100'!$C$26</f>
        <v>0</v>
      </c>
    </row>
    <row r="195" spans="1:5">
      <c r="A195" s="316">
        <v>31</v>
      </c>
      <c r="B195" s="236"/>
      <c r="C195" s="541"/>
      <c r="D195" s="234" t="e">
        <f t="shared" si="2"/>
        <v>#DIV/0!</v>
      </c>
      <c r="E195" s="242">
        <f>C195/'MNB100'!$C$26</f>
        <v>0</v>
      </c>
    </row>
    <row r="196" spans="1:5">
      <c r="A196" s="316">
        <v>32</v>
      </c>
      <c r="B196" s="236"/>
      <c r="C196" s="541"/>
      <c r="D196" s="234" t="e">
        <f t="shared" si="2"/>
        <v>#DIV/0!</v>
      </c>
      <c r="E196" s="242">
        <f>C196/'MNB100'!$C$26</f>
        <v>0</v>
      </c>
    </row>
    <row r="197" spans="1:5">
      <c r="A197" s="316">
        <v>33</v>
      </c>
      <c r="B197" s="236"/>
      <c r="C197" s="541"/>
      <c r="D197" s="234" t="e">
        <f t="shared" si="2"/>
        <v>#DIV/0!</v>
      </c>
      <c r="E197" s="242">
        <f>C197/'MNB100'!$C$26</f>
        <v>0</v>
      </c>
    </row>
    <row r="198" spans="1:5">
      <c r="A198" s="316">
        <v>34</v>
      </c>
      <c r="B198" s="236"/>
      <c r="C198" s="541"/>
      <c r="D198" s="234" t="e">
        <f t="shared" si="2"/>
        <v>#DIV/0!</v>
      </c>
      <c r="E198" s="242">
        <f>C198/'MNB100'!$C$26</f>
        <v>0</v>
      </c>
    </row>
    <row r="199" spans="1:5">
      <c r="A199" s="316">
        <v>35</v>
      </c>
      <c r="B199" s="236"/>
      <c r="C199" s="541"/>
      <c r="D199" s="234" t="e">
        <f t="shared" si="2"/>
        <v>#DIV/0!</v>
      </c>
      <c r="E199" s="242">
        <f>C199/'MNB100'!$C$26</f>
        <v>0</v>
      </c>
    </row>
    <row r="200" spans="1:5">
      <c r="A200" s="316">
        <v>36</v>
      </c>
      <c r="B200" s="236"/>
      <c r="C200" s="541"/>
      <c r="D200" s="234" t="e">
        <f t="shared" si="2"/>
        <v>#DIV/0!</v>
      </c>
      <c r="E200" s="242">
        <f>C200/'MNB100'!$C$26</f>
        <v>0</v>
      </c>
    </row>
    <row r="201" spans="1:5">
      <c r="A201" s="316">
        <v>37</v>
      </c>
      <c r="B201" s="236"/>
      <c r="C201" s="541"/>
      <c r="D201" s="234" t="e">
        <f t="shared" si="2"/>
        <v>#DIV/0!</v>
      </c>
      <c r="E201" s="242">
        <f>C201/'MNB100'!$C$26</f>
        <v>0</v>
      </c>
    </row>
    <row r="202" spans="1:5">
      <c r="A202" s="316">
        <v>38</v>
      </c>
      <c r="B202" s="236"/>
      <c r="C202" s="541"/>
      <c r="D202" s="234" t="e">
        <f t="shared" si="2"/>
        <v>#DIV/0!</v>
      </c>
      <c r="E202" s="242">
        <f>C202/'MNB100'!$C$26</f>
        <v>0</v>
      </c>
    </row>
    <row r="203" spans="1:5">
      <c r="A203" s="316">
        <v>39</v>
      </c>
      <c r="B203" s="236"/>
      <c r="C203" s="541"/>
      <c r="D203" s="234" t="e">
        <f t="shared" si="2"/>
        <v>#DIV/0!</v>
      </c>
      <c r="E203" s="242">
        <f>C203/'MNB100'!$C$26</f>
        <v>0</v>
      </c>
    </row>
    <row r="204" spans="1:5">
      <c r="A204" s="316">
        <v>40</v>
      </c>
      <c r="B204" s="236"/>
      <c r="C204" s="541"/>
      <c r="D204" s="234" t="e">
        <f t="shared" ref="D204:D265" si="3">C204/$C$10</f>
        <v>#DIV/0!</v>
      </c>
      <c r="E204" s="242">
        <f>C204/'MNB100'!$C$26</f>
        <v>0</v>
      </c>
    </row>
    <row r="205" spans="1:5">
      <c r="A205" s="316">
        <v>41</v>
      </c>
      <c r="B205" s="236"/>
      <c r="C205" s="541"/>
      <c r="D205" s="234" t="e">
        <f t="shared" si="3"/>
        <v>#DIV/0!</v>
      </c>
      <c r="E205" s="242">
        <f>C205/'MNB100'!$C$26</f>
        <v>0</v>
      </c>
    </row>
    <row r="206" spans="1:5">
      <c r="A206" s="316">
        <v>42</v>
      </c>
      <c r="B206" s="236"/>
      <c r="C206" s="541"/>
      <c r="D206" s="234" t="e">
        <f t="shared" si="3"/>
        <v>#DIV/0!</v>
      </c>
      <c r="E206" s="242">
        <f>C206/'MNB100'!$C$26</f>
        <v>0</v>
      </c>
    </row>
    <row r="207" spans="1:5">
      <c r="A207" s="316">
        <v>43</v>
      </c>
      <c r="B207" s="236"/>
      <c r="C207" s="541"/>
      <c r="D207" s="234" t="e">
        <f t="shared" si="3"/>
        <v>#DIV/0!</v>
      </c>
      <c r="E207" s="242">
        <f>C207/'MNB100'!$C$26</f>
        <v>0</v>
      </c>
    </row>
    <row r="208" spans="1:5">
      <c r="A208" s="316">
        <v>44</v>
      </c>
      <c r="B208" s="236"/>
      <c r="C208" s="541"/>
      <c r="D208" s="234" t="e">
        <f t="shared" si="3"/>
        <v>#DIV/0!</v>
      </c>
      <c r="E208" s="242">
        <f>C208/'MNB100'!$C$26</f>
        <v>0</v>
      </c>
    </row>
    <row r="209" spans="1:5">
      <c r="A209" s="316">
        <v>45</v>
      </c>
      <c r="B209" s="236"/>
      <c r="C209" s="541"/>
      <c r="D209" s="234" t="e">
        <f t="shared" si="3"/>
        <v>#DIV/0!</v>
      </c>
      <c r="E209" s="242">
        <f>C209/'MNB100'!$C$26</f>
        <v>0</v>
      </c>
    </row>
    <row r="210" spans="1:5">
      <c r="A210" s="316">
        <v>46</v>
      </c>
      <c r="B210" s="236"/>
      <c r="C210" s="541"/>
      <c r="D210" s="234" t="e">
        <f t="shared" si="3"/>
        <v>#DIV/0!</v>
      </c>
      <c r="E210" s="242">
        <f>C210/'MNB100'!$C$26</f>
        <v>0</v>
      </c>
    </row>
    <row r="211" spans="1:5">
      <c r="A211" s="316">
        <v>47</v>
      </c>
      <c r="B211" s="236"/>
      <c r="C211" s="541"/>
      <c r="D211" s="234" t="e">
        <f t="shared" si="3"/>
        <v>#DIV/0!</v>
      </c>
      <c r="E211" s="242">
        <f>C211/'MNB100'!$C$26</f>
        <v>0</v>
      </c>
    </row>
    <row r="212" spans="1:5">
      <c r="A212" s="316">
        <v>48</v>
      </c>
      <c r="B212" s="236"/>
      <c r="C212" s="541"/>
      <c r="D212" s="234" t="e">
        <f t="shared" si="3"/>
        <v>#DIV/0!</v>
      </c>
      <c r="E212" s="242">
        <f>C212/'MNB100'!$C$26</f>
        <v>0</v>
      </c>
    </row>
    <row r="213" spans="1:5">
      <c r="A213" s="316">
        <v>49</v>
      </c>
      <c r="B213" s="236"/>
      <c r="C213" s="541"/>
      <c r="D213" s="234" t="e">
        <f t="shared" si="3"/>
        <v>#DIV/0!</v>
      </c>
      <c r="E213" s="242">
        <f>C213/'MNB100'!$C$26</f>
        <v>0</v>
      </c>
    </row>
    <row r="214" spans="1:5">
      <c r="A214" s="316">
        <v>50</v>
      </c>
      <c r="B214" s="236"/>
      <c r="C214" s="541"/>
      <c r="D214" s="234" t="e">
        <f t="shared" si="3"/>
        <v>#DIV/0!</v>
      </c>
      <c r="E214" s="242">
        <f>C214/'MNB100'!$C$26</f>
        <v>0</v>
      </c>
    </row>
    <row r="215" spans="1:5" s="262" customFormat="1" ht="25.5" customHeight="1">
      <c r="A215" s="682"/>
      <c r="B215" s="233" t="s">
        <v>105</v>
      </c>
      <c r="C215" s="395">
        <f>SUM(C216:C265)</f>
        <v>0</v>
      </c>
      <c r="D215" s="261" t="e">
        <f t="shared" si="3"/>
        <v>#DIV/0!</v>
      </c>
      <c r="E215" s="246">
        <f>C215/'MNB100'!$C$26</f>
        <v>0</v>
      </c>
    </row>
    <row r="216" spans="1:5">
      <c r="A216" s="316">
        <v>1</v>
      </c>
      <c r="B216" s="235"/>
      <c r="C216" s="541"/>
      <c r="D216" s="234" t="e">
        <f t="shared" si="3"/>
        <v>#DIV/0!</v>
      </c>
      <c r="E216" s="242">
        <f>C216/'MNB100'!$C$26</f>
        <v>0</v>
      </c>
    </row>
    <row r="217" spans="1:5">
      <c r="A217" s="316">
        <v>2</v>
      </c>
      <c r="B217" s="236"/>
      <c r="C217" s="516"/>
      <c r="D217" s="234" t="e">
        <f t="shared" si="3"/>
        <v>#DIV/0!</v>
      </c>
      <c r="E217" s="242">
        <f>C217/'MNB100'!$C$26</f>
        <v>0</v>
      </c>
    </row>
    <row r="218" spans="1:5">
      <c r="A218" s="316">
        <v>3</v>
      </c>
      <c r="B218" s="236"/>
      <c r="C218" s="541"/>
      <c r="D218" s="234" t="e">
        <f t="shared" si="3"/>
        <v>#DIV/0!</v>
      </c>
      <c r="E218" s="242">
        <f>C218/'MNB100'!$C$26</f>
        <v>0</v>
      </c>
    </row>
    <row r="219" spans="1:5">
      <c r="A219" s="316">
        <v>4</v>
      </c>
      <c r="B219" s="236"/>
      <c r="C219" s="541"/>
      <c r="D219" s="234" t="e">
        <f t="shared" si="3"/>
        <v>#DIV/0!</v>
      </c>
      <c r="E219" s="242">
        <f>C219/'MNB100'!$C$26</f>
        <v>0</v>
      </c>
    </row>
    <row r="220" spans="1:5">
      <c r="A220" s="316">
        <v>5</v>
      </c>
      <c r="B220" s="236"/>
      <c r="C220" s="541"/>
      <c r="D220" s="234" t="e">
        <f t="shared" si="3"/>
        <v>#DIV/0!</v>
      </c>
      <c r="E220" s="242">
        <f>C220/'MNB100'!$C$26</f>
        <v>0</v>
      </c>
    </row>
    <row r="221" spans="1:5">
      <c r="A221" s="316">
        <v>6</v>
      </c>
      <c r="B221" s="236"/>
      <c r="C221" s="541"/>
      <c r="D221" s="234" t="e">
        <f t="shared" si="3"/>
        <v>#DIV/0!</v>
      </c>
      <c r="E221" s="242">
        <f>C221/'MNB100'!$C$26</f>
        <v>0</v>
      </c>
    </row>
    <row r="222" spans="1:5">
      <c r="A222" s="316">
        <v>7</v>
      </c>
      <c r="B222" s="236"/>
      <c r="C222" s="541"/>
      <c r="D222" s="234" t="e">
        <f t="shared" si="3"/>
        <v>#DIV/0!</v>
      </c>
      <c r="E222" s="242">
        <f>C222/'MNB100'!$C$26</f>
        <v>0</v>
      </c>
    </row>
    <row r="223" spans="1:5">
      <c r="A223" s="316">
        <v>8</v>
      </c>
      <c r="B223" s="236"/>
      <c r="C223" s="541"/>
      <c r="D223" s="234" t="e">
        <f t="shared" si="3"/>
        <v>#DIV/0!</v>
      </c>
      <c r="E223" s="242">
        <f>C223/'MNB100'!$C$26</f>
        <v>0</v>
      </c>
    </row>
    <row r="224" spans="1:5">
      <c r="A224" s="316">
        <v>9</v>
      </c>
      <c r="B224" s="236"/>
      <c r="C224" s="541"/>
      <c r="D224" s="234" t="e">
        <f t="shared" si="3"/>
        <v>#DIV/0!</v>
      </c>
      <c r="E224" s="242">
        <f>C224/'MNB100'!$C$26</f>
        <v>0</v>
      </c>
    </row>
    <row r="225" spans="1:5">
      <c r="A225" s="316">
        <v>10</v>
      </c>
      <c r="B225" s="236"/>
      <c r="C225" s="541"/>
      <c r="D225" s="234" t="e">
        <f t="shared" si="3"/>
        <v>#DIV/0!</v>
      </c>
      <c r="E225" s="242">
        <f>C225/'MNB100'!$C$26</f>
        <v>0</v>
      </c>
    </row>
    <row r="226" spans="1:5">
      <c r="A226" s="316">
        <v>11</v>
      </c>
      <c r="B226" s="236"/>
      <c r="C226" s="541"/>
      <c r="D226" s="234" t="e">
        <f t="shared" si="3"/>
        <v>#DIV/0!</v>
      </c>
      <c r="E226" s="242">
        <f>C226/'MNB100'!$C$26</f>
        <v>0</v>
      </c>
    </row>
    <row r="227" spans="1:5">
      <c r="A227" s="316">
        <v>12</v>
      </c>
      <c r="B227" s="236"/>
      <c r="C227" s="541"/>
      <c r="D227" s="234" t="e">
        <f t="shared" si="3"/>
        <v>#DIV/0!</v>
      </c>
      <c r="E227" s="242">
        <f>C227/'MNB100'!$C$26</f>
        <v>0</v>
      </c>
    </row>
    <row r="228" spans="1:5">
      <c r="A228" s="316">
        <v>13</v>
      </c>
      <c r="B228" s="236"/>
      <c r="C228" s="541"/>
      <c r="D228" s="234" t="e">
        <f t="shared" si="3"/>
        <v>#DIV/0!</v>
      </c>
      <c r="E228" s="242">
        <f>C228/'MNB100'!$C$26</f>
        <v>0</v>
      </c>
    </row>
    <row r="229" spans="1:5">
      <c r="A229" s="316">
        <v>14</v>
      </c>
      <c r="B229" s="236"/>
      <c r="C229" s="541"/>
      <c r="D229" s="234" t="e">
        <f t="shared" si="3"/>
        <v>#DIV/0!</v>
      </c>
      <c r="E229" s="242">
        <f>C229/'MNB100'!$C$26</f>
        <v>0</v>
      </c>
    </row>
    <row r="230" spans="1:5">
      <c r="A230" s="316">
        <v>15</v>
      </c>
      <c r="B230" s="236"/>
      <c r="C230" s="541"/>
      <c r="D230" s="234" t="e">
        <f t="shared" si="3"/>
        <v>#DIV/0!</v>
      </c>
      <c r="E230" s="242">
        <f>C230/'MNB100'!$C$26</f>
        <v>0</v>
      </c>
    </row>
    <row r="231" spans="1:5">
      <c r="A231" s="316">
        <v>16</v>
      </c>
      <c r="B231" s="236"/>
      <c r="C231" s="541"/>
      <c r="D231" s="234" t="e">
        <f t="shared" si="3"/>
        <v>#DIV/0!</v>
      </c>
      <c r="E231" s="242">
        <f>C231/'MNB100'!$C$26</f>
        <v>0</v>
      </c>
    </row>
    <row r="232" spans="1:5">
      <c r="A232" s="316">
        <v>17</v>
      </c>
      <c r="B232" s="236"/>
      <c r="C232" s="541"/>
      <c r="D232" s="234" t="e">
        <f t="shared" si="3"/>
        <v>#DIV/0!</v>
      </c>
      <c r="E232" s="242">
        <f>C232/'MNB100'!$C$26</f>
        <v>0</v>
      </c>
    </row>
    <row r="233" spans="1:5">
      <c r="A233" s="316">
        <v>18</v>
      </c>
      <c r="B233" s="236"/>
      <c r="C233" s="541"/>
      <c r="D233" s="234" t="e">
        <f t="shared" si="3"/>
        <v>#DIV/0!</v>
      </c>
      <c r="E233" s="242">
        <f>C233/'MNB100'!$C$26</f>
        <v>0</v>
      </c>
    </row>
    <row r="234" spans="1:5">
      <c r="A234" s="316">
        <v>19</v>
      </c>
      <c r="B234" s="236"/>
      <c r="C234" s="541"/>
      <c r="D234" s="234" t="e">
        <f t="shared" si="3"/>
        <v>#DIV/0!</v>
      </c>
      <c r="E234" s="242">
        <f>C234/'MNB100'!$C$26</f>
        <v>0</v>
      </c>
    </row>
    <row r="235" spans="1:5">
      <c r="A235" s="316">
        <v>20</v>
      </c>
      <c r="B235" s="236"/>
      <c r="C235" s="541"/>
      <c r="D235" s="234" t="e">
        <f t="shared" si="3"/>
        <v>#DIV/0!</v>
      </c>
      <c r="E235" s="242">
        <f>C235/'MNB100'!$C$26</f>
        <v>0</v>
      </c>
    </row>
    <row r="236" spans="1:5">
      <c r="A236" s="316">
        <v>21</v>
      </c>
      <c r="B236" s="236"/>
      <c r="C236" s="541"/>
      <c r="D236" s="234" t="e">
        <f t="shared" si="3"/>
        <v>#DIV/0!</v>
      </c>
      <c r="E236" s="242">
        <f>C236/'MNB100'!$C$26</f>
        <v>0</v>
      </c>
    </row>
    <row r="237" spans="1:5">
      <c r="A237" s="316">
        <v>22</v>
      </c>
      <c r="B237" s="236"/>
      <c r="C237" s="541"/>
      <c r="D237" s="234" t="e">
        <f t="shared" si="3"/>
        <v>#DIV/0!</v>
      </c>
      <c r="E237" s="242">
        <f>C237/'MNB100'!$C$26</f>
        <v>0</v>
      </c>
    </row>
    <row r="238" spans="1:5">
      <c r="A238" s="316">
        <v>23</v>
      </c>
      <c r="B238" s="236"/>
      <c r="C238" s="541"/>
      <c r="D238" s="234" t="e">
        <f t="shared" si="3"/>
        <v>#DIV/0!</v>
      </c>
      <c r="E238" s="242">
        <f>C238/'MNB100'!$C$26</f>
        <v>0</v>
      </c>
    </row>
    <row r="239" spans="1:5">
      <c r="A239" s="316">
        <v>24</v>
      </c>
      <c r="B239" s="236"/>
      <c r="C239" s="541"/>
      <c r="D239" s="234" t="e">
        <f t="shared" si="3"/>
        <v>#DIV/0!</v>
      </c>
      <c r="E239" s="242">
        <f>C239/'MNB100'!$C$26</f>
        <v>0</v>
      </c>
    </row>
    <row r="240" spans="1:5">
      <c r="A240" s="316">
        <v>25</v>
      </c>
      <c r="B240" s="236"/>
      <c r="C240" s="541"/>
      <c r="D240" s="234" t="e">
        <f t="shared" si="3"/>
        <v>#DIV/0!</v>
      </c>
      <c r="E240" s="242">
        <f>C240/'MNB100'!$C$26</f>
        <v>0</v>
      </c>
    </row>
    <row r="241" spans="1:5">
      <c r="A241" s="316">
        <v>26</v>
      </c>
      <c r="B241" s="236"/>
      <c r="C241" s="541"/>
      <c r="D241" s="234" t="e">
        <f t="shared" si="3"/>
        <v>#DIV/0!</v>
      </c>
      <c r="E241" s="242">
        <f>C241/'MNB100'!$C$26</f>
        <v>0</v>
      </c>
    </row>
    <row r="242" spans="1:5">
      <c r="A242" s="316">
        <v>27</v>
      </c>
      <c r="B242" s="236"/>
      <c r="C242" s="541"/>
      <c r="D242" s="234" t="e">
        <f t="shared" si="3"/>
        <v>#DIV/0!</v>
      </c>
      <c r="E242" s="242">
        <f>C242/'MNB100'!$C$26</f>
        <v>0</v>
      </c>
    </row>
    <row r="243" spans="1:5">
      <c r="A243" s="316">
        <v>28</v>
      </c>
      <c r="B243" s="236"/>
      <c r="C243" s="541"/>
      <c r="D243" s="234" t="e">
        <f t="shared" si="3"/>
        <v>#DIV/0!</v>
      </c>
      <c r="E243" s="242">
        <f>C243/'MNB100'!$C$26</f>
        <v>0</v>
      </c>
    </row>
    <row r="244" spans="1:5">
      <c r="A244" s="316">
        <v>29</v>
      </c>
      <c r="B244" s="236"/>
      <c r="C244" s="541"/>
      <c r="D244" s="234" t="e">
        <f t="shared" si="3"/>
        <v>#DIV/0!</v>
      </c>
      <c r="E244" s="242">
        <f>C244/'MNB100'!$C$26</f>
        <v>0</v>
      </c>
    </row>
    <row r="245" spans="1:5">
      <c r="A245" s="316">
        <v>30</v>
      </c>
      <c r="B245" s="236"/>
      <c r="C245" s="541"/>
      <c r="D245" s="234" t="e">
        <f t="shared" si="3"/>
        <v>#DIV/0!</v>
      </c>
      <c r="E245" s="242">
        <f>C245/'MNB100'!$C$26</f>
        <v>0</v>
      </c>
    </row>
    <row r="246" spans="1:5">
      <c r="A246" s="316">
        <v>31</v>
      </c>
      <c r="B246" s="236"/>
      <c r="C246" s="541"/>
      <c r="D246" s="234" t="e">
        <f t="shared" si="3"/>
        <v>#DIV/0!</v>
      </c>
      <c r="E246" s="242">
        <f>C246/'MNB100'!$C$26</f>
        <v>0</v>
      </c>
    </row>
    <row r="247" spans="1:5">
      <c r="A247" s="316">
        <v>32</v>
      </c>
      <c r="B247" s="236"/>
      <c r="C247" s="541"/>
      <c r="D247" s="234" t="e">
        <f t="shared" si="3"/>
        <v>#DIV/0!</v>
      </c>
      <c r="E247" s="242">
        <f>C247/'MNB100'!$C$26</f>
        <v>0</v>
      </c>
    </row>
    <row r="248" spans="1:5">
      <c r="A248" s="316">
        <v>33</v>
      </c>
      <c r="B248" s="236"/>
      <c r="C248" s="541"/>
      <c r="D248" s="234" t="e">
        <f t="shared" si="3"/>
        <v>#DIV/0!</v>
      </c>
      <c r="E248" s="242">
        <f>C248/'MNB100'!$C$26</f>
        <v>0</v>
      </c>
    </row>
    <row r="249" spans="1:5">
      <c r="A249" s="316">
        <v>34</v>
      </c>
      <c r="B249" s="236"/>
      <c r="C249" s="541"/>
      <c r="D249" s="234" t="e">
        <f t="shared" si="3"/>
        <v>#DIV/0!</v>
      </c>
      <c r="E249" s="242">
        <f>C249/'MNB100'!$C$26</f>
        <v>0</v>
      </c>
    </row>
    <row r="250" spans="1:5">
      <c r="A250" s="316">
        <v>35</v>
      </c>
      <c r="B250" s="236"/>
      <c r="C250" s="541"/>
      <c r="D250" s="234" t="e">
        <f t="shared" si="3"/>
        <v>#DIV/0!</v>
      </c>
      <c r="E250" s="242">
        <f>C250/'MNB100'!$C$26</f>
        <v>0</v>
      </c>
    </row>
    <row r="251" spans="1:5">
      <c r="A251" s="316">
        <v>36</v>
      </c>
      <c r="B251" s="236"/>
      <c r="C251" s="541"/>
      <c r="D251" s="234" t="e">
        <f t="shared" si="3"/>
        <v>#DIV/0!</v>
      </c>
      <c r="E251" s="242">
        <f>C251/'MNB100'!$C$26</f>
        <v>0</v>
      </c>
    </row>
    <row r="252" spans="1:5">
      <c r="A252" s="316">
        <v>37</v>
      </c>
      <c r="B252" s="236"/>
      <c r="C252" s="541"/>
      <c r="D252" s="234" t="e">
        <f t="shared" si="3"/>
        <v>#DIV/0!</v>
      </c>
      <c r="E252" s="242">
        <f>C252/'MNB100'!$C$26</f>
        <v>0</v>
      </c>
    </row>
    <row r="253" spans="1:5">
      <c r="A253" s="316">
        <v>38</v>
      </c>
      <c r="B253" s="236"/>
      <c r="C253" s="541"/>
      <c r="D253" s="234" t="e">
        <f t="shared" si="3"/>
        <v>#DIV/0!</v>
      </c>
      <c r="E253" s="242">
        <f>C253/'MNB100'!$C$26</f>
        <v>0</v>
      </c>
    </row>
    <row r="254" spans="1:5">
      <c r="A254" s="316">
        <v>39</v>
      </c>
      <c r="B254" s="236"/>
      <c r="C254" s="541"/>
      <c r="D254" s="234" t="e">
        <f t="shared" si="3"/>
        <v>#DIV/0!</v>
      </c>
      <c r="E254" s="242">
        <f>C254/'MNB100'!$C$26</f>
        <v>0</v>
      </c>
    </row>
    <row r="255" spans="1:5">
      <c r="A255" s="316">
        <v>40</v>
      </c>
      <c r="B255" s="236"/>
      <c r="C255" s="541"/>
      <c r="D255" s="234" t="e">
        <f t="shared" si="3"/>
        <v>#DIV/0!</v>
      </c>
      <c r="E255" s="242">
        <f>C255/'MNB100'!$C$26</f>
        <v>0</v>
      </c>
    </row>
    <row r="256" spans="1:5">
      <c r="A256" s="316">
        <v>41</v>
      </c>
      <c r="B256" s="236"/>
      <c r="C256" s="541"/>
      <c r="D256" s="234" t="e">
        <f t="shared" si="3"/>
        <v>#DIV/0!</v>
      </c>
      <c r="E256" s="242">
        <f>C256/'MNB100'!$C$26</f>
        <v>0</v>
      </c>
    </row>
    <row r="257" spans="1:5">
      <c r="A257" s="316">
        <v>42</v>
      </c>
      <c r="B257" s="236"/>
      <c r="C257" s="541"/>
      <c r="D257" s="234" t="e">
        <f t="shared" si="3"/>
        <v>#DIV/0!</v>
      </c>
      <c r="E257" s="242">
        <f>C257/'MNB100'!$C$26</f>
        <v>0</v>
      </c>
    </row>
    <row r="258" spans="1:5">
      <c r="A258" s="316">
        <v>43</v>
      </c>
      <c r="B258" s="236"/>
      <c r="C258" s="541"/>
      <c r="D258" s="234" t="e">
        <f t="shared" si="3"/>
        <v>#DIV/0!</v>
      </c>
      <c r="E258" s="242">
        <f>C258/'MNB100'!$C$26</f>
        <v>0</v>
      </c>
    </row>
    <row r="259" spans="1:5">
      <c r="A259" s="316">
        <v>44</v>
      </c>
      <c r="B259" s="236"/>
      <c r="C259" s="541"/>
      <c r="D259" s="234" t="e">
        <f t="shared" si="3"/>
        <v>#DIV/0!</v>
      </c>
      <c r="E259" s="242">
        <f>C259/'MNB100'!$C$26</f>
        <v>0</v>
      </c>
    </row>
    <row r="260" spans="1:5">
      <c r="A260" s="316">
        <v>45</v>
      </c>
      <c r="B260" s="236"/>
      <c r="C260" s="541"/>
      <c r="D260" s="234" t="e">
        <f t="shared" si="3"/>
        <v>#DIV/0!</v>
      </c>
      <c r="E260" s="242">
        <f>C260/'MNB100'!$C$26</f>
        <v>0</v>
      </c>
    </row>
    <row r="261" spans="1:5">
      <c r="A261" s="316">
        <v>46</v>
      </c>
      <c r="B261" s="236"/>
      <c r="C261" s="541"/>
      <c r="D261" s="234" t="e">
        <f t="shared" si="3"/>
        <v>#DIV/0!</v>
      </c>
      <c r="E261" s="242">
        <f>C261/'MNB100'!$C$26</f>
        <v>0</v>
      </c>
    </row>
    <row r="262" spans="1:5">
      <c r="A262" s="316">
        <v>47</v>
      </c>
      <c r="B262" s="236"/>
      <c r="C262" s="541"/>
      <c r="D262" s="234" t="e">
        <f t="shared" si="3"/>
        <v>#DIV/0!</v>
      </c>
      <c r="E262" s="242">
        <f>C262/'MNB100'!$C$26</f>
        <v>0</v>
      </c>
    </row>
    <row r="263" spans="1:5">
      <c r="A263" s="316">
        <v>48</v>
      </c>
      <c r="B263" s="236"/>
      <c r="C263" s="541"/>
      <c r="D263" s="234" t="e">
        <f t="shared" si="3"/>
        <v>#DIV/0!</v>
      </c>
      <c r="E263" s="242">
        <f>C263/'MNB100'!$C$26</f>
        <v>0</v>
      </c>
    </row>
    <row r="264" spans="1:5">
      <c r="A264" s="316">
        <v>49</v>
      </c>
      <c r="B264" s="236"/>
      <c r="C264" s="541"/>
      <c r="D264" s="234" t="e">
        <f t="shared" si="3"/>
        <v>#DIV/0!</v>
      </c>
      <c r="E264" s="242">
        <f>C264/'MNB100'!$C$26</f>
        <v>0</v>
      </c>
    </row>
    <row r="265" spans="1:5" ht="16.5" thickBot="1">
      <c r="A265" s="317">
        <v>50</v>
      </c>
      <c r="B265" s="247"/>
      <c r="C265" s="543"/>
      <c r="D265" s="254" t="e">
        <f t="shared" si="3"/>
        <v>#DIV/0!</v>
      </c>
      <c r="E265" s="255">
        <f>C265/'MNB100'!$C$26</f>
        <v>0</v>
      </c>
    </row>
    <row r="266" spans="1:5" ht="16.5" thickBot="1">
      <c r="A266" s="133"/>
      <c r="B266" s="123"/>
      <c r="C266" s="123"/>
      <c r="D266" s="123"/>
      <c r="E266" s="123"/>
    </row>
    <row r="267" spans="1:5" ht="20.45" customHeight="1">
      <c r="A267" s="828" t="s">
        <v>2000</v>
      </c>
      <c r="B267" s="830"/>
      <c r="C267" s="248"/>
      <c r="D267" s="249"/>
      <c r="E267" s="123"/>
    </row>
    <row r="268" spans="1:5">
      <c r="A268" s="239" t="s">
        <v>2171</v>
      </c>
      <c r="B268" s="684" t="s">
        <v>393</v>
      </c>
      <c r="C268" s="685" t="s">
        <v>649</v>
      </c>
      <c r="D268" s="240" t="s">
        <v>394</v>
      </c>
      <c r="E268" s="123"/>
    </row>
    <row r="269" spans="1:5">
      <c r="A269" s="241" t="s">
        <v>106</v>
      </c>
      <c r="B269" s="233"/>
      <c r="C269" s="395">
        <f>SUM(C270,C321,C372,C423)</f>
        <v>0</v>
      </c>
      <c r="D269" s="246" t="e">
        <f>C269/$C$269</f>
        <v>#DIV/0!</v>
      </c>
      <c r="E269" s="123"/>
    </row>
    <row r="270" spans="1:5">
      <c r="A270" s="241"/>
      <c r="B270" s="233" t="s">
        <v>559</v>
      </c>
      <c r="C270" s="395">
        <f>SUM(C271:C320)</f>
        <v>0</v>
      </c>
      <c r="D270" s="246" t="e">
        <f t="shared" ref="D270:D333" si="4">C270/$C$269</f>
        <v>#DIV/0!</v>
      </c>
      <c r="E270" s="123"/>
    </row>
    <row r="271" spans="1:5">
      <c r="A271" s="257">
        <v>1</v>
      </c>
      <c r="B271" s="235"/>
      <c r="C271" s="516"/>
      <c r="D271" s="246" t="e">
        <f t="shared" si="4"/>
        <v>#DIV/0!</v>
      </c>
      <c r="E271" s="123"/>
    </row>
    <row r="272" spans="1:5">
      <c r="A272" s="257">
        <v>2</v>
      </c>
      <c r="B272" s="236"/>
      <c r="C272" s="516"/>
      <c r="D272" s="246" t="e">
        <f t="shared" si="4"/>
        <v>#DIV/0!</v>
      </c>
      <c r="E272" s="123"/>
    </row>
    <row r="273" spans="1:5">
      <c r="A273" s="257">
        <v>3</v>
      </c>
      <c r="B273" s="236"/>
      <c r="C273" s="516"/>
      <c r="D273" s="246" t="e">
        <f t="shared" si="4"/>
        <v>#DIV/0!</v>
      </c>
      <c r="E273" s="123"/>
    </row>
    <row r="274" spans="1:5">
      <c r="A274" s="257">
        <v>4</v>
      </c>
      <c r="B274" s="236"/>
      <c r="C274" s="516"/>
      <c r="D274" s="246" t="e">
        <f t="shared" si="4"/>
        <v>#DIV/0!</v>
      </c>
      <c r="E274" s="123"/>
    </row>
    <row r="275" spans="1:5">
      <c r="A275" s="257">
        <v>5</v>
      </c>
      <c r="B275" s="236"/>
      <c r="C275" s="516"/>
      <c r="D275" s="246" t="e">
        <f t="shared" si="4"/>
        <v>#DIV/0!</v>
      </c>
      <c r="E275" s="123"/>
    </row>
    <row r="276" spans="1:5">
      <c r="A276" s="257">
        <v>6</v>
      </c>
      <c r="B276" s="236"/>
      <c r="C276" s="516"/>
      <c r="D276" s="246" t="e">
        <f t="shared" si="4"/>
        <v>#DIV/0!</v>
      </c>
      <c r="E276" s="123"/>
    </row>
    <row r="277" spans="1:5">
      <c r="A277" s="257">
        <v>7</v>
      </c>
      <c r="B277" s="236"/>
      <c r="C277" s="516"/>
      <c r="D277" s="246" t="e">
        <f t="shared" si="4"/>
        <v>#DIV/0!</v>
      </c>
      <c r="E277" s="123"/>
    </row>
    <row r="278" spans="1:5">
      <c r="A278" s="257">
        <v>8</v>
      </c>
      <c r="B278" s="236"/>
      <c r="C278" s="516"/>
      <c r="D278" s="246" t="e">
        <f t="shared" si="4"/>
        <v>#DIV/0!</v>
      </c>
      <c r="E278" s="123"/>
    </row>
    <row r="279" spans="1:5">
      <c r="A279" s="257">
        <v>9</v>
      </c>
      <c r="B279" s="236"/>
      <c r="C279" s="516"/>
      <c r="D279" s="246" t="e">
        <f t="shared" si="4"/>
        <v>#DIV/0!</v>
      </c>
      <c r="E279" s="123"/>
    </row>
    <row r="280" spans="1:5">
      <c r="A280" s="257">
        <v>10</v>
      </c>
      <c r="B280" s="236"/>
      <c r="C280" s="516"/>
      <c r="D280" s="246" t="e">
        <f t="shared" si="4"/>
        <v>#DIV/0!</v>
      </c>
      <c r="E280" s="123"/>
    </row>
    <row r="281" spans="1:5">
      <c r="A281" s="257">
        <v>11</v>
      </c>
      <c r="B281" s="236"/>
      <c r="C281" s="516"/>
      <c r="D281" s="246" t="e">
        <f t="shared" si="4"/>
        <v>#DIV/0!</v>
      </c>
      <c r="E281" s="123"/>
    </row>
    <row r="282" spans="1:5">
      <c r="A282" s="257">
        <v>12</v>
      </c>
      <c r="B282" s="236"/>
      <c r="C282" s="516"/>
      <c r="D282" s="246" t="e">
        <f t="shared" si="4"/>
        <v>#DIV/0!</v>
      </c>
      <c r="E282" s="123"/>
    </row>
    <row r="283" spans="1:5">
      <c r="A283" s="257">
        <v>13</v>
      </c>
      <c r="B283" s="236"/>
      <c r="C283" s="516"/>
      <c r="D283" s="246" t="e">
        <f t="shared" si="4"/>
        <v>#DIV/0!</v>
      </c>
      <c r="E283" s="123"/>
    </row>
    <row r="284" spans="1:5">
      <c r="A284" s="257">
        <v>14</v>
      </c>
      <c r="B284" s="236"/>
      <c r="C284" s="516"/>
      <c r="D284" s="246" t="e">
        <f t="shared" si="4"/>
        <v>#DIV/0!</v>
      </c>
      <c r="E284" s="123"/>
    </row>
    <row r="285" spans="1:5">
      <c r="A285" s="257">
        <v>15</v>
      </c>
      <c r="B285" s="236"/>
      <c r="C285" s="516"/>
      <c r="D285" s="246" t="e">
        <f t="shared" si="4"/>
        <v>#DIV/0!</v>
      </c>
      <c r="E285" s="123"/>
    </row>
    <row r="286" spans="1:5">
      <c r="A286" s="257">
        <v>16</v>
      </c>
      <c r="B286" s="236"/>
      <c r="C286" s="516"/>
      <c r="D286" s="246" t="e">
        <f t="shared" si="4"/>
        <v>#DIV/0!</v>
      </c>
      <c r="E286" s="123"/>
    </row>
    <row r="287" spans="1:5">
      <c r="A287" s="257">
        <v>17</v>
      </c>
      <c r="B287" s="236"/>
      <c r="C287" s="516"/>
      <c r="D287" s="246" t="e">
        <f t="shared" si="4"/>
        <v>#DIV/0!</v>
      </c>
      <c r="E287" s="123"/>
    </row>
    <row r="288" spans="1:5">
      <c r="A288" s="257">
        <v>18</v>
      </c>
      <c r="B288" s="236"/>
      <c r="C288" s="516"/>
      <c r="D288" s="246" t="e">
        <f t="shared" si="4"/>
        <v>#DIV/0!</v>
      </c>
      <c r="E288" s="123"/>
    </row>
    <row r="289" spans="1:5">
      <c r="A289" s="257">
        <v>19</v>
      </c>
      <c r="B289" s="236"/>
      <c r="C289" s="516"/>
      <c r="D289" s="246" t="e">
        <f t="shared" si="4"/>
        <v>#DIV/0!</v>
      </c>
      <c r="E289" s="123"/>
    </row>
    <row r="290" spans="1:5">
      <c r="A290" s="257">
        <v>20</v>
      </c>
      <c r="B290" s="236"/>
      <c r="C290" s="516"/>
      <c r="D290" s="246" t="e">
        <f t="shared" si="4"/>
        <v>#DIV/0!</v>
      </c>
      <c r="E290" s="123"/>
    </row>
    <row r="291" spans="1:5">
      <c r="A291" s="257">
        <v>21</v>
      </c>
      <c r="B291" s="236"/>
      <c r="C291" s="516"/>
      <c r="D291" s="246" t="e">
        <f t="shared" si="4"/>
        <v>#DIV/0!</v>
      </c>
      <c r="E291" s="123"/>
    </row>
    <row r="292" spans="1:5">
      <c r="A292" s="257">
        <v>22</v>
      </c>
      <c r="B292" s="236"/>
      <c r="C292" s="516"/>
      <c r="D292" s="246" t="e">
        <f t="shared" si="4"/>
        <v>#DIV/0!</v>
      </c>
      <c r="E292" s="123"/>
    </row>
    <row r="293" spans="1:5">
      <c r="A293" s="257">
        <v>23</v>
      </c>
      <c r="B293" s="236"/>
      <c r="C293" s="516"/>
      <c r="D293" s="246" t="e">
        <f t="shared" si="4"/>
        <v>#DIV/0!</v>
      </c>
      <c r="E293" s="123"/>
    </row>
    <row r="294" spans="1:5">
      <c r="A294" s="257">
        <v>24</v>
      </c>
      <c r="B294" s="236"/>
      <c r="C294" s="516"/>
      <c r="D294" s="246" t="e">
        <f t="shared" si="4"/>
        <v>#DIV/0!</v>
      </c>
      <c r="E294" s="123"/>
    </row>
    <row r="295" spans="1:5">
      <c r="A295" s="257">
        <v>25</v>
      </c>
      <c r="B295" s="236"/>
      <c r="C295" s="516"/>
      <c r="D295" s="246" t="e">
        <f t="shared" si="4"/>
        <v>#DIV/0!</v>
      </c>
      <c r="E295" s="123"/>
    </row>
    <row r="296" spans="1:5">
      <c r="A296" s="257">
        <v>26</v>
      </c>
      <c r="B296" s="236"/>
      <c r="C296" s="516"/>
      <c r="D296" s="246" t="e">
        <f t="shared" si="4"/>
        <v>#DIV/0!</v>
      </c>
      <c r="E296" s="123"/>
    </row>
    <row r="297" spans="1:5">
      <c r="A297" s="257">
        <v>27</v>
      </c>
      <c r="B297" s="236"/>
      <c r="C297" s="516"/>
      <c r="D297" s="246" t="e">
        <f t="shared" si="4"/>
        <v>#DIV/0!</v>
      </c>
      <c r="E297" s="123"/>
    </row>
    <row r="298" spans="1:5">
      <c r="A298" s="257">
        <v>28</v>
      </c>
      <c r="B298" s="236"/>
      <c r="C298" s="516"/>
      <c r="D298" s="246" t="e">
        <f t="shared" si="4"/>
        <v>#DIV/0!</v>
      </c>
      <c r="E298" s="123"/>
    </row>
    <row r="299" spans="1:5">
      <c r="A299" s="257">
        <v>29</v>
      </c>
      <c r="B299" s="236"/>
      <c r="C299" s="516"/>
      <c r="D299" s="246" t="e">
        <f t="shared" si="4"/>
        <v>#DIV/0!</v>
      </c>
      <c r="E299" s="123"/>
    </row>
    <row r="300" spans="1:5">
      <c r="A300" s="257">
        <v>30</v>
      </c>
      <c r="B300" s="236"/>
      <c r="C300" s="516"/>
      <c r="D300" s="246" t="e">
        <f t="shared" si="4"/>
        <v>#DIV/0!</v>
      </c>
      <c r="E300" s="123"/>
    </row>
    <row r="301" spans="1:5">
      <c r="A301" s="257">
        <v>31</v>
      </c>
      <c r="B301" s="236"/>
      <c r="C301" s="516"/>
      <c r="D301" s="246" t="e">
        <f t="shared" si="4"/>
        <v>#DIV/0!</v>
      </c>
      <c r="E301" s="123"/>
    </row>
    <row r="302" spans="1:5">
      <c r="A302" s="257">
        <v>32</v>
      </c>
      <c r="B302" s="236"/>
      <c r="C302" s="516"/>
      <c r="D302" s="246" t="e">
        <f t="shared" si="4"/>
        <v>#DIV/0!</v>
      </c>
      <c r="E302" s="123"/>
    </row>
    <row r="303" spans="1:5">
      <c r="A303" s="257">
        <v>33</v>
      </c>
      <c r="B303" s="236"/>
      <c r="C303" s="516"/>
      <c r="D303" s="246" t="e">
        <f t="shared" si="4"/>
        <v>#DIV/0!</v>
      </c>
      <c r="E303" s="123"/>
    </row>
    <row r="304" spans="1:5">
      <c r="A304" s="257">
        <v>34</v>
      </c>
      <c r="B304" s="236"/>
      <c r="C304" s="516"/>
      <c r="D304" s="246" t="e">
        <f t="shared" si="4"/>
        <v>#DIV/0!</v>
      </c>
      <c r="E304" s="123"/>
    </row>
    <row r="305" spans="1:5">
      <c r="A305" s="257">
        <v>35</v>
      </c>
      <c r="B305" s="236"/>
      <c r="C305" s="516"/>
      <c r="D305" s="246" t="e">
        <f t="shared" si="4"/>
        <v>#DIV/0!</v>
      </c>
      <c r="E305" s="123"/>
    </row>
    <row r="306" spans="1:5">
      <c r="A306" s="257">
        <v>36</v>
      </c>
      <c r="B306" s="236"/>
      <c r="C306" s="516"/>
      <c r="D306" s="246" t="e">
        <f t="shared" si="4"/>
        <v>#DIV/0!</v>
      </c>
      <c r="E306" s="123"/>
    </row>
    <row r="307" spans="1:5">
      <c r="A307" s="257">
        <v>37</v>
      </c>
      <c r="B307" s="236"/>
      <c r="C307" s="516"/>
      <c r="D307" s="246" t="e">
        <f t="shared" si="4"/>
        <v>#DIV/0!</v>
      </c>
      <c r="E307" s="123"/>
    </row>
    <row r="308" spans="1:5">
      <c r="A308" s="257">
        <v>38</v>
      </c>
      <c r="B308" s="236"/>
      <c r="C308" s="516"/>
      <c r="D308" s="246" t="e">
        <f t="shared" si="4"/>
        <v>#DIV/0!</v>
      </c>
      <c r="E308" s="123"/>
    </row>
    <row r="309" spans="1:5">
      <c r="A309" s="257">
        <v>39</v>
      </c>
      <c r="B309" s="236"/>
      <c r="C309" s="516"/>
      <c r="D309" s="246" t="e">
        <f t="shared" si="4"/>
        <v>#DIV/0!</v>
      </c>
      <c r="E309" s="123"/>
    </row>
    <row r="310" spans="1:5">
      <c r="A310" s="257">
        <v>40</v>
      </c>
      <c r="B310" s="236"/>
      <c r="C310" s="516"/>
      <c r="D310" s="246" t="e">
        <f t="shared" si="4"/>
        <v>#DIV/0!</v>
      </c>
      <c r="E310" s="123"/>
    </row>
    <row r="311" spans="1:5">
      <c r="A311" s="257">
        <v>41</v>
      </c>
      <c r="B311" s="236"/>
      <c r="C311" s="516"/>
      <c r="D311" s="246" t="e">
        <f t="shared" si="4"/>
        <v>#DIV/0!</v>
      </c>
      <c r="E311" s="123"/>
    </row>
    <row r="312" spans="1:5">
      <c r="A312" s="257">
        <v>42</v>
      </c>
      <c r="B312" s="236"/>
      <c r="C312" s="516"/>
      <c r="D312" s="246" t="e">
        <f t="shared" si="4"/>
        <v>#DIV/0!</v>
      </c>
      <c r="E312" s="123"/>
    </row>
    <row r="313" spans="1:5">
      <c r="A313" s="257">
        <v>43</v>
      </c>
      <c r="B313" s="236"/>
      <c r="C313" s="516"/>
      <c r="D313" s="246" t="e">
        <f t="shared" si="4"/>
        <v>#DIV/0!</v>
      </c>
      <c r="E313" s="123"/>
    </row>
    <row r="314" spans="1:5">
      <c r="A314" s="257">
        <v>44</v>
      </c>
      <c r="B314" s="236"/>
      <c r="C314" s="516"/>
      <c r="D314" s="246" t="e">
        <f t="shared" si="4"/>
        <v>#DIV/0!</v>
      </c>
      <c r="E314" s="123"/>
    </row>
    <row r="315" spans="1:5">
      <c r="A315" s="257">
        <v>45</v>
      </c>
      <c r="B315" s="236"/>
      <c r="C315" s="516"/>
      <c r="D315" s="246" t="e">
        <f t="shared" si="4"/>
        <v>#DIV/0!</v>
      </c>
      <c r="E315" s="123"/>
    </row>
    <row r="316" spans="1:5">
      <c r="A316" s="257">
        <v>46</v>
      </c>
      <c r="B316" s="236"/>
      <c r="C316" s="516"/>
      <c r="D316" s="246" t="e">
        <f t="shared" si="4"/>
        <v>#DIV/0!</v>
      </c>
      <c r="E316" s="123"/>
    </row>
    <row r="317" spans="1:5">
      <c r="A317" s="257">
        <v>47</v>
      </c>
      <c r="B317" s="236"/>
      <c r="C317" s="516"/>
      <c r="D317" s="246" t="e">
        <f t="shared" si="4"/>
        <v>#DIV/0!</v>
      </c>
      <c r="E317" s="123"/>
    </row>
    <row r="318" spans="1:5">
      <c r="A318" s="257">
        <v>48</v>
      </c>
      <c r="B318" s="236"/>
      <c r="C318" s="516"/>
      <c r="D318" s="246" t="e">
        <f t="shared" si="4"/>
        <v>#DIV/0!</v>
      </c>
      <c r="E318" s="123"/>
    </row>
    <row r="319" spans="1:5">
      <c r="A319" s="257">
        <v>49</v>
      </c>
      <c r="B319" s="236"/>
      <c r="C319" s="516"/>
      <c r="D319" s="246" t="e">
        <f t="shared" si="4"/>
        <v>#DIV/0!</v>
      </c>
      <c r="E319" s="123"/>
    </row>
    <row r="320" spans="1:5">
      <c r="A320" s="257">
        <v>50</v>
      </c>
      <c r="B320" s="236"/>
      <c r="C320" s="516"/>
      <c r="D320" s="246" t="e">
        <f t="shared" si="4"/>
        <v>#DIV/0!</v>
      </c>
      <c r="E320" s="123"/>
    </row>
    <row r="321" spans="1:5" ht="25.5" customHeight="1">
      <c r="A321" s="244"/>
      <c r="B321" s="233" t="s">
        <v>130</v>
      </c>
      <c r="C321" s="395">
        <f>SUM(C322:C371)</f>
        <v>0</v>
      </c>
      <c r="D321" s="246" t="e">
        <f t="shared" si="4"/>
        <v>#DIV/0!</v>
      </c>
      <c r="E321" s="123"/>
    </row>
    <row r="322" spans="1:5">
      <c r="A322" s="257">
        <v>1</v>
      </c>
      <c r="B322" s="235"/>
      <c r="C322" s="516"/>
      <c r="D322" s="246" t="e">
        <f t="shared" si="4"/>
        <v>#DIV/0!</v>
      </c>
      <c r="E322" s="123"/>
    </row>
    <row r="323" spans="1:5">
      <c r="A323" s="257">
        <v>2</v>
      </c>
      <c r="B323" s="236"/>
      <c r="C323" s="516"/>
      <c r="D323" s="246" t="e">
        <f t="shared" si="4"/>
        <v>#DIV/0!</v>
      </c>
      <c r="E323" s="123"/>
    </row>
    <row r="324" spans="1:5">
      <c r="A324" s="257">
        <v>3</v>
      </c>
      <c r="B324" s="236"/>
      <c r="C324" s="516"/>
      <c r="D324" s="246" t="e">
        <f t="shared" si="4"/>
        <v>#DIV/0!</v>
      </c>
      <c r="E324" s="123"/>
    </row>
    <row r="325" spans="1:5">
      <c r="A325" s="257">
        <v>4</v>
      </c>
      <c r="B325" s="236"/>
      <c r="C325" s="516"/>
      <c r="D325" s="246" t="e">
        <f t="shared" si="4"/>
        <v>#DIV/0!</v>
      </c>
      <c r="E325" s="123"/>
    </row>
    <row r="326" spans="1:5">
      <c r="A326" s="257">
        <v>5</v>
      </c>
      <c r="B326" s="236"/>
      <c r="C326" s="516"/>
      <c r="D326" s="246" t="e">
        <f t="shared" si="4"/>
        <v>#DIV/0!</v>
      </c>
      <c r="E326" s="123"/>
    </row>
    <row r="327" spans="1:5">
      <c r="A327" s="257">
        <v>6</v>
      </c>
      <c r="B327" s="236"/>
      <c r="C327" s="516"/>
      <c r="D327" s="246" t="e">
        <f t="shared" si="4"/>
        <v>#DIV/0!</v>
      </c>
      <c r="E327" s="123"/>
    </row>
    <row r="328" spans="1:5">
      <c r="A328" s="257">
        <v>7</v>
      </c>
      <c r="B328" s="236"/>
      <c r="C328" s="516"/>
      <c r="D328" s="246" t="e">
        <f t="shared" si="4"/>
        <v>#DIV/0!</v>
      </c>
      <c r="E328" s="123"/>
    </row>
    <row r="329" spans="1:5">
      <c r="A329" s="257">
        <v>8</v>
      </c>
      <c r="B329" s="236"/>
      <c r="C329" s="516"/>
      <c r="D329" s="246" t="e">
        <f t="shared" si="4"/>
        <v>#DIV/0!</v>
      </c>
      <c r="E329" s="123"/>
    </row>
    <row r="330" spans="1:5">
      <c r="A330" s="257">
        <v>9</v>
      </c>
      <c r="B330" s="236"/>
      <c r="C330" s="516"/>
      <c r="D330" s="246" t="e">
        <f t="shared" si="4"/>
        <v>#DIV/0!</v>
      </c>
      <c r="E330" s="123"/>
    </row>
    <row r="331" spans="1:5">
      <c r="A331" s="257">
        <v>10</v>
      </c>
      <c r="B331" s="236"/>
      <c r="C331" s="516"/>
      <c r="D331" s="246" t="e">
        <f t="shared" si="4"/>
        <v>#DIV/0!</v>
      </c>
      <c r="E331" s="123"/>
    </row>
    <row r="332" spans="1:5">
      <c r="A332" s="257">
        <v>11</v>
      </c>
      <c r="B332" s="236"/>
      <c r="C332" s="516"/>
      <c r="D332" s="246" t="e">
        <f t="shared" si="4"/>
        <v>#DIV/0!</v>
      </c>
      <c r="E332" s="123"/>
    </row>
    <row r="333" spans="1:5">
      <c r="A333" s="257">
        <v>12</v>
      </c>
      <c r="B333" s="236"/>
      <c r="C333" s="516"/>
      <c r="D333" s="246" t="e">
        <f t="shared" si="4"/>
        <v>#DIV/0!</v>
      </c>
      <c r="E333" s="123"/>
    </row>
    <row r="334" spans="1:5">
      <c r="A334" s="257">
        <v>13</v>
      </c>
      <c r="B334" s="236"/>
      <c r="C334" s="516"/>
      <c r="D334" s="246" t="e">
        <f t="shared" ref="D334:D397" si="5">C334/$C$269</f>
        <v>#DIV/0!</v>
      </c>
      <c r="E334" s="123"/>
    </row>
    <row r="335" spans="1:5">
      <c r="A335" s="257">
        <v>14</v>
      </c>
      <c r="B335" s="236"/>
      <c r="C335" s="516"/>
      <c r="D335" s="246" t="e">
        <f t="shared" si="5"/>
        <v>#DIV/0!</v>
      </c>
      <c r="E335" s="123"/>
    </row>
    <row r="336" spans="1:5">
      <c r="A336" s="257">
        <v>15</v>
      </c>
      <c r="B336" s="236"/>
      <c r="C336" s="516"/>
      <c r="D336" s="246" t="e">
        <f t="shared" si="5"/>
        <v>#DIV/0!</v>
      </c>
      <c r="E336" s="123"/>
    </row>
    <row r="337" spans="1:5">
      <c r="A337" s="257">
        <v>16</v>
      </c>
      <c r="B337" s="236"/>
      <c r="C337" s="516"/>
      <c r="D337" s="246" t="e">
        <f t="shared" si="5"/>
        <v>#DIV/0!</v>
      </c>
      <c r="E337" s="123"/>
    </row>
    <row r="338" spans="1:5">
      <c r="A338" s="257">
        <v>17</v>
      </c>
      <c r="B338" s="236"/>
      <c r="C338" s="516"/>
      <c r="D338" s="246" t="e">
        <f t="shared" si="5"/>
        <v>#DIV/0!</v>
      </c>
      <c r="E338" s="123"/>
    </row>
    <row r="339" spans="1:5">
      <c r="A339" s="257">
        <v>18</v>
      </c>
      <c r="B339" s="236"/>
      <c r="C339" s="516"/>
      <c r="D339" s="246" t="e">
        <f t="shared" si="5"/>
        <v>#DIV/0!</v>
      </c>
      <c r="E339" s="123"/>
    </row>
    <row r="340" spans="1:5">
      <c r="A340" s="257">
        <v>19</v>
      </c>
      <c r="B340" s="236"/>
      <c r="C340" s="516"/>
      <c r="D340" s="246" t="e">
        <f t="shared" si="5"/>
        <v>#DIV/0!</v>
      </c>
      <c r="E340" s="123"/>
    </row>
    <row r="341" spans="1:5">
      <c r="A341" s="257">
        <v>20</v>
      </c>
      <c r="B341" s="236"/>
      <c r="C341" s="516"/>
      <c r="D341" s="246" t="e">
        <f t="shared" si="5"/>
        <v>#DIV/0!</v>
      </c>
      <c r="E341" s="123"/>
    </row>
    <row r="342" spans="1:5">
      <c r="A342" s="257">
        <v>21</v>
      </c>
      <c r="B342" s="236"/>
      <c r="C342" s="516"/>
      <c r="D342" s="246" t="e">
        <f t="shared" si="5"/>
        <v>#DIV/0!</v>
      </c>
      <c r="E342" s="123"/>
    </row>
    <row r="343" spans="1:5">
      <c r="A343" s="257">
        <v>22</v>
      </c>
      <c r="B343" s="236"/>
      <c r="C343" s="516"/>
      <c r="D343" s="246" t="e">
        <f t="shared" si="5"/>
        <v>#DIV/0!</v>
      </c>
      <c r="E343" s="123"/>
    </row>
    <row r="344" spans="1:5">
      <c r="A344" s="257">
        <v>23</v>
      </c>
      <c r="B344" s="236"/>
      <c r="C344" s="516"/>
      <c r="D344" s="246" t="e">
        <f t="shared" si="5"/>
        <v>#DIV/0!</v>
      </c>
      <c r="E344" s="123"/>
    </row>
    <row r="345" spans="1:5">
      <c r="A345" s="257">
        <v>24</v>
      </c>
      <c r="B345" s="236"/>
      <c r="C345" s="516"/>
      <c r="D345" s="246" t="e">
        <f t="shared" si="5"/>
        <v>#DIV/0!</v>
      </c>
      <c r="E345" s="123"/>
    </row>
    <row r="346" spans="1:5">
      <c r="A346" s="257">
        <v>25</v>
      </c>
      <c r="B346" s="236"/>
      <c r="C346" s="516"/>
      <c r="D346" s="246" t="e">
        <f t="shared" si="5"/>
        <v>#DIV/0!</v>
      </c>
      <c r="E346" s="123"/>
    </row>
    <row r="347" spans="1:5">
      <c r="A347" s="257">
        <v>26</v>
      </c>
      <c r="B347" s="236"/>
      <c r="C347" s="516"/>
      <c r="D347" s="246" t="e">
        <f t="shared" si="5"/>
        <v>#DIV/0!</v>
      </c>
      <c r="E347" s="123"/>
    </row>
    <row r="348" spans="1:5">
      <c r="A348" s="257">
        <v>27</v>
      </c>
      <c r="B348" s="236"/>
      <c r="C348" s="516"/>
      <c r="D348" s="246" t="e">
        <f t="shared" si="5"/>
        <v>#DIV/0!</v>
      </c>
      <c r="E348" s="123"/>
    </row>
    <row r="349" spans="1:5">
      <c r="A349" s="257">
        <v>28</v>
      </c>
      <c r="B349" s="236"/>
      <c r="C349" s="516"/>
      <c r="D349" s="246" t="e">
        <f t="shared" si="5"/>
        <v>#DIV/0!</v>
      </c>
      <c r="E349" s="123"/>
    </row>
    <row r="350" spans="1:5">
      <c r="A350" s="257">
        <v>29</v>
      </c>
      <c r="B350" s="236"/>
      <c r="C350" s="516"/>
      <c r="D350" s="246" t="e">
        <f t="shared" si="5"/>
        <v>#DIV/0!</v>
      </c>
      <c r="E350" s="123"/>
    </row>
    <row r="351" spans="1:5">
      <c r="A351" s="257">
        <v>30</v>
      </c>
      <c r="B351" s="236"/>
      <c r="C351" s="516"/>
      <c r="D351" s="246" t="e">
        <f t="shared" si="5"/>
        <v>#DIV/0!</v>
      </c>
      <c r="E351" s="123"/>
    </row>
    <row r="352" spans="1:5">
      <c r="A352" s="257">
        <v>31</v>
      </c>
      <c r="B352" s="236"/>
      <c r="C352" s="516"/>
      <c r="D352" s="246" t="e">
        <f t="shared" si="5"/>
        <v>#DIV/0!</v>
      </c>
      <c r="E352" s="123"/>
    </row>
    <row r="353" spans="1:5">
      <c r="A353" s="257">
        <v>32</v>
      </c>
      <c r="B353" s="236"/>
      <c r="C353" s="516"/>
      <c r="D353" s="246" t="e">
        <f t="shared" si="5"/>
        <v>#DIV/0!</v>
      </c>
      <c r="E353" s="123"/>
    </row>
    <row r="354" spans="1:5">
      <c r="A354" s="257">
        <v>33</v>
      </c>
      <c r="B354" s="236"/>
      <c r="C354" s="516"/>
      <c r="D354" s="246" t="e">
        <f t="shared" si="5"/>
        <v>#DIV/0!</v>
      </c>
      <c r="E354" s="123"/>
    </row>
    <row r="355" spans="1:5">
      <c r="A355" s="257">
        <v>34</v>
      </c>
      <c r="B355" s="236"/>
      <c r="C355" s="516"/>
      <c r="D355" s="246" t="e">
        <f t="shared" si="5"/>
        <v>#DIV/0!</v>
      </c>
      <c r="E355" s="123"/>
    </row>
    <row r="356" spans="1:5">
      <c r="A356" s="257">
        <v>35</v>
      </c>
      <c r="B356" s="236"/>
      <c r="C356" s="516"/>
      <c r="D356" s="246" t="e">
        <f t="shared" si="5"/>
        <v>#DIV/0!</v>
      </c>
      <c r="E356" s="123"/>
    </row>
    <row r="357" spans="1:5">
      <c r="A357" s="257">
        <v>36</v>
      </c>
      <c r="B357" s="236"/>
      <c r="C357" s="516"/>
      <c r="D357" s="246" t="e">
        <f t="shared" si="5"/>
        <v>#DIV/0!</v>
      </c>
      <c r="E357" s="123"/>
    </row>
    <row r="358" spans="1:5">
      <c r="A358" s="257">
        <v>37</v>
      </c>
      <c r="B358" s="236"/>
      <c r="C358" s="516"/>
      <c r="D358" s="246" t="e">
        <f t="shared" si="5"/>
        <v>#DIV/0!</v>
      </c>
      <c r="E358" s="123"/>
    </row>
    <row r="359" spans="1:5">
      <c r="A359" s="257">
        <v>38</v>
      </c>
      <c r="B359" s="236"/>
      <c r="C359" s="516"/>
      <c r="D359" s="246" t="e">
        <f t="shared" si="5"/>
        <v>#DIV/0!</v>
      </c>
      <c r="E359" s="123"/>
    </row>
    <row r="360" spans="1:5">
      <c r="A360" s="257">
        <v>39</v>
      </c>
      <c r="B360" s="236"/>
      <c r="C360" s="516"/>
      <c r="D360" s="246" t="e">
        <f t="shared" si="5"/>
        <v>#DIV/0!</v>
      </c>
      <c r="E360" s="123"/>
    </row>
    <row r="361" spans="1:5">
      <c r="A361" s="257">
        <v>40</v>
      </c>
      <c r="B361" s="236"/>
      <c r="C361" s="516"/>
      <c r="D361" s="246" t="e">
        <f t="shared" si="5"/>
        <v>#DIV/0!</v>
      </c>
      <c r="E361" s="123"/>
    </row>
    <row r="362" spans="1:5">
      <c r="A362" s="257">
        <v>41</v>
      </c>
      <c r="B362" s="236"/>
      <c r="C362" s="516"/>
      <c r="D362" s="246" t="e">
        <f t="shared" si="5"/>
        <v>#DIV/0!</v>
      </c>
      <c r="E362" s="123"/>
    </row>
    <row r="363" spans="1:5">
      <c r="A363" s="257">
        <v>42</v>
      </c>
      <c r="B363" s="236"/>
      <c r="C363" s="516"/>
      <c r="D363" s="246" t="e">
        <f t="shared" si="5"/>
        <v>#DIV/0!</v>
      </c>
      <c r="E363" s="123"/>
    </row>
    <row r="364" spans="1:5">
      <c r="A364" s="257">
        <v>43</v>
      </c>
      <c r="B364" s="236"/>
      <c r="C364" s="516"/>
      <c r="D364" s="246" t="e">
        <f t="shared" si="5"/>
        <v>#DIV/0!</v>
      </c>
      <c r="E364" s="123"/>
    </row>
    <row r="365" spans="1:5">
      <c r="A365" s="257">
        <v>44</v>
      </c>
      <c r="B365" s="236"/>
      <c r="C365" s="516"/>
      <c r="D365" s="246" t="e">
        <f t="shared" si="5"/>
        <v>#DIV/0!</v>
      </c>
      <c r="E365" s="123"/>
    </row>
    <row r="366" spans="1:5">
      <c r="A366" s="257">
        <v>45</v>
      </c>
      <c r="B366" s="236"/>
      <c r="C366" s="516"/>
      <c r="D366" s="246" t="e">
        <f t="shared" si="5"/>
        <v>#DIV/0!</v>
      </c>
      <c r="E366" s="123"/>
    </row>
    <row r="367" spans="1:5">
      <c r="A367" s="257">
        <v>46</v>
      </c>
      <c r="B367" s="236"/>
      <c r="C367" s="516"/>
      <c r="D367" s="246" t="e">
        <f t="shared" si="5"/>
        <v>#DIV/0!</v>
      </c>
      <c r="E367" s="123"/>
    </row>
    <row r="368" spans="1:5">
      <c r="A368" s="257">
        <v>47</v>
      </c>
      <c r="B368" s="236"/>
      <c r="C368" s="516"/>
      <c r="D368" s="246" t="e">
        <f t="shared" si="5"/>
        <v>#DIV/0!</v>
      </c>
      <c r="E368" s="123"/>
    </row>
    <row r="369" spans="1:5">
      <c r="A369" s="257">
        <v>48</v>
      </c>
      <c r="B369" s="236"/>
      <c r="C369" s="516"/>
      <c r="D369" s="246" t="e">
        <f t="shared" si="5"/>
        <v>#DIV/0!</v>
      </c>
      <c r="E369" s="123"/>
    </row>
    <row r="370" spans="1:5">
      <c r="A370" s="257">
        <v>49</v>
      </c>
      <c r="B370" s="236"/>
      <c r="C370" s="516"/>
      <c r="D370" s="246" t="e">
        <f t="shared" si="5"/>
        <v>#DIV/0!</v>
      </c>
      <c r="E370" s="123"/>
    </row>
    <row r="371" spans="1:5">
      <c r="A371" s="257">
        <v>50</v>
      </c>
      <c r="B371" s="236"/>
      <c r="C371" s="516"/>
      <c r="D371" s="246" t="e">
        <f t="shared" si="5"/>
        <v>#DIV/0!</v>
      </c>
      <c r="E371" s="123"/>
    </row>
    <row r="372" spans="1:5" s="262" customFormat="1" ht="25.5" customHeight="1">
      <c r="A372" s="244"/>
      <c r="B372" s="233" t="s">
        <v>558</v>
      </c>
      <c r="C372" s="395">
        <f>SUM(C373:C422)</f>
        <v>0</v>
      </c>
      <c r="D372" s="246" t="e">
        <f t="shared" si="5"/>
        <v>#DIV/0!</v>
      </c>
      <c r="E372" s="265"/>
    </row>
    <row r="373" spans="1:5">
      <c r="A373" s="257">
        <v>1</v>
      </c>
      <c r="B373" s="235"/>
      <c r="C373" s="516"/>
      <c r="D373" s="246" t="e">
        <f t="shared" si="5"/>
        <v>#DIV/0!</v>
      </c>
      <c r="E373" s="123"/>
    </row>
    <row r="374" spans="1:5">
      <c r="A374" s="257">
        <v>2</v>
      </c>
      <c r="B374" s="235"/>
      <c r="C374" s="544"/>
      <c r="D374" s="246" t="e">
        <f t="shared" si="5"/>
        <v>#DIV/0!</v>
      </c>
      <c r="E374" s="123"/>
    </row>
    <row r="375" spans="1:5">
      <c r="A375" s="257">
        <v>3</v>
      </c>
      <c r="B375" s="236"/>
      <c r="C375" s="516"/>
      <c r="D375" s="246" t="e">
        <f t="shared" si="5"/>
        <v>#DIV/0!</v>
      </c>
      <c r="E375" s="123"/>
    </row>
    <row r="376" spans="1:5">
      <c r="A376" s="257">
        <v>4</v>
      </c>
      <c r="B376" s="236"/>
      <c r="C376" s="516"/>
      <c r="D376" s="246" t="e">
        <f t="shared" si="5"/>
        <v>#DIV/0!</v>
      </c>
      <c r="E376" s="123"/>
    </row>
    <row r="377" spans="1:5">
      <c r="A377" s="257">
        <v>5</v>
      </c>
      <c r="B377" s="236"/>
      <c r="C377" s="516"/>
      <c r="D377" s="246" t="e">
        <f t="shared" si="5"/>
        <v>#DIV/0!</v>
      </c>
      <c r="E377" s="123"/>
    </row>
    <row r="378" spans="1:5">
      <c r="A378" s="257">
        <v>6</v>
      </c>
      <c r="B378" s="236"/>
      <c r="C378" s="516"/>
      <c r="D378" s="246" t="e">
        <f t="shared" si="5"/>
        <v>#DIV/0!</v>
      </c>
      <c r="E378" s="123"/>
    </row>
    <row r="379" spans="1:5">
      <c r="A379" s="257">
        <v>7</v>
      </c>
      <c r="B379" s="236"/>
      <c r="C379" s="516"/>
      <c r="D379" s="246" t="e">
        <f t="shared" si="5"/>
        <v>#DIV/0!</v>
      </c>
      <c r="E379" s="123"/>
    </row>
    <row r="380" spans="1:5">
      <c r="A380" s="257">
        <v>8</v>
      </c>
      <c r="B380" s="236"/>
      <c r="C380" s="516"/>
      <c r="D380" s="246" t="e">
        <f t="shared" si="5"/>
        <v>#DIV/0!</v>
      </c>
      <c r="E380" s="123"/>
    </row>
    <row r="381" spans="1:5">
      <c r="A381" s="257">
        <v>9</v>
      </c>
      <c r="B381" s="236"/>
      <c r="C381" s="516"/>
      <c r="D381" s="246" t="e">
        <f t="shared" si="5"/>
        <v>#DIV/0!</v>
      </c>
      <c r="E381" s="123"/>
    </row>
    <row r="382" spans="1:5">
      <c r="A382" s="257">
        <v>10</v>
      </c>
      <c r="B382" s="236"/>
      <c r="C382" s="516"/>
      <c r="D382" s="246" t="e">
        <f t="shared" si="5"/>
        <v>#DIV/0!</v>
      </c>
      <c r="E382" s="123"/>
    </row>
    <row r="383" spans="1:5">
      <c r="A383" s="257">
        <v>11</v>
      </c>
      <c r="B383" s="236"/>
      <c r="C383" s="516"/>
      <c r="D383" s="246" t="e">
        <f t="shared" si="5"/>
        <v>#DIV/0!</v>
      </c>
      <c r="E383" s="123"/>
    </row>
    <row r="384" spans="1:5">
      <c r="A384" s="257">
        <v>12</v>
      </c>
      <c r="B384" s="236"/>
      <c r="C384" s="516"/>
      <c r="D384" s="246" t="e">
        <f t="shared" si="5"/>
        <v>#DIV/0!</v>
      </c>
      <c r="E384" s="123"/>
    </row>
    <row r="385" spans="1:5">
      <c r="A385" s="257">
        <v>13</v>
      </c>
      <c r="B385" s="236"/>
      <c r="C385" s="516"/>
      <c r="D385" s="246" t="e">
        <f t="shared" si="5"/>
        <v>#DIV/0!</v>
      </c>
      <c r="E385" s="123"/>
    </row>
    <row r="386" spans="1:5">
      <c r="A386" s="257">
        <v>14</v>
      </c>
      <c r="B386" s="236"/>
      <c r="C386" s="516"/>
      <c r="D386" s="246" t="e">
        <f t="shared" si="5"/>
        <v>#DIV/0!</v>
      </c>
      <c r="E386" s="123"/>
    </row>
    <row r="387" spans="1:5">
      <c r="A387" s="257">
        <v>15</v>
      </c>
      <c r="B387" s="236"/>
      <c r="C387" s="516"/>
      <c r="D387" s="246" t="e">
        <f t="shared" si="5"/>
        <v>#DIV/0!</v>
      </c>
      <c r="E387" s="123"/>
    </row>
    <row r="388" spans="1:5">
      <c r="A388" s="257">
        <v>16</v>
      </c>
      <c r="B388" s="236"/>
      <c r="C388" s="516"/>
      <c r="D388" s="246" t="e">
        <f t="shared" si="5"/>
        <v>#DIV/0!</v>
      </c>
      <c r="E388" s="123"/>
    </row>
    <row r="389" spans="1:5">
      <c r="A389" s="257">
        <v>17</v>
      </c>
      <c r="B389" s="236"/>
      <c r="C389" s="516"/>
      <c r="D389" s="246" t="e">
        <f t="shared" si="5"/>
        <v>#DIV/0!</v>
      </c>
      <c r="E389" s="123"/>
    </row>
    <row r="390" spans="1:5">
      <c r="A390" s="257">
        <v>18</v>
      </c>
      <c r="B390" s="236"/>
      <c r="C390" s="516"/>
      <c r="D390" s="246" t="e">
        <f t="shared" si="5"/>
        <v>#DIV/0!</v>
      </c>
      <c r="E390" s="123"/>
    </row>
    <row r="391" spans="1:5">
      <c r="A391" s="257">
        <v>19</v>
      </c>
      <c r="B391" s="236"/>
      <c r="C391" s="516"/>
      <c r="D391" s="246" t="e">
        <f t="shared" si="5"/>
        <v>#DIV/0!</v>
      </c>
      <c r="E391" s="123"/>
    </row>
    <row r="392" spans="1:5">
      <c r="A392" s="257">
        <v>20</v>
      </c>
      <c r="B392" s="236"/>
      <c r="C392" s="516"/>
      <c r="D392" s="246" t="e">
        <f t="shared" si="5"/>
        <v>#DIV/0!</v>
      </c>
      <c r="E392" s="123"/>
    </row>
    <row r="393" spans="1:5">
      <c r="A393" s="257">
        <v>21</v>
      </c>
      <c r="B393" s="236"/>
      <c r="C393" s="516"/>
      <c r="D393" s="246" t="e">
        <f t="shared" si="5"/>
        <v>#DIV/0!</v>
      </c>
      <c r="E393" s="123"/>
    </row>
    <row r="394" spans="1:5">
      <c r="A394" s="257">
        <v>22</v>
      </c>
      <c r="B394" s="236"/>
      <c r="C394" s="516"/>
      <c r="D394" s="246" t="e">
        <f t="shared" si="5"/>
        <v>#DIV/0!</v>
      </c>
      <c r="E394" s="123"/>
    </row>
    <row r="395" spans="1:5">
      <c r="A395" s="257">
        <v>23</v>
      </c>
      <c r="B395" s="236"/>
      <c r="C395" s="516"/>
      <c r="D395" s="246" t="e">
        <f t="shared" si="5"/>
        <v>#DIV/0!</v>
      </c>
      <c r="E395" s="123"/>
    </row>
    <row r="396" spans="1:5">
      <c r="A396" s="257">
        <v>24</v>
      </c>
      <c r="B396" s="236"/>
      <c r="C396" s="516"/>
      <c r="D396" s="246" t="e">
        <f t="shared" si="5"/>
        <v>#DIV/0!</v>
      </c>
      <c r="E396" s="123"/>
    </row>
    <row r="397" spans="1:5">
      <c r="A397" s="257">
        <v>25</v>
      </c>
      <c r="B397" s="236"/>
      <c r="C397" s="516"/>
      <c r="D397" s="246" t="e">
        <f t="shared" si="5"/>
        <v>#DIV/0!</v>
      </c>
      <c r="E397" s="123"/>
    </row>
    <row r="398" spans="1:5">
      <c r="A398" s="257">
        <v>26</v>
      </c>
      <c r="B398" s="236"/>
      <c r="C398" s="516"/>
      <c r="D398" s="246" t="e">
        <f t="shared" ref="D398:D461" si="6">C398/$C$269</f>
        <v>#DIV/0!</v>
      </c>
      <c r="E398" s="123"/>
    </row>
    <row r="399" spans="1:5">
      <c r="A399" s="257">
        <v>27</v>
      </c>
      <c r="B399" s="236"/>
      <c r="C399" s="516"/>
      <c r="D399" s="246" t="e">
        <f t="shared" si="6"/>
        <v>#DIV/0!</v>
      </c>
      <c r="E399" s="123"/>
    </row>
    <row r="400" spans="1:5">
      <c r="A400" s="257">
        <v>28</v>
      </c>
      <c r="B400" s="236"/>
      <c r="C400" s="516"/>
      <c r="D400" s="246" t="e">
        <f t="shared" si="6"/>
        <v>#DIV/0!</v>
      </c>
      <c r="E400" s="123"/>
    </row>
    <row r="401" spans="1:5">
      <c r="A401" s="257">
        <v>29</v>
      </c>
      <c r="B401" s="236"/>
      <c r="C401" s="516"/>
      <c r="D401" s="246" t="e">
        <f t="shared" si="6"/>
        <v>#DIV/0!</v>
      </c>
      <c r="E401" s="123"/>
    </row>
    <row r="402" spans="1:5">
      <c r="A402" s="257">
        <v>30</v>
      </c>
      <c r="B402" s="236"/>
      <c r="C402" s="516"/>
      <c r="D402" s="246" t="e">
        <f t="shared" si="6"/>
        <v>#DIV/0!</v>
      </c>
      <c r="E402" s="123"/>
    </row>
    <row r="403" spans="1:5">
      <c r="A403" s="257">
        <v>31</v>
      </c>
      <c r="B403" s="236"/>
      <c r="C403" s="516"/>
      <c r="D403" s="246" t="e">
        <f t="shared" si="6"/>
        <v>#DIV/0!</v>
      </c>
      <c r="E403" s="123"/>
    </row>
    <row r="404" spans="1:5">
      <c r="A404" s="257">
        <v>32</v>
      </c>
      <c r="B404" s="236"/>
      <c r="C404" s="516"/>
      <c r="D404" s="246" t="e">
        <f t="shared" si="6"/>
        <v>#DIV/0!</v>
      </c>
      <c r="E404" s="123"/>
    </row>
    <row r="405" spans="1:5">
      <c r="A405" s="257">
        <v>33</v>
      </c>
      <c r="B405" s="236"/>
      <c r="C405" s="516"/>
      <c r="D405" s="246" t="e">
        <f t="shared" si="6"/>
        <v>#DIV/0!</v>
      </c>
      <c r="E405" s="123"/>
    </row>
    <row r="406" spans="1:5">
      <c r="A406" s="257">
        <v>34</v>
      </c>
      <c r="B406" s="236"/>
      <c r="C406" s="516"/>
      <c r="D406" s="246" t="e">
        <f t="shared" si="6"/>
        <v>#DIV/0!</v>
      </c>
      <c r="E406" s="123"/>
    </row>
    <row r="407" spans="1:5">
      <c r="A407" s="257">
        <v>35</v>
      </c>
      <c r="B407" s="236"/>
      <c r="C407" s="516"/>
      <c r="D407" s="246" t="e">
        <f t="shared" si="6"/>
        <v>#DIV/0!</v>
      </c>
      <c r="E407" s="123"/>
    </row>
    <row r="408" spans="1:5">
      <c r="A408" s="257">
        <v>36</v>
      </c>
      <c r="B408" s="236"/>
      <c r="C408" s="516"/>
      <c r="D408" s="246" t="e">
        <f t="shared" si="6"/>
        <v>#DIV/0!</v>
      </c>
      <c r="E408" s="123"/>
    </row>
    <row r="409" spans="1:5">
      <c r="A409" s="257">
        <v>37</v>
      </c>
      <c r="B409" s="236"/>
      <c r="C409" s="516"/>
      <c r="D409" s="246" t="e">
        <f t="shared" si="6"/>
        <v>#DIV/0!</v>
      </c>
      <c r="E409" s="123"/>
    </row>
    <row r="410" spans="1:5">
      <c r="A410" s="257">
        <v>38</v>
      </c>
      <c r="B410" s="236"/>
      <c r="C410" s="516"/>
      <c r="D410" s="246" t="e">
        <f t="shared" si="6"/>
        <v>#DIV/0!</v>
      </c>
      <c r="E410" s="123"/>
    </row>
    <row r="411" spans="1:5">
      <c r="A411" s="257">
        <v>39</v>
      </c>
      <c r="B411" s="236"/>
      <c r="C411" s="516"/>
      <c r="D411" s="246" t="e">
        <f t="shared" si="6"/>
        <v>#DIV/0!</v>
      </c>
      <c r="E411" s="123"/>
    </row>
    <row r="412" spans="1:5">
      <c r="A412" s="257">
        <v>40</v>
      </c>
      <c r="B412" s="236"/>
      <c r="C412" s="516"/>
      <c r="D412" s="246" t="e">
        <f t="shared" si="6"/>
        <v>#DIV/0!</v>
      </c>
      <c r="E412" s="123"/>
    </row>
    <row r="413" spans="1:5">
      <c r="A413" s="257">
        <v>41</v>
      </c>
      <c r="B413" s="236"/>
      <c r="C413" s="516"/>
      <c r="D413" s="246" t="e">
        <f t="shared" si="6"/>
        <v>#DIV/0!</v>
      </c>
      <c r="E413" s="123"/>
    </row>
    <row r="414" spans="1:5">
      <c r="A414" s="257">
        <v>42</v>
      </c>
      <c r="B414" s="236"/>
      <c r="C414" s="516"/>
      <c r="D414" s="246" t="e">
        <f t="shared" si="6"/>
        <v>#DIV/0!</v>
      </c>
      <c r="E414" s="123"/>
    </row>
    <row r="415" spans="1:5">
      <c r="A415" s="257">
        <v>43</v>
      </c>
      <c r="B415" s="236"/>
      <c r="C415" s="516"/>
      <c r="D415" s="246" t="e">
        <f t="shared" si="6"/>
        <v>#DIV/0!</v>
      </c>
      <c r="E415" s="123"/>
    </row>
    <row r="416" spans="1:5">
      <c r="A416" s="257">
        <v>44</v>
      </c>
      <c r="B416" s="236"/>
      <c r="C416" s="516"/>
      <c r="D416" s="246" t="e">
        <f t="shared" si="6"/>
        <v>#DIV/0!</v>
      </c>
      <c r="E416" s="123"/>
    </row>
    <row r="417" spans="1:5">
      <c r="A417" s="257">
        <v>45</v>
      </c>
      <c r="B417" s="236"/>
      <c r="C417" s="516"/>
      <c r="D417" s="246" t="e">
        <f t="shared" si="6"/>
        <v>#DIV/0!</v>
      </c>
      <c r="E417" s="123"/>
    </row>
    <row r="418" spans="1:5">
      <c r="A418" s="257">
        <v>46</v>
      </c>
      <c r="B418" s="236"/>
      <c r="C418" s="516"/>
      <c r="D418" s="246" t="e">
        <f t="shared" si="6"/>
        <v>#DIV/0!</v>
      </c>
      <c r="E418" s="123"/>
    </row>
    <row r="419" spans="1:5">
      <c r="A419" s="257">
        <v>47</v>
      </c>
      <c r="B419" s="236"/>
      <c r="C419" s="516"/>
      <c r="D419" s="246" t="e">
        <f>C419/$C$269</f>
        <v>#DIV/0!</v>
      </c>
      <c r="E419" s="123"/>
    </row>
    <row r="420" spans="1:5">
      <c r="A420" s="257">
        <v>48</v>
      </c>
      <c r="B420" s="236"/>
      <c r="C420" s="516"/>
      <c r="D420" s="246" t="e">
        <f t="shared" si="6"/>
        <v>#DIV/0!</v>
      </c>
      <c r="E420" s="123"/>
    </row>
    <row r="421" spans="1:5">
      <c r="A421" s="257">
        <v>49</v>
      </c>
      <c r="B421" s="236"/>
      <c r="C421" s="516"/>
      <c r="D421" s="246" t="e">
        <f t="shared" si="6"/>
        <v>#DIV/0!</v>
      </c>
      <c r="E421" s="123"/>
    </row>
    <row r="422" spans="1:5">
      <c r="A422" s="257">
        <v>50</v>
      </c>
      <c r="B422" s="236"/>
      <c r="C422" s="516"/>
      <c r="D422" s="246" t="e">
        <f t="shared" si="6"/>
        <v>#DIV/0!</v>
      </c>
      <c r="E422" s="123"/>
    </row>
    <row r="423" spans="1:5" s="262" customFormat="1" ht="25.5" customHeight="1">
      <c r="A423" s="244"/>
      <c r="B423" s="233" t="s">
        <v>105</v>
      </c>
      <c r="C423" s="395">
        <f>SUM(C424:C473)</f>
        <v>0</v>
      </c>
      <c r="D423" s="246" t="e">
        <f t="shared" si="6"/>
        <v>#DIV/0!</v>
      </c>
      <c r="E423" s="265"/>
    </row>
    <row r="424" spans="1:5">
      <c r="A424" s="257">
        <v>1</v>
      </c>
      <c r="B424" s="237"/>
      <c r="C424" s="530"/>
      <c r="D424" s="246" t="e">
        <f t="shared" si="6"/>
        <v>#DIV/0!</v>
      </c>
      <c r="E424" s="123"/>
    </row>
    <row r="425" spans="1:5">
      <c r="A425" s="257">
        <v>2</v>
      </c>
      <c r="B425" s="237"/>
      <c r="C425" s="545"/>
      <c r="D425" s="246" t="e">
        <f t="shared" si="6"/>
        <v>#DIV/0!</v>
      </c>
      <c r="E425" s="123"/>
    </row>
    <row r="426" spans="1:5">
      <c r="A426" s="257">
        <v>3</v>
      </c>
      <c r="B426" s="152"/>
      <c r="C426" s="530"/>
      <c r="D426" s="246" t="e">
        <f t="shared" si="6"/>
        <v>#DIV/0!</v>
      </c>
      <c r="E426" s="123"/>
    </row>
    <row r="427" spans="1:5">
      <c r="A427" s="257">
        <v>4</v>
      </c>
      <c r="B427" s="152"/>
      <c r="C427" s="530"/>
      <c r="D427" s="246" t="e">
        <f t="shared" si="6"/>
        <v>#DIV/0!</v>
      </c>
      <c r="E427" s="123"/>
    </row>
    <row r="428" spans="1:5">
      <c r="A428" s="257">
        <v>5</v>
      </c>
      <c r="B428" s="152"/>
      <c r="C428" s="530"/>
      <c r="D428" s="246" t="e">
        <f t="shared" si="6"/>
        <v>#DIV/0!</v>
      </c>
      <c r="E428" s="123"/>
    </row>
    <row r="429" spans="1:5">
      <c r="A429" s="257">
        <v>6</v>
      </c>
      <c r="B429" s="152"/>
      <c r="C429" s="530"/>
      <c r="D429" s="246" t="e">
        <f t="shared" si="6"/>
        <v>#DIV/0!</v>
      </c>
      <c r="E429" s="123"/>
    </row>
    <row r="430" spans="1:5">
      <c r="A430" s="257">
        <v>7</v>
      </c>
      <c r="B430" s="152"/>
      <c r="C430" s="530"/>
      <c r="D430" s="246" t="e">
        <f t="shared" si="6"/>
        <v>#DIV/0!</v>
      </c>
      <c r="E430" s="123"/>
    </row>
    <row r="431" spans="1:5">
      <c r="A431" s="257">
        <v>8</v>
      </c>
      <c r="B431" s="152"/>
      <c r="C431" s="530"/>
      <c r="D431" s="246" t="e">
        <f t="shared" si="6"/>
        <v>#DIV/0!</v>
      </c>
      <c r="E431" s="123"/>
    </row>
    <row r="432" spans="1:5">
      <c r="A432" s="257">
        <v>9</v>
      </c>
      <c r="B432" s="152"/>
      <c r="C432" s="530"/>
      <c r="D432" s="246" t="e">
        <f t="shared" si="6"/>
        <v>#DIV/0!</v>
      </c>
      <c r="E432" s="123"/>
    </row>
    <row r="433" spans="1:5">
      <c r="A433" s="257">
        <v>10</v>
      </c>
      <c r="B433" s="152"/>
      <c r="C433" s="530"/>
      <c r="D433" s="246" t="e">
        <f t="shared" si="6"/>
        <v>#DIV/0!</v>
      </c>
      <c r="E433" s="123"/>
    </row>
    <row r="434" spans="1:5">
      <c r="A434" s="257">
        <v>11</v>
      </c>
      <c r="B434" s="152"/>
      <c r="C434" s="530"/>
      <c r="D434" s="246" t="e">
        <f t="shared" si="6"/>
        <v>#DIV/0!</v>
      </c>
      <c r="E434" s="123"/>
    </row>
    <row r="435" spans="1:5">
      <c r="A435" s="257">
        <v>12</v>
      </c>
      <c r="B435" s="152"/>
      <c r="C435" s="530"/>
      <c r="D435" s="246" t="e">
        <f t="shared" si="6"/>
        <v>#DIV/0!</v>
      </c>
      <c r="E435" s="123"/>
    </row>
    <row r="436" spans="1:5">
      <c r="A436" s="257">
        <v>13</v>
      </c>
      <c r="B436" s="152"/>
      <c r="C436" s="530"/>
      <c r="D436" s="246" t="e">
        <f t="shared" si="6"/>
        <v>#DIV/0!</v>
      </c>
      <c r="E436" s="123"/>
    </row>
    <row r="437" spans="1:5">
      <c r="A437" s="257">
        <v>14</v>
      </c>
      <c r="B437" s="152"/>
      <c r="C437" s="530"/>
      <c r="D437" s="246" t="e">
        <f t="shared" si="6"/>
        <v>#DIV/0!</v>
      </c>
      <c r="E437" s="123"/>
    </row>
    <row r="438" spans="1:5">
      <c r="A438" s="257">
        <v>15</v>
      </c>
      <c r="B438" s="152"/>
      <c r="C438" s="530"/>
      <c r="D438" s="246" t="e">
        <f t="shared" si="6"/>
        <v>#DIV/0!</v>
      </c>
      <c r="E438" s="123"/>
    </row>
    <row r="439" spans="1:5">
      <c r="A439" s="257">
        <v>16</v>
      </c>
      <c r="B439" s="152"/>
      <c r="C439" s="530"/>
      <c r="D439" s="246" t="e">
        <f t="shared" si="6"/>
        <v>#DIV/0!</v>
      </c>
      <c r="E439" s="123"/>
    </row>
    <row r="440" spans="1:5">
      <c r="A440" s="257">
        <v>17</v>
      </c>
      <c r="B440" s="152"/>
      <c r="C440" s="530"/>
      <c r="D440" s="246" t="e">
        <f t="shared" si="6"/>
        <v>#DIV/0!</v>
      </c>
      <c r="E440" s="123"/>
    </row>
    <row r="441" spans="1:5">
      <c r="A441" s="257">
        <v>18</v>
      </c>
      <c r="B441" s="152"/>
      <c r="C441" s="530"/>
      <c r="D441" s="246" t="e">
        <f t="shared" si="6"/>
        <v>#DIV/0!</v>
      </c>
      <c r="E441" s="123"/>
    </row>
    <row r="442" spans="1:5">
      <c r="A442" s="257">
        <v>19</v>
      </c>
      <c r="B442" s="152"/>
      <c r="C442" s="530"/>
      <c r="D442" s="246" t="e">
        <f t="shared" si="6"/>
        <v>#DIV/0!</v>
      </c>
      <c r="E442" s="123"/>
    </row>
    <row r="443" spans="1:5">
      <c r="A443" s="257">
        <v>20</v>
      </c>
      <c r="B443" s="152"/>
      <c r="C443" s="530"/>
      <c r="D443" s="246" t="e">
        <f t="shared" si="6"/>
        <v>#DIV/0!</v>
      </c>
      <c r="E443" s="123"/>
    </row>
    <row r="444" spans="1:5">
      <c r="A444" s="257">
        <v>21</v>
      </c>
      <c r="B444" s="152"/>
      <c r="C444" s="530"/>
      <c r="D444" s="246" t="e">
        <f t="shared" si="6"/>
        <v>#DIV/0!</v>
      </c>
      <c r="E444" s="123"/>
    </row>
    <row r="445" spans="1:5">
      <c r="A445" s="257">
        <v>22</v>
      </c>
      <c r="B445" s="152"/>
      <c r="C445" s="530"/>
      <c r="D445" s="246" t="e">
        <f t="shared" si="6"/>
        <v>#DIV/0!</v>
      </c>
      <c r="E445" s="123"/>
    </row>
    <row r="446" spans="1:5">
      <c r="A446" s="257">
        <v>23</v>
      </c>
      <c r="B446" s="152"/>
      <c r="C446" s="530"/>
      <c r="D446" s="246" t="e">
        <f t="shared" si="6"/>
        <v>#DIV/0!</v>
      </c>
      <c r="E446" s="123"/>
    </row>
    <row r="447" spans="1:5">
      <c r="A447" s="257">
        <v>24</v>
      </c>
      <c r="B447" s="152"/>
      <c r="C447" s="530"/>
      <c r="D447" s="246" t="e">
        <f t="shared" si="6"/>
        <v>#DIV/0!</v>
      </c>
      <c r="E447" s="123"/>
    </row>
    <row r="448" spans="1:5">
      <c r="A448" s="257">
        <v>25</v>
      </c>
      <c r="B448" s="152"/>
      <c r="C448" s="530"/>
      <c r="D448" s="246" t="e">
        <f t="shared" si="6"/>
        <v>#DIV/0!</v>
      </c>
      <c r="E448" s="123"/>
    </row>
    <row r="449" spans="1:5">
      <c r="A449" s="257">
        <v>26</v>
      </c>
      <c r="B449" s="152"/>
      <c r="C449" s="530"/>
      <c r="D449" s="246" t="e">
        <f t="shared" si="6"/>
        <v>#DIV/0!</v>
      </c>
      <c r="E449" s="123"/>
    </row>
    <row r="450" spans="1:5">
      <c r="A450" s="257">
        <v>27</v>
      </c>
      <c r="B450" s="152"/>
      <c r="C450" s="530"/>
      <c r="D450" s="246" t="e">
        <f t="shared" si="6"/>
        <v>#DIV/0!</v>
      </c>
      <c r="E450" s="123"/>
    </row>
    <row r="451" spans="1:5">
      <c r="A451" s="257">
        <v>28</v>
      </c>
      <c r="B451" s="152"/>
      <c r="C451" s="530"/>
      <c r="D451" s="246" t="e">
        <f t="shared" si="6"/>
        <v>#DIV/0!</v>
      </c>
      <c r="E451" s="123"/>
    </row>
    <row r="452" spans="1:5">
      <c r="A452" s="257">
        <v>29</v>
      </c>
      <c r="B452" s="152"/>
      <c r="C452" s="530"/>
      <c r="D452" s="246" t="e">
        <f t="shared" si="6"/>
        <v>#DIV/0!</v>
      </c>
      <c r="E452" s="123"/>
    </row>
    <row r="453" spans="1:5">
      <c r="A453" s="257">
        <v>30</v>
      </c>
      <c r="B453" s="152"/>
      <c r="C453" s="530"/>
      <c r="D453" s="246" t="e">
        <f t="shared" si="6"/>
        <v>#DIV/0!</v>
      </c>
      <c r="E453" s="123"/>
    </row>
    <row r="454" spans="1:5">
      <c r="A454" s="257">
        <v>31</v>
      </c>
      <c r="B454" s="152"/>
      <c r="C454" s="530"/>
      <c r="D454" s="246" t="e">
        <f t="shared" si="6"/>
        <v>#DIV/0!</v>
      </c>
      <c r="E454" s="123"/>
    </row>
    <row r="455" spans="1:5">
      <c r="A455" s="257">
        <v>32</v>
      </c>
      <c r="B455" s="152"/>
      <c r="C455" s="530"/>
      <c r="D455" s="246" t="e">
        <f t="shared" si="6"/>
        <v>#DIV/0!</v>
      </c>
      <c r="E455" s="123"/>
    </row>
    <row r="456" spans="1:5">
      <c r="A456" s="257">
        <v>33</v>
      </c>
      <c r="B456" s="152"/>
      <c r="C456" s="530"/>
      <c r="D456" s="246" t="e">
        <f t="shared" si="6"/>
        <v>#DIV/0!</v>
      </c>
      <c r="E456" s="123"/>
    </row>
    <row r="457" spans="1:5">
      <c r="A457" s="257">
        <v>34</v>
      </c>
      <c r="B457" s="152"/>
      <c r="C457" s="530"/>
      <c r="D457" s="246" t="e">
        <f t="shared" si="6"/>
        <v>#DIV/0!</v>
      </c>
      <c r="E457" s="123"/>
    </row>
    <row r="458" spans="1:5">
      <c r="A458" s="257">
        <v>35</v>
      </c>
      <c r="B458" s="152"/>
      <c r="C458" s="530"/>
      <c r="D458" s="246" t="e">
        <f t="shared" si="6"/>
        <v>#DIV/0!</v>
      </c>
      <c r="E458" s="123"/>
    </row>
    <row r="459" spans="1:5">
      <c r="A459" s="257">
        <v>36</v>
      </c>
      <c r="B459" s="152"/>
      <c r="C459" s="530"/>
      <c r="D459" s="246" t="e">
        <f t="shared" si="6"/>
        <v>#DIV/0!</v>
      </c>
      <c r="E459" s="123"/>
    </row>
    <row r="460" spans="1:5">
      <c r="A460" s="257">
        <v>37</v>
      </c>
      <c r="B460" s="152"/>
      <c r="C460" s="530"/>
      <c r="D460" s="246" t="e">
        <f t="shared" si="6"/>
        <v>#DIV/0!</v>
      </c>
      <c r="E460" s="123"/>
    </row>
    <row r="461" spans="1:5">
      <c r="A461" s="257">
        <v>38</v>
      </c>
      <c r="B461" s="152"/>
      <c r="C461" s="530"/>
      <c r="D461" s="246" t="e">
        <f t="shared" si="6"/>
        <v>#DIV/0!</v>
      </c>
      <c r="E461" s="123"/>
    </row>
    <row r="462" spans="1:5">
      <c r="A462" s="257">
        <v>39</v>
      </c>
      <c r="B462" s="152"/>
      <c r="C462" s="530"/>
      <c r="D462" s="246" t="e">
        <f t="shared" ref="D462:D473" si="7">C462/$C$269</f>
        <v>#DIV/0!</v>
      </c>
      <c r="E462" s="123"/>
    </row>
    <row r="463" spans="1:5">
      <c r="A463" s="257">
        <v>40</v>
      </c>
      <c r="B463" s="152"/>
      <c r="C463" s="530"/>
      <c r="D463" s="246" t="e">
        <f t="shared" si="7"/>
        <v>#DIV/0!</v>
      </c>
      <c r="E463" s="123"/>
    </row>
    <row r="464" spans="1:5">
      <c r="A464" s="257">
        <v>41</v>
      </c>
      <c r="B464" s="152"/>
      <c r="C464" s="530"/>
      <c r="D464" s="246" t="e">
        <f t="shared" si="7"/>
        <v>#DIV/0!</v>
      </c>
      <c r="E464" s="123"/>
    </row>
    <row r="465" spans="1:5">
      <c r="A465" s="257">
        <v>42</v>
      </c>
      <c r="B465" s="152"/>
      <c r="C465" s="530"/>
      <c r="D465" s="246" t="e">
        <f t="shared" si="7"/>
        <v>#DIV/0!</v>
      </c>
      <c r="E465" s="123"/>
    </row>
    <row r="466" spans="1:5">
      <c r="A466" s="257">
        <v>43</v>
      </c>
      <c r="B466" s="152"/>
      <c r="C466" s="530"/>
      <c r="D466" s="246" t="e">
        <f t="shared" si="7"/>
        <v>#DIV/0!</v>
      </c>
      <c r="E466" s="123"/>
    </row>
    <row r="467" spans="1:5">
      <c r="A467" s="257">
        <v>44</v>
      </c>
      <c r="B467" s="152"/>
      <c r="C467" s="530"/>
      <c r="D467" s="246" t="e">
        <f t="shared" si="7"/>
        <v>#DIV/0!</v>
      </c>
      <c r="E467" s="123"/>
    </row>
    <row r="468" spans="1:5">
      <c r="A468" s="257">
        <v>45</v>
      </c>
      <c r="B468" s="152"/>
      <c r="C468" s="530"/>
      <c r="D468" s="246" t="e">
        <f t="shared" si="7"/>
        <v>#DIV/0!</v>
      </c>
      <c r="E468" s="123"/>
    </row>
    <row r="469" spans="1:5">
      <c r="A469" s="257">
        <v>46</v>
      </c>
      <c r="B469" s="152"/>
      <c r="C469" s="530"/>
      <c r="D469" s="246" t="e">
        <f t="shared" si="7"/>
        <v>#DIV/0!</v>
      </c>
      <c r="E469" s="123"/>
    </row>
    <row r="470" spans="1:5">
      <c r="A470" s="257">
        <v>47</v>
      </c>
      <c r="B470" s="152"/>
      <c r="C470" s="530"/>
      <c r="D470" s="246" t="e">
        <f t="shared" si="7"/>
        <v>#DIV/0!</v>
      </c>
      <c r="E470" s="123"/>
    </row>
    <row r="471" spans="1:5">
      <c r="A471" s="257">
        <v>48</v>
      </c>
      <c r="B471" s="152"/>
      <c r="C471" s="530"/>
      <c r="D471" s="246" t="e">
        <f t="shared" si="7"/>
        <v>#DIV/0!</v>
      </c>
      <c r="E471" s="123"/>
    </row>
    <row r="472" spans="1:5">
      <c r="A472" s="257">
        <v>49</v>
      </c>
      <c r="B472" s="152"/>
      <c r="C472" s="530"/>
      <c r="D472" s="246" t="e">
        <f t="shared" si="7"/>
        <v>#DIV/0!</v>
      </c>
      <c r="E472" s="123"/>
    </row>
    <row r="473" spans="1:5" ht="16.5" thickBot="1">
      <c r="A473" s="258">
        <v>50</v>
      </c>
      <c r="B473" s="243"/>
      <c r="C473" s="546"/>
      <c r="D473" s="256" t="e">
        <f t="shared" si="7"/>
        <v>#DIV/0!</v>
      </c>
      <c r="E473" s="123"/>
    </row>
  </sheetData>
  <sheetProtection algorithmName="SHA-512" hashValue="Gtlu2rXJcTS+7mKxJ9jO5n50yKovnszJdEe6lQ36UC0nWf/lsa/DBpjZ/2TXFKISVqk+I2zKvbCkXw1tAnKDZg==" saltValue="Hh4yOy20Nb76c+5T1re6kQ==" spinCount="100000" sheet="1" objects="1" scenarios="1"/>
  <mergeCells count="2">
    <mergeCell ref="A8:B8"/>
    <mergeCell ref="A267:B267"/>
  </mergeCells>
  <dataValidations count="1">
    <dataValidation type="decimal" operator="greaterThanOrEqual" allowBlank="1" showInputMessage="1" showErrorMessage="1" sqref="C10:C265 C269:C473">
      <formula1>0</formula1>
    </dataValidation>
  </dataValidations>
  <printOptions horizontalCentered="1" gridLinesSet="0"/>
  <pageMargins left="0.5" right="0.5" top="0.5" bottom="0.5" header="0.35" footer="0.35"/>
  <pageSetup scale="77" fitToHeight="9999" orientation="portrait" horizontalDpi="300" verticalDpi="300" r:id="rId1"/>
  <headerFooter alignWithMargins="0">
    <oddHeader>&amp;CMBK105&amp;L&amp;R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tabColor rgb="FFFF0000"/>
    <pageSetUpPr fitToPage="1"/>
  </sheetPr>
  <dimension ref="A1:J47"/>
  <sheetViews>
    <sheetView showGridLines="0" zoomScale="130" zoomScaleNormal="130" zoomScaleSheetLayoutView="100" workbookViewId="0">
      <selection activeCell="D17" sqref="D17"/>
    </sheetView>
  </sheetViews>
  <sheetFormatPr defaultColWidth="11.42578125" defaultRowHeight="15.75"/>
  <cols>
    <col min="1" max="1" width="11.5703125" style="42" customWidth="1"/>
    <col min="2" max="2" width="51" style="42" customWidth="1"/>
    <col min="3" max="3" width="21.5703125" style="42" customWidth="1"/>
    <col min="4" max="4" width="29.42578125" style="42" bestFit="1" customWidth="1"/>
    <col min="5" max="253" width="11.42578125" style="42"/>
    <col min="254" max="254" width="50.42578125" style="42" customWidth="1"/>
    <col min="255" max="255" width="46.42578125" style="42" customWidth="1"/>
    <col min="256" max="509" width="11.42578125" style="42"/>
    <col min="510" max="510" width="50.42578125" style="42" customWidth="1"/>
    <col min="511" max="511" width="46.42578125" style="42" customWidth="1"/>
    <col min="512" max="765" width="11.42578125" style="42"/>
    <col min="766" max="766" width="50.42578125" style="42" customWidth="1"/>
    <col min="767" max="767" width="46.42578125" style="42" customWidth="1"/>
    <col min="768" max="1021" width="11.42578125" style="42"/>
    <col min="1022" max="1022" width="50.42578125" style="42" customWidth="1"/>
    <col min="1023" max="1023" width="46.42578125" style="42" customWidth="1"/>
    <col min="1024" max="1277" width="11.42578125" style="42"/>
    <col min="1278" max="1278" width="50.42578125" style="42" customWidth="1"/>
    <col min="1279" max="1279" width="46.42578125" style="42" customWidth="1"/>
    <col min="1280" max="1533" width="11.42578125" style="42"/>
    <col min="1534" max="1534" width="50.42578125" style="42" customWidth="1"/>
    <col min="1535" max="1535" width="46.42578125" style="42" customWidth="1"/>
    <col min="1536" max="1789" width="11.42578125" style="42"/>
    <col min="1790" max="1790" width="50.42578125" style="42" customWidth="1"/>
    <col min="1791" max="1791" width="46.42578125" style="42" customWidth="1"/>
    <col min="1792" max="2045" width="11.42578125" style="42"/>
    <col min="2046" max="2046" width="50.42578125" style="42" customWidth="1"/>
    <col min="2047" max="2047" width="46.42578125" style="42" customWidth="1"/>
    <col min="2048" max="2301" width="11.42578125" style="42"/>
    <col min="2302" max="2302" width="50.42578125" style="42" customWidth="1"/>
    <col min="2303" max="2303" width="46.42578125" style="42" customWidth="1"/>
    <col min="2304" max="2557" width="11.42578125" style="42"/>
    <col min="2558" max="2558" width="50.42578125" style="42" customWidth="1"/>
    <col min="2559" max="2559" width="46.42578125" style="42" customWidth="1"/>
    <col min="2560" max="2813" width="11.42578125" style="42"/>
    <col min="2814" max="2814" width="50.42578125" style="42" customWidth="1"/>
    <col min="2815" max="2815" width="46.42578125" style="42" customWidth="1"/>
    <col min="2816" max="3069" width="11.42578125" style="42"/>
    <col min="3070" max="3070" width="50.42578125" style="42" customWidth="1"/>
    <col min="3071" max="3071" width="46.42578125" style="42" customWidth="1"/>
    <col min="3072" max="3325" width="11.42578125" style="42"/>
    <col min="3326" max="3326" width="50.42578125" style="42" customWidth="1"/>
    <col min="3327" max="3327" width="46.42578125" style="42" customWidth="1"/>
    <col min="3328" max="3581" width="11.42578125" style="42"/>
    <col min="3582" max="3582" width="50.42578125" style="42" customWidth="1"/>
    <col min="3583" max="3583" width="46.42578125" style="42" customWidth="1"/>
    <col min="3584" max="3837" width="11.42578125" style="42"/>
    <col min="3838" max="3838" width="50.42578125" style="42" customWidth="1"/>
    <col min="3839" max="3839" width="46.42578125" style="42" customWidth="1"/>
    <col min="3840" max="4093" width="11.42578125" style="42"/>
    <col min="4094" max="4094" width="50.42578125" style="42" customWidth="1"/>
    <col min="4095" max="4095" width="46.42578125" style="42" customWidth="1"/>
    <col min="4096" max="4349" width="11.42578125" style="42"/>
    <col min="4350" max="4350" width="50.42578125" style="42" customWidth="1"/>
    <col min="4351" max="4351" width="46.42578125" style="42" customWidth="1"/>
    <col min="4352" max="4605" width="11.42578125" style="42"/>
    <col min="4606" max="4606" width="50.42578125" style="42" customWidth="1"/>
    <col min="4607" max="4607" width="46.42578125" style="42" customWidth="1"/>
    <col min="4608" max="4861" width="11.42578125" style="42"/>
    <col min="4862" max="4862" width="50.42578125" style="42" customWidth="1"/>
    <col min="4863" max="4863" width="46.42578125" style="42" customWidth="1"/>
    <col min="4864" max="5117" width="11.42578125" style="42"/>
    <col min="5118" max="5118" width="50.42578125" style="42" customWidth="1"/>
    <col min="5119" max="5119" width="46.42578125" style="42" customWidth="1"/>
    <col min="5120" max="5373" width="11.42578125" style="42"/>
    <col min="5374" max="5374" width="50.42578125" style="42" customWidth="1"/>
    <col min="5375" max="5375" width="46.42578125" style="42" customWidth="1"/>
    <col min="5376" max="5629" width="11.42578125" style="42"/>
    <col min="5630" max="5630" width="50.42578125" style="42" customWidth="1"/>
    <col min="5631" max="5631" width="46.42578125" style="42" customWidth="1"/>
    <col min="5632" max="5885" width="11.42578125" style="42"/>
    <col min="5886" max="5886" width="50.42578125" style="42" customWidth="1"/>
    <col min="5887" max="5887" width="46.42578125" style="42" customWidth="1"/>
    <col min="5888" max="6141" width="11.42578125" style="42"/>
    <col min="6142" max="6142" width="50.42578125" style="42" customWidth="1"/>
    <col min="6143" max="6143" width="46.42578125" style="42" customWidth="1"/>
    <col min="6144" max="6397" width="11.42578125" style="42"/>
    <col min="6398" max="6398" width="50.42578125" style="42" customWidth="1"/>
    <col min="6399" max="6399" width="46.42578125" style="42" customWidth="1"/>
    <col min="6400" max="6653" width="11.42578125" style="42"/>
    <col min="6654" max="6654" width="50.42578125" style="42" customWidth="1"/>
    <col min="6655" max="6655" width="46.42578125" style="42" customWidth="1"/>
    <col min="6656" max="6909" width="11.42578125" style="42"/>
    <col min="6910" max="6910" width="50.42578125" style="42" customWidth="1"/>
    <col min="6911" max="6911" width="46.42578125" style="42" customWidth="1"/>
    <col min="6912" max="7165" width="11.42578125" style="42"/>
    <col min="7166" max="7166" width="50.42578125" style="42" customWidth="1"/>
    <col min="7167" max="7167" width="46.42578125" style="42" customWidth="1"/>
    <col min="7168" max="7421" width="11.42578125" style="42"/>
    <col min="7422" max="7422" width="50.42578125" style="42" customWidth="1"/>
    <col min="7423" max="7423" width="46.42578125" style="42" customWidth="1"/>
    <col min="7424" max="7677" width="11.42578125" style="42"/>
    <col min="7678" max="7678" width="50.42578125" style="42" customWidth="1"/>
    <col min="7679" max="7679" width="46.42578125" style="42" customWidth="1"/>
    <col min="7680" max="7933" width="11.42578125" style="42"/>
    <col min="7934" max="7934" width="50.42578125" style="42" customWidth="1"/>
    <col min="7935" max="7935" width="46.42578125" style="42" customWidth="1"/>
    <col min="7936" max="8189" width="11.42578125" style="42"/>
    <col min="8190" max="8190" width="50.42578125" style="42" customWidth="1"/>
    <col min="8191" max="8191" width="46.42578125" style="42" customWidth="1"/>
    <col min="8192" max="8445" width="11.42578125" style="42"/>
    <col min="8446" max="8446" width="50.42578125" style="42" customWidth="1"/>
    <col min="8447" max="8447" width="46.42578125" style="42" customWidth="1"/>
    <col min="8448" max="8701" width="11.42578125" style="42"/>
    <col min="8702" max="8702" width="50.42578125" style="42" customWidth="1"/>
    <col min="8703" max="8703" width="46.42578125" style="42" customWidth="1"/>
    <col min="8704" max="8957" width="11.42578125" style="42"/>
    <col min="8958" max="8958" width="50.42578125" style="42" customWidth="1"/>
    <col min="8959" max="8959" width="46.42578125" style="42" customWidth="1"/>
    <col min="8960" max="9213" width="11.42578125" style="42"/>
    <col min="9214" max="9214" width="50.42578125" style="42" customWidth="1"/>
    <col min="9215" max="9215" width="46.42578125" style="42" customWidth="1"/>
    <col min="9216" max="9469" width="11.42578125" style="42"/>
    <col min="9470" max="9470" width="50.42578125" style="42" customWidth="1"/>
    <col min="9471" max="9471" width="46.42578125" style="42" customWidth="1"/>
    <col min="9472" max="9725" width="11.42578125" style="42"/>
    <col min="9726" max="9726" width="50.42578125" style="42" customWidth="1"/>
    <col min="9727" max="9727" width="46.42578125" style="42" customWidth="1"/>
    <col min="9728" max="9981" width="11.42578125" style="42"/>
    <col min="9982" max="9982" width="50.42578125" style="42" customWidth="1"/>
    <col min="9983" max="9983" width="46.42578125" style="42" customWidth="1"/>
    <col min="9984" max="10237" width="11.42578125" style="42"/>
    <col min="10238" max="10238" width="50.42578125" style="42" customWidth="1"/>
    <col min="10239" max="10239" width="46.42578125" style="42" customWidth="1"/>
    <col min="10240" max="10493" width="11.42578125" style="42"/>
    <col min="10494" max="10494" width="50.42578125" style="42" customWidth="1"/>
    <col min="10495" max="10495" width="46.42578125" style="42" customWidth="1"/>
    <col min="10496" max="10749" width="11.42578125" style="42"/>
    <col min="10750" max="10750" width="50.42578125" style="42" customWidth="1"/>
    <col min="10751" max="10751" width="46.42578125" style="42" customWidth="1"/>
    <col min="10752" max="11005" width="11.42578125" style="42"/>
    <col min="11006" max="11006" width="50.42578125" style="42" customWidth="1"/>
    <col min="11007" max="11007" width="46.42578125" style="42" customWidth="1"/>
    <col min="11008" max="11261" width="11.42578125" style="42"/>
    <col min="11262" max="11262" width="50.42578125" style="42" customWidth="1"/>
    <col min="11263" max="11263" width="46.42578125" style="42" customWidth="1"/>
    <col min="11264" max="11517" width="11.42578125" style="42"/>
    <col min="11518" max="11518" width="50.42578125" style="42" customWidth="1"/>
    <col min="11519" max="11519" width="46.42578125" style="42" customWidth="1"/>
    <col min="11520" max="11773" width="11.42578125" style="42"/>
    <col min="11774" max="11774" width="50.42578125" style="42" customWidth="1"/>
    <col min="11775" max="11775" width="46.42578125" style="42" customWidth="1"/>
    <col min="11776" max="12029" width="11.42578125" style="42"/>
    <col min="12030" max="12030" width="50.42578125" style="42" customWidth="1"/>
    <col min="12031" max="12031" width="46.42578125" style="42" customWidth="1"/>
    <col min="12032" max="12285" width="11.42578125" style="42"/>
    <col min="12286" max="12286" width="50.42578125" style="42" customWidth="1"/>
    <col min="12287" max="12287" width="46.42578125" style="42" customWidth="1"/>
    <col min="12288" max="12541" width="11.42578125" style="42"/>
    <col min="12542" max="12542" width="50.42578125" style="42" customWidth="1"/>
    <col min="12543" max="12543" width="46.42578125" style="42" customWidth="1"/>
    <col min="12544" max="12797" width="11.42578125" style="42"/>
    <col min="12798" max="12798" width="50.42578125" style="42" customWidth="1"/>
    <col min="12799" max="12799" width="46.42578125" style="42" customWidth="1"/>
    <col min="12800" max="13053" width="11.42578125" style="42"/>
    <col min="13054" max="13054" width="50.42578125" style="42" customWidth="1"/>
    <col min="13055" max="13055" width="46.42578125" style="42" customWidth="1"/>
    <col min="13056" max="13309" width="11.42578125" style="42"/>
    <col min="13310" max="13310" width="50.42578125" style="42" customWidth="1"/>
    <col min="13311" max="13311" width="46.42578125" style="42" customWidth="1"/>
    <col min="13312" max="13565" width="11.42578125" style="42"/>
    <col min="13566" max="13566" width="50.42578125" style="42" customWidth="1"/>
    <col min="13567" max="13567" width="46.42578125" style="42" customWidth="1"/>
    <col min="13568" max="13821" width="11.42578125" style="42"/>
    <col min="13822" max="13822" width="50.42578125" style="42" customWidth="1"/>
    <col min="13823" max="13823" width="46.42578125" style="42" customWidth="1"/>
    <col min="13824" max="14077" width="11.42578125" style="42"/>
    <col min="14078" max="14078" width="50.42578125" style="42" customWidth="1"/>
    <col min="14079" max="14079" width="46.42578125" style="42" customWidth="1"/>
    <col min="14080" max="14333" width="11.42578125" style="42"/>
    <col min="14334" max="14334" width="50.42578125" style="42" customWidth="1"/>
    <col min="14335" max="14335" width="46.42578125" style="42" customWidth="1"/>
    <col min="14336" max="14589" width="11.42578125" style="42"/>
    <col min="14590" max="14590" width="50.42578125" style="42" customWidth="1"/>
    <col min="14591" max="14591" width="46.42578125" style="42" customWidth="1"/>
    <col min="14592" max="14845" width="11.42578125" style="42"/>
    <col min="14846" max="14846" width="50.42578125" style="42" customWidth="1"/>
    <col min="14847" max="14847" width="46.42578125" style="42" customWidth="1"/>
    <col min="14848" max="15101" width="11.42578125" style="42"/>
    <col min="15102" max="15102" width="50.42578125" style="42" customWidth="1"/>
    <col min="15103" max="15103" width="46.42578125" style="42" customWidth="1"/>
    <col min="15104" max="15357" width="11.42578125" style="42"/>
    <col min="15358" max="15358" width="50.42578125" style="42" customWidth="1"/>
    <col min="15359" max="15359" width="46.42578125" style="42" customWidth="1"/>
    <col min="15360" max="15613" width="11.42578125" style="42"/>
    <col min="15614" max="15614" width="50.42578125" style="42" customWidth="1"/>
    <col min="15615" max="15615" width="46.42578125" style="42" customWidth="1"/>
    <col min="15616" max="15869" width="11.42578125" style="42"/>
    <col min="15870" max="15870" width="50.42578125" style="42" customWidth="1"/>
    <col min="15871" max="15871" width="46.42578125" style="42" customWidth="1"/>
    <col min="15872" max="16125" width="11.42578125" style="42"/>
    <col min="16126" max="16126" width="50.42578125" style="42" customWidth="1"/>
    <col min="16127" max="16127" width="46.42578125" style="42" customWidth="1"/>
    <col min="16128" max="16384" width="11.42578125" style="42"/>
  </cols>
  <sheetData>
    <row r="1" spans="1:10" s="322" customFormat="1">
      <c r="A1" s="675" t="s">
        <v>2138</v>
      </c>
      <c r="B1" s="704"/>
      <c r="C1" s="676" t="s">
        <v>488</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2.95" customHeight="1">
      <c r="A3" s="757" t="s">
        <v>178</v>
      </c>
      <c r="B3" s="758" t="str">
        <f>'AF100'!C3</f>
        <v>The Seed Funds</v>
      </c>
      <c r="C3" s="677"/>
      <c r="D3" s="678"/>
      <c r="E3" s="678"/>
      <c r="F3" s="703"/>
      <c r="G3" s="703"/>
      <c r="H3" s="703"/>
      <c r="I3" s="703"/>
      <c r="J3" s="703"/>
    </row>
    <row r="4" spans="1:10" s="322" customFormat="1" ht="12.95" customHeight="1">
      <c r="A4" s="757" t="s">
        <v>851</v>
      </c>
      <c r="B4" s="758">
        <f>'AF100'!C4</f>
        <v>0</v>
      </c>
      <c r="C4" s="677"/>
      <c r="D4" s="678"/>
      <c r="E4" s="678"/>
      <c r="F4" s="703"/>
      <c r="G4" s="703"/>
      <c r="H4" s="703"/>
      <c r="I4" s="703"/>
      <c r="J4" s="703"/>
    </row>
    <row r="5" spans="1:10" s="322" customFormat="1" ht="12.95" customHeight="1">
      <c r="A5" s="757" t="s">
        <v>252</v>
      </c>
      <c r="B5" s="758" t="str">
        <f>'AF100'!C5</f>
        <v>Savings and Loans Company</v>
      </c>
      <c r="C5" s="677"/>
      <c r="D5" s="678"/>
      <c r="E5" s="678"/>
      <c r="F5" s="703"/>
      <c r="G5" s="703"/>
      <c r="H5" s="703"/>
      <c r="I5" s="703"/>
      <c r="J5" s="703"/>
    </row>
    <row r="6" spans="1:10" s="322" customFormat="1" ht="12.6" customHeight="1">
      <c r="A6" s="757" t="s">
        <v>852</v>
      </c>
      <c r="B6" s="759">
        <f>'AF100'!C6</f>
        <v>44316</v>
      </c>
      <c r="C6" s="677"/>
      <c r="D6" s="678"/>
      <c r="E6" s="678"/>
      <c r="F6" s="703"/>
      <c r="G6" s="703"/>
      <c r="H6" s="703"/>
      <c r="I6" s="703"/>
      <c r="J6" s="703"/>
    </row>
    <row r="7" spans="1:10" s="780" customFormat="1" ht="24" customHeight="1" thickBot="1">
      <c r="A7" s="777" t="s">
        <v>1944</v>
      </c>
      <c r="B7" s="778"/>
      <c r="C7" s="779"/>
      <c r="D7" s="779"/>
      <c r="F7" s="781"/>
      <c r="G7" s="781"/>
      <c r="H7" s="781"/>
    </row>
    <row r="8" spans="1:10">
      <c r="A8" s="154" t="s">
        <v>111</v>
      </c>
      <c r="B8" s="156" t="s">
        <v>140</v>
      </c>
      <c r="C8" s="184" t="s">
        <v>649</v>
      </c>
      <c r="D8" s="100"/>
    </row>
    <row r="9" spans="1:10">
      <c r="A9" s="193">
        <v>1</v>
      </c>
      <c r="B9" s="148" t="s">
        <v>217</v>
      </c>
      <c r="C9" s="550"/>
    </row>
    <row r="10" spans="1:10">
      <c r="A10" s="193">
        <v>2</v>
      </c>
      <c r="B10" s="148" t="s">
        <v>613</v>
      </c>
      <c r="C10" s="550"/>
    </row>
    <row r="11" spans="1:10">
      <c r="A11" s="193">
        <v>3</v>
      </c>
      <c r="B11" s="148" t="s">
        <v>614</v>
      </c>
      <c r="C11" s="550"/>
    </row>
    <row r="12" spans="1:10">
      <c r="A12" s="193">
        <v>4</v>
      </c>
      <c r="B12" s="148" t="s">
        <v>381</v>
      </c>
      <c r="C12" s="555">
        <f>'MNB200'!D28</f>
        <v>0</v>
      </c>
    </row>
    <row r="13" spans="1:10">
      <c r="A13" s="193">
        <v>5</v>
      </c>
      <c r="B13" s="148" t="s">
        <v>615</v>
      </c>
      <c r="C13" s="550"/>
    </row>
    <row r="14" spans="1:10">
      <c r="A14" s="193">
        <v>6</v>
      </c>
      <c r="B14" s="148" t="s">
        <v>616</v>
      </c>
      <c r="C14" s="550"/>
    </row>
    <row r="15" spans="1:10">
      <c r="A15" s="193">
        <v>7</v>
      </c>
      <c r="B15" s="148" t="s">
        <v>242</v>
      </c>
      <c r="C15" s="550"/>
    </row>
    <row r="16" spans="1:10">
      <c r="A16" s="193">
        <v>8</v>
      </c>
      <c r="B16" s="148" t="s">
        <v>382</v>
      </c>
      <c r="C16" s="747">
        <f>C20</f>
        <v>0</v>
      </c>
    </row>
    <row r="17" spans="1:3" ht="16.5" thickBot="1">
      <c r="A17" s="547"/>
      <c r="B17" s="548" t="s">
        <v>106</v>
      </c>
      <c r="C17" s="526">
        <f>SUM(C9:C16)</f>
        <v>0</v>
      </c>
    </row>
    <row r="18" spans="1:3" ht="23.1" customHeight="1">
      <c r="A18" s="748"/>
      <c r="B18" s="831" t="s">
        <v>2198</v>
      </c>
      <c r="C18" s="832"/>
    </row>
    <row r="19" spans="1:3">
      <c r="A19" s="749" t="s">
        <v>111</v>
      </c>
      <c r="B19" s="750" t="s">
        <v>2173</v>
      </c>
      <c r="C19" s="750" t="s">
        <v>649</v>
      </c>
    </row>
    <row r="20" spans="1:3" ht="12" customHeight="1">
      <c r="A20" s="751"/>
      <c r="B20" s="752" t="s">
        <v>106</v>
      </c>
      <c r="C20" s="753">
        <f>SUM(C21:C40)</f>
        <v>0</v>
      </c>
    </row>
    <row r="21" spans="1:3" ht="12" customHeight="1">
      <c r="A21" s="162">
        <v>1</v>
      </c>
      <c r="B21" s="235"/>
      <c r="C21" s="516"/>
    </row>
    <row r="22" spans="1:3" ht="12" customHeight="1">
      <c r="A22" s="162">
        <v>2</v>
      </c>
      <c r="B22" s="235"/>
      <c r="C22" s="516"/>
    </row>
    <row r="23" spans="1:3" ht="12" customHeight="1">
      <c r="A23" s="162">
        <v>3</v>
      </c>
      <c r="B23" s="235"/>
      <c r="C23" s="516"/>
    </row>
    <row r="24" spans="1:3" ht="12" customHeight="1">
      <c r="A24" s="162">
        <v>4</v>
      </c>
      <c r="B24" s="235"/>
      <c r="C24" s="516"/>
    </row>
    <row r="25" spans="1:3" ht="12" customHeight="1">
      <c r="A25" s="162">
        <v>5</v>
      </c>
      <c r="B25" s="235"/>
      <c r="C25" s="516"/>
    </row>
    <row r="26" spans="1:3" ht="12" customHeight="1">
      <c r="A26" s="162">
        <v>6</v>
      </c>
      <c r="B26" s="235"/>
      <c r="C26" s="516"/>
    </row>
    <row r="27" spans="1:3" ht="12" customHeight="1">
      <c r="A27" s="162">
        <v>7</v>
      </c>
      <c r="B27" s="235"/>
      <c r="C27" s="516"/>
    </row>
    <row r="28" spans="1:3" ht="12" customHeight="1">
      <c r="A28" s="162">
        <v>8</v>
      </c>
      <c r="B28" s="235"/>
      <c r="C28" s="516"/>
    </row>
    <row r="29" spans="1:3" ht="12" customHeight="1">
      <c r="A29" s="162">
        <v>9</v>
      </c>
      <c r="B29" s="235"/>
      <c r="C29" s="516"/>
    </row>
    <row r="30" spans="1:3" ht="12" customHeight="1">
      <c r="A30" s="162">
        <v>10</v>
      </c>
      <c r="B30" s="235"/>
      <c r="C30" s="516"/>
    </row>
    <row r="31" spans="1:3" ht="12" customHeight="1">
      <c r="A31" s="162">
        <v>11</v>
      </c>
      <c r="B31" s="235"/>
      <c r="C31" s="516"/>
    </row>
    <row r="32" spans="1:3" ht="12" customHeight="1">
      <c r="A32" s="162">
        <v>12</v>
      </c>
      <c r="B32" s="235"/>
      <c r="C32" s="516"/>
    </row>
    <row r="33" spans="1:3" ht="12" customHeight="1">
      <c r="A33" s="162">
        <v>13</v>
      </c>
      <c r="B33" s="235"/>
      <c r="C33" s="516"/>
    </row>
    <row r="34" spans="1:3" ht="12" customHeight="1">
      <c r="A34" s="162">
        <v>14</v>
      </c>
      <c r="B34" s="235"/>
      <c r="C34" s="516"/>
    </row>
    <row r="35" spans="1:3" ht="12" customHeight="1">
      <c r="A35" s="162">
        <v>15</v>
      </c>
      <c r="B35" s="235"/>
      <c r="C35" s="516"/>
    </row>
    <row r="36" spans="1:3" ht="12" customHeight="1">
      <c r="A36" s="162">
        <v>16</v>
      </c>
      <c r="B36" s="235"/>
      <c r="C36" s="516"/>
    </row>
    <row r="37" spans="1:3" ht="12" customHeight="1">
      <c r="A37" s="162">
        <v>17</v>
      </c>
      <c r="B37" s="235"/>
      <c r="C37" s="516"/>
    </row>
    <row r="38" spans="1:3" ht="12" customHeight="1">
      <c r="A38" s="162">
        <v>18</v>
      </c>
      <c r="B38" s="235"/>
      <c r="C38" s="516"/>
    </row>
    <row r="39" spans="1:3" ht="12" customHeight="1">
      <c r="A39" s="162">
        <v>19</v>
      </c>
      <c r="B39" s="235"/>
      <c r="C39" s="516"/>
    </row>
    <row r="40" spans="1:3" ht="12" customHeight="1">
      <c r="A40" s="162">
        <v>20</v>
      </c>
      <c r="B40" s="235"/>
      <c r="C40" s="516"/>
    </row>
    <row r="41" spans="1:3" ht="24" customHeight="1" thickBot="1">
      <c r="A41" s="260"/>
      <c r="B41" s="833" t="s">
        <v>1970</v>
      </c>
      <c r="C41" s="833"/>
    </row>
    <row r="42" spans="1:3">
      <c r="A42" s="154" t="s">
        <v>111</v>
      </c>
      <c r="B42" s="156" t="s">
        <v>384</v>
      </c>
      <c r="C42" s="184" t="s">
        <v>385</v>
      </c>
    </row>
    <row r="43" spans="1:3">
      <c r="A43" s="193" t="s">
        <v>66</v>
      </c>
      <c r="B43" s="148" t="str">
        <f ca="1">"Previous Year 1" &amp;" "&amp;"("&amp; YEAR(TODAY()) -1&amp;")"</f>
        <v>Previous Year 1 (2020)</v>
      </c>
      <c r="C43" s="529">
        <v>-255</v>
      </c>
    </row>
    <row r="44" spans="1:3">
      <c r="A44" s="193" t="s">
        <v>67</v>
      </c>
      <c r="B44" s="148" t="str">
        <f ca="1">"Previous Year 2" &amp;" "&amp;"("&amp; YEAR(TODAY()) -2&amp;")"</f>
        <v>Previous Year 2 (2019)</v>
      </c>
      <c r="C44" s="529">
        <v>-2000</v>
      </c>
    </row>
    <row r="45" spans="1:3">
      <c r="A45" s="193" t="s">
        <v>68</v>
      </c>
      <c r="B45" s="148" t="str">
        <f ca="1">"Previous Year 3" &amp;" "&amp;"("&amp; YEAR(TODAY()) -3&amp;")"</f>
        <v>Previous Year 3 (2018)</v>
      </c>
      <c r="C45" s="529">
        <v>-100</v>
      </c>
    </row>
    <row r="46" spans="1:3">
      <c r="A46" s="686"/>
      <c r="B46" s="233" t="s">
        <v>106</v>
      </c>
      <c r="C46" s="522">
        <f>SUM(C43:C45)</f>
        <v>-2355</v>
      </c>
    </row>
    <row r="47" spans="1:3" ht="16.5" thickBot="1">
      <c r="A47" s="687"/>
      <c r="B47" s="259" t="s">
        <v>617</v>
      </c>
      <c r="C47" s="523">
        <f>C46/3</f>
        <v>-785</v>
      </c>
    </row>
  </sheetData>
  <sheetProtection algorithmName="SHA-512" hashValue="IqOs8ER/sLoQPdSuq9yWv397vNeojBMLC2Wf+5jTpFRZ64GmJnozmvnj8PCWZk1+sK+noRvFnDKIqEE533K/7Q==" saltValue="oScDQtPY0LOdGqnQMgcMPA==" spinCount="100000" sheet="1" objects="1" scenarios="1"/>
  <mergeCells count="2">
    <mergeCell ref="B18:C18"/>
    <mergeCell ref="B41:C41"/>
  </mergeCells>
  <dataValidations count="2">
    <dataValidation type="decimal" operator="greaterThanOrEqual" allowBlank="1" showInputMessage="1" showErrorMessage="1" sqref="C9 C20:C40 C13:C16">
      <formula1>0</formula1>
    </dataValidation>
    <dataValidation type="decimal" operator="greaterThanOrEqual" allowBlank="1" showInputMessage="1" showErrorMessage="1" sqref="C11">
      <formula1>-999999999999999</formula1>
    </dataValidation>
  </dataValidations>
  <printOptions horizontalCentered="1" gridLinesSet="0"/>
  <pageMargins left="0.5" right="0.5" top="0.5" bottom="0.5" header="0.35" footer="0.35"/>
  <pageSetup fitToHeight="9999" orientation="portrait" horizontalDpi="300" verticalDpi="300" r:id="rId1"/>
  <headerFooter alignWithMargins="0">
    <oddHeader>&amp;CMBK106&amp;L&amp;R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tabColor rgb="FFFF0000"/>
    <pageSetUpPr fitToPage="1"/>
  </sheetPr>
  <dimension ref="A1:L22"/>
  <sheetViews>
    <sheetView showGridLines="0" topLeftCell="A13" zoomScaleNormal="100" zoomScaleSheetLayoutView="100" workbookViewId="0">
      <selection activeCell="E21" sqref="E21"/>
    </sheetView>
  </sheetViews>
  <sheetFormatPr defaultColWidth="11.42578125" defaultRowHeight="15"/>
  <cols>
    <col min="1" max="1" width="14.140625" style="45" customWidth="1"/>
    <col min="2" max="2" width="30.85546875" style="45" customWidth="1"/>
    <col min="3" max="3" width="21.28515625" style="45" bestFit="1" customWidth="1"/>
    <col min="4" max="4" width="16.140625" style="45" customWidth="1"/>
    <col min="5" max="5" width="19.85546875" style="45" customWidth="1"/>
    <col min="6" max="6" width="13.42578125" style="45" bestFit="1" customWidth="1"/>
    <col min="7" max="7" width="15.5703125" style="45" customWidth="1"/>
    <col min="8" max="8" width="19.42578125" style="45" customWidth="1"/>
    <col min="9" max="9" width="13.42578125" style="45" bestFit="1" customWidth="1"/>
    <col min="10" max="10" width="15.5703125" style="45" bestFit="1" customWidth="1"/>
    <col min="11" max="11" width="21.42578125" style="45" customWidth="1"/>
    <col min="12" max="12" width="15.85546875" style="45" customWidth="1"/>
    <col min="13" max="259" width="11.42578125" style="45"/>
    <col min="260" max="260" width="21.42578125" style="45" customWidth="1"/>
    <col min="261" max="261" width="15" style="45" customWidth="1"/>
    <col min="262" max="262" width="18.42578125" style="45" customWidth="1"/>
    <col min="263" max="263" width="19.42578125" style="45" customWidth="1"/>
    <col min="264" max="264" width="20" style="45" customWidth="1"/>
    <col min="265" max="265" width="19.42578125" style="45" customWidth="1"/>
    <col min="266" max="266" width="17.42578125" style="45" customWidth="1"/>
    <col min="267" max="267" width="5" style="45" customWidth="1"/>
    <col min="268" max="268" width="9.42578125" style="45" bestFit="1" customWidth="1"/>
    <col min="269" max="515" width="11.42578125" style="45"/>
    <col min="516" max="516" width="21.42578125" style="45" customWidth="1"/>
    <col min="517" max="517" width="15" style="45" customWidth="1"/>
    <col min="518" max="518" width="18.42578125" style="45" customWidth="1"/>
    <col min="519" max="519" width="19.42578125" style="45" customWidth="1"/>
    <col min="520" max="520" width="20" style="45" customWidth="1"/>
    <col min="521" max="521" width="19.42578125" style="45" customWidth="1"/>
    <col min="522" max="522" width="17.42578125" style="45" customWidth="1"/>
    <col min="523" max="523" width="5" style="45" customWidth="1"/>
    <col min="524" max="524" width="9.42578125" style="45" bestFit="1" customWidth="1"/>
    <col min="525" max="771" width="11.42578125" style="45"/>
    <col min="772" max="772" width="21.42578125" style="45" customWidth="1"/>
    <col min="773" max="773" width="15" style="45" customWidth="1"/>
    <col min="774" max="774" width="18.42578125" style="45" customWidth="1"/>
    <col min="775" max="775" width="19.42578125" style="45" customWidth="1"/>
    <col min="776" max="776" width="20" style="45" customWidth="1"/>
    <col min="777" max="777" width="19.42578125" style="45" customWidth="1"/>
    <col min="778" max="778" width="17.42578125" style="45" customWidth="1"/>
    <col min="779" max="779" width="5" style="45" customWidth="1"/>
    <col min="780" max="780" width="9.42578125" style="45" bestFit="1" customWidth="1"/>
    <col min="781" max="1027" width="11.42578125" style="45"/>
    <col min="1028" max="1028" width="21.42578125" style="45" customWidth="1"/>
    <col min="1029" max="1029" width="15" style="45" customWidth="1"/>
    <col min="1030" max="1030" width="18.42578125" style="45" customWidth="1"/>
    <col min="1031" max="1031" width="19.42578125" style="45" customWidth="1"/>
    <col min="1032" max="1032" width="20" style="45" customWidth="1"/>
    <col min="1033" max="1033" width="19.42578125" style="45" customWidth="1"/>
    <col min="1034" max="1034" width="17.42578125" style="45" customWidth="1"/>
    <col min="1035" max="1035" width="5" style="45" customWidth="1"/>
    <col min="1036" max="1036" width="9.42578125" style="45" bestFit="1" customWidth="1"/>
    <col min="1037" max="1283" width="11.42578125" style="45"/>
    <col min="1284" max="1284" width="21.42578125" style="45" customWidth="1"/>
    <col min="1285" max="1285" width="15" style="45" customWidth="1"/>
    <col min="1286" max="1286" width="18.42578125" style="45" customWidth="1"/>
    <col min="1287" max="1287" width="19.42578125" style="45" customWidth="1"/>
    <col min="1288" max="1288" width="20" style="45" customWidth="1"/>
    <col min="1289" max="1289" width="19.42578125" style="45" customWidth="1"/>
    <col min="1290" max="1290" width="17.42578125" style="45" customWidth="1"/>
    <col min="1291" max="1291" width="5" style="45" customWidth="1"/>
    <col min="1292" max="1292" width="9.42578125" style="45" bestFit="1" customWidth="1"/>
    <col min="1293" max="1539" width="11.42578125" style="45"/>
    <col min="1540" max="1540" width="21.42578125" style="45" customWidth="1"/>
    <col min="1541" max="1541" width="15" style="45" customWidth="1"/>
    <col min="1542" max="1542" width="18.42578125" style="45" customWidth="1"/>
    <col min="1543" max="1543" width="19.42578125" style="45" customWidth="1"/>
    <col min="1544" max="1544" width="20" style="45" customWidth="1"/>
    <col min="1545" max="1545" width="19.42578125" style="45" customWidth="1"/>
    <col min="1546" max="1546" width="17.42578125" style="45" customWidth="1"/>
    <col min="1547" max="1547" width="5" style="45" customWidth="1"/>
    <col min="1548" max="1548" width="9.42578125" style="45" bestFit="1" customWidth="1"/>
    <col min="1549" max="1795" width="11.42578125" style="45"/>
    <col min="1796" max="1796" width="21.42578125" style="45" customWidth="1"/>
    <col min="1797" max="1797" width="15" style="45" customWidth="1"/>
    <col min="1798" max="1798" width="18.42578125" style="45" customWidth="1"/>
    <col min="1799" max="1799" width="19.42578125" style="45" customWidth="1"/>
    <col min="1800" max="1800" width="20" style="45" customWidth="1"/>
    <col min="1801" max="1801" width="19.42578125" style="45" customWidth="1"/>
    <col min="1802" max="1802" width="17.42578125" style="45" customWidth="1"/>
    <col min="1803" max="1803" width="5" style="45" customWidth="1"/>
    <col min="1804" max="1804" width="9.42578125" style="45" bestFit="1" customWidth="1"/>
    <col min="1805" max="2051" width="11.42578125" style="45"/>
    <col min="2052" max="2052" width="21.42578125" style="45" customWidth="1"/>
    <col min="2053" max="2053" width="15" style="45" customWidth="1"/>
    <col min="2054" max="2054" width="18.42578125" style="45" customWidth="1"/>
    <col min="2055" max="2055" width="19.42578125" style="45" customWidth="1"/>
    <col min="2056" max="2056" width="20" style="45" customWidth="1"/>
    <col min="2057" max="2057" width="19.42578125" style="45" customWidth="1"/>
    <col min="2058" max="2058" width="17.42578125" style="45" customWidth="1"/>
    <col min="2059" max="2059" width="5" style="45" customWidth="1"/>
    <col min="2060" max="2060" width="9.42578125" style="45" bestFit="1" customWidth="1"/>
    <col min="2061" max="2307" width="11.42578125" style="45"/>
    <col min="2308" max="2308" width="21.42578125" style="45" customWidth="1"/>
    <col min="2309" max="2309" width="15" style="45" customWidth="1"/>
    <col min="2310" max="2310" width="18.42578125" style="45" customWidth="1"/>
    <col min="2311" max="2311" width="19.42578125" style="45" customWidth="1"/>
    <col min="2312" max="2312" width="20" style="45" customWidth="1"/>
    <col min="2313" max="2313" width="19.42578125" style="45" customWidth="1"/>
    <col min="2314" max="2314" width="17.42578125" style="45" customWidth="1"/>
    <col min="2315" max="2315" width="5" style="45" customWidth="1"/>
    <col min="2316" max="2316" width="9.42578125" style="45" bestFit="1" customWidth="1"/>
    <col min="2317" max="2563" width="11.42578125" style="45"/>
    <col min="2564" max="2564" width="21.42578125" style="45" customWidth="1"/>
    <col min="2565" max="2565" width="15" style="45" customWidth="1"/>
    <col min="2566" max="2566" width="18.42578125" style="45" customWidth="1"/>
    <col min="2567" max="2567" width="19.42578125" style="45" customWidth="1"/>
    <col min="2568" max="2568" width="20" style="45" customWidth="1"/>
    <col min="2569" max="2569" width="19.42578125" style="45" customWidth="1"/>
    <col min="2570" max="2570" width="17.42578125" style="45" customWidth="1"/>
    <col min="2571" max="2571" width="5" style="45" customWidth="1"/>
    <col min="2572" max="2572" width="9.42578125" style="45" bestFit="1" customWidth="1"/>
    <col min="2573" max="2819" width="11.42578125" style="45"/>
    <col min="2820" max="2820" width="21.42578125" style="45" customWidth="1"/>
    <col min="2821" max="2821" width="15" style="45" customWidth="1"/>
    <col min="2822" max="2822" width="18.42578125" style="45" customWidth="1"/>
    <col min="2823" max="2823" width="19.42578125" style="45" customWidth="1"/>
    <col min="2824" max="2824" width="20" style="45" customWidth="1"/>
    <col min="2825" max="2825" width="19.42578125" style="45" customWidth="1"/>
    <col min="2826" max="2826" width="17.42578125" style="45" customWidth="1"/>
    <col min="2827" max="2827" width="5" style="45" customWidth="1"/>
    <col min="2828" max="2828" width="9.42578125" style="45" bestFit="1" customWidth="1"/>
    <col min="2829" max="3075" width="11.42578125" style="45"/>
    <col min="3076" max="3076" width="21.42578125" style="45" customWidth="1"/>
    <col min="3077" max="3077" width="15" style="45" customWidth="1"/>
    <col min="3078" max="3078" width="18.42578125" style="45" customWidth="1"/>
    <col min="3079" max="3079" width="19.42578125" style="45" customWidth="1"/>
    <col min="3080" max="3080" width="20" style="45" customWidth="1"/>
    <col min="3081" max="3081" width="19.42578125" style="45" customWidth="1"/>
    <col min="3082" max="3082" width="17.42578125" style="45" customWidth="1"/>
    <col min="3083" max="3083" width="5" style="45" customWidth="1"/>
    <col min="3084" max="3084" width="9.42578125" style="45" bestFit="1" customWidth="1"/>
    <col min="3085" max="3331" width="11.42578125" style="45"/>
    <col min="3332" max="3332" width="21.42578125" style="45" customWidth="1"/>
    <col min="3333" max="3333" width="15" style="45" customWidth="1"/>
    <col min="3334" max="3334" width="18.42578125" style="45" customWidth="1"/>
    <col min="3335" max="3335" width="19.42578125" style="45" customWidth="1"/>
    <col min="3336" max="3336" width="20" style="45" customWidth="1"/>
    <col min="3337" max="3337" width="19.42578125" style="45" customWidth="1"/>
    <col min="3338" max="3338" width="17.42578125" style="45" customWidth="1"/>
    <col min="3339" max="3339" width="5" style="45" customWidth="1"/>
    <col min="3340" max="3340" width="9.42578125" style="45" bestFit="1" customWidth="1"/>
    <col min="3341" max="3587" width="11.42578125" style="45"/>
    <col min="3588" max="3588" width="21.42578125" style="45" customWidth="1"/>
    <col min="3589" max="3589" width="15" style="45" customWidth="1"/>
    <col min="3590" max="3590" width="18.42578125" style="45" customWidth="1"/>
    <col min="3591" max="3591" width="19.42578125" style="45" customWidth="1"/>
    <col min="3592" max="3592" width="20" style="45" customWidth="1"/>
    <col min="3593" max="3593" width="19.42578125" style="45" customWidth="1"/>
    <col min="3594" max="3594" width="17.42578125" style="45" customWidth="1"/>
    <col min="3595" max="3595" width="5" style="45" customWidth="1"/>
    <col min="3596" max="3596" width="9.42578125" style="45" bestFit="1" customWidth="1"/>
    <col min="3597" max="3843" width="11.42578125" style="45"/>
    <col min="3844" max="3844" width="21.42578125" style="45" customWidth="1"/>
    <col min="3845" max="3845" width="15" style="45" customWidth="1"/>
    <col min="3846" max="3846" width="18.42578125" style="45" customWidth="1"/>
    <col min="3847" max="3847" width="19.42578125" style="45" customWidth="1"/>
    <col min="3848" max="3848" width="20" style="45" customWidth="1"/>
    <col min="3849" max="3849" width="19.42578125" style="45" customWidth="1"/>
    <col min="3850" max="3850" width="17.42578125" style="45" customWidth="1"/>
    <col min="3851" max="3851" width="5" style="45" customWidth="1"/>
    <col min="3852" max="3852" width="9.42578125" style="45" bestFit="1" customWidth="1"/>
    <col min="3853" max="4099" width="11.42578125" style="45"/>
    <col min="4100" max="4100" width="21.42578125" style="45" customWidth="1"/>
    <col min="4101" max="4101" width="15" style="45" customWidth="1"/>
    <col min="4102" max="4102" width="18.42578125" style="45" customWidth="1"/>
    <col min="4103" max="4103" width="19.42578125" style="45" customWidth="1"/>
    <col min="4104" max="4104" width="20" style="45" customWidth="1"/>
    <col min="4105" max="4105" width="19.42578125" style="45" customWidth="1"/>
    <col min="4106" max="4106" width="17.42578125" style="45" customWidth="1"/>
    <col min="4107" max="4107" width="5" style="45" customWidth="1"/>
    <col min="4108" max="4108" width="9.42578125" style="45" bestFit="1" customWidth="1"/>
    <col min="4109" max="4355" width="11.42578125" style="45"/>
    <col min="4356" max="4356" width="21.42578125" style="45" customWidth="1"/>
    <col min="4357" max="4357" width="15" style="45" customWidth="1"/>
    <col min="4358" max="4358" width="18.42578125" style="45" customWidth="1"/>
    <col min="4359" max="4359" width="19.42578125" style="45" customWidth="1"/>
    <col min="4360" max="4360" width="20" style="45" customWidth="1"/>
    <col min="4361" max="4361" width="19.42578125" style="45" customWidth="1"/>
    <col min="4362" max="4362" width="17.42578125" style="45" customWidth="1"/>
    <col min="4363" max="4363" width="5" style="45" customWidth="1"/>
    <col min="4364" max="4364" width="9.42578125" style="45" bestFit="1" customWidth="1"/>
    <col min="4365" max="4611" width="11.42578125" style="45"/>
    <col min="4612" max="4612" width="21.42578125" style="45" customWidth="1"/>
    <col min="4613" max="4613" width="15" style="45" customWidth="1"/>
    <col min="4614" max="4614" width="18.42578125" style="45" customWidth="1"/>
    <col min="4615" max="4615" width="19.42578125" style="45" customWidth="1"/>
    <col min="4616" max="4616" width="20" style="45" customWidth="1"/>
    <col min="4617" max="4617" width="19.42578125" style="45" customWidth="1"/>
    <col min="4618" max="4618" width="17.42578125" style="45" customWidth="1"/>
    <col min="4619" max="4619" width="5" style="45" customWidth="1"/>
    <col min="4620" max="4620" width="9.42578125" style="45" bestFit="1" customWidth="1"/>
    <col min="4621" max="4867" width="11.42578125" style="45"/>
    <col min="4868" max="4868" width="21.42578125" style="45" customWidth="1"/>
    <col min="4869" max="4869" width="15" style="45" customWidth="1"/>
    <col min="4870" max="4870" width="18.42578125" style="45" customWidth="1"/>
    <col min="4871" max="4871" width="19.42578125" style="45" customWidth="1"/>
    <col min="4872" max="4872" width="20" style="45" customWidth="1"/>
    <col min="4873" max="4873" width="19.42578125" style="45" customWidth="1"/>
    <col min="4874" max="4874" width="17.42578125" style="45" customWidth="1"/>
    <col min="4875" max="4875" width="5" style="45" customWidth="1"/>
    <col min="4876" max="4876" width="9.42578125" style="45" bestFit="1" customWidth="1"/>
    <col min="4877" max="5123" width="11.42578125" style="45"/>
    <col min="5124" max="5124" width="21.42578125" style="45" customWidth="1"/>
    <col min="5125" max="5125" width="15" style="45" customWidth="1"/>
    <col min="5126" max="5126" width="18.42578125" style="45" customWidth="1"/>
    <col min="5127" max="5127" width="19.42578125" style="45" customWidth="1"/>
    <col min="5128" max="5128" width="20" style="45" customWidth="1"/>
    <col min="5129" max="5129" width="19.42578125" style="45" customWidth="1"/>
    <col min="5130" max="5130" width="17.42578125" style="45" customWidth="1"/>
    <col min="5131" max="5131" width="5" style="45" customWidth="1"/>
    <col min="5132" max="5132" width="9.42578125" style="45" bestFit="1" customWidth="1"/>
    <col min="5133" max="5379" width="11.42578125" style="45"/>
    <col min="5380" max="5380" width="21.42578125" style="45" customWidth="1"/>
    <col min="5381" max="5381" width="15" style="45" customWidth="1"/>
    <col min="5382" max="5382" width="18.42578125" style="45" customWidth="1"/>
    <col min="5383" max="5383" width="19.42578125" style="45" customWidth="1"/>
    <col min="5384" max="5384" width="20" style="45" customWidth="1"/>
    <col min="5385" max="5385" width="19.42578125" style="45" customWidth="1"/>
    <col min="5386" max="5386" width="17.42578125" style="45" customWidth="1"/>
    <col min="5387" max="5387" width="5" style="45" customWidth="1"/>
    <col min="5388" max="5388" width="9.42578125" style="45" bestFit="1" customWidth="1"/>
    <col min="5389" max="5635" width="11.42578125" style="45"/>
    <col min="5636" max="5636" width="21.42578125" style="45" customWidth="1"/>
    <col min="5637" max="5637" width="15" style="45" customWidth="1"/>
    <col min="5638" max="5638" width="18.42578125" style="45" customWidth="1"/>
    <col min="5639" max="5639" width="19.42578125" style="45" customWidth="1"/>
    <col min="5640" max="5640" width="20" style="45" customWidth="1"/>
    <col min="5641" max="5641" width="19.42578125" style="45" customWidth="1"/>
    <col min="5642" max="5642" width="17.42578125" style="45" customWidth="1"/>
    <col min="5643" max="5643" width="5" style="45" customWidth="1"/>
    <col min="5644" max="5644" width="9.42578125" style="45" bestFit="1" customWidth="1"/>
    <col min="5645" max="5891" width="11.42578125" style="45"/>
    <col min="5892" max="5892" width="21.42578125" style="45" customWidth="1"/>
    <col min="5893" max="5893" width="15" style="45" customWidth="1"/>
    <col min="5894" max="5894" width="18.42578125" style="45" customWidth="1"/>
    <col min="5895" max="5895" width="19.42578125" style="45" customWidth="1"/>
    <col min="5896" max="5896" width="20" style="45" customWidth="1"/>
    <col min="5897" max="5897" width="19.42578125" style="45" customWidth="1"/>
    <col min="5898" max="5898" width="17.42578125" style="45" customWidth="1"/>
    <col min="5899" max="5899" width="5" style="45" customWidth="1"/>
    <col min="5900" max="5900" width="9.42578125" style="45" bestFit="1" customWidth="1"/>
    <col min="5901" max="6147" width="11.42578125" style="45"/>
    <col min="6148" max="6148" width="21.42578125" style="45" customWidth="1"/>
    <col min="6149" max="6149" width="15" style="45" customWidth="1"/>
    <col min="6150" max="6150" width="18.42578125" style="45" customWidth="1"/>
    <col min="6151" max="6151" width="19.42578125" style="45" customWidth="1"/>
    <col min="6152" max="6152" width="20" style="45" customWidth="1"/>
    <col min="6153" max="6153" width="19.42578125" style="45" customWidth="1"/>
    <col min="6154" max="6154" width="17.42578125" style="45" customWidth="1"/>
    <col min="6155" max="6155" width="5" style="45" customWidth="1"/>
    <col min="6156" max="6156" width="9.42578125" style="45" bestFit="1" customWidth="1"/>
    <col min="6157" max="6403" width="11.42578125" style="45"/>
    <col min="6404" max="6404" width="21.42578125" style="45" customWidth="1"/>
    <col min="6405" max="6405" width="15" style="45" customWidth="1"/>
    <col min="6406" max="6406" width="18.42578125" style="45" customWidth="1"/>
    <col min="6407" max="6407" width="19.42578125" style="45" customWidth="1"/>
    <col min="6408" max="6408" width="20" style="45" customWidth="1"/>
    <col min="6409" max="6409" width="19.42578125" style="45" customWidth="1"/>
    <col min="6410" max="6410" width="17.42578125" style="45" customWidth="1"/>
    <col min="6411" max="6411" width="5" style="45" customWidth="1"/>
    <col min="6412" max="6412" width="9.42578125" style="45" bestFit="1" customWidth="1"/>
    <col min="6413" max="6659" width="11.42578125" style="45"/>
    <col min="6660" max="6660" width="21.42578125" style="45" customWidth="1"/>
    <col min="6661" max="6661" width="15" style="45" customWidth="1"/>
    <col min="6662" max="6662" width="18.42578125" style="45" customWidth="1"/>
    <col min="6663" max="6663" width="19.42578125" style="45" customWidth="1"/>
    <col min="6664" max="6664" width="20" style="45" customWidth="1"/>
    <col min="6665" max="6665" width="19.42578125" style="45" customWidth="1"/>
    <col min="6666" max="6666" width="17.42578125" style="45" customWidth="1"/>
    <col min="6667" max="6667" width="5" style="45" customWidth="1"/>
    <col min="6668" max="6668" width="9.42578125" style="45" bestFit="1" customWidth="1"/>
    <col min="6669" max="6915" width="11.42578125" style="45"/>
    <col min="6916" max="6916" width="21.42578125" style="45" customWidth="1"/>
    <col min="6917" max="6917" width="15" style="45" customWidth="1"/>
    <col min="6918" max="6918" width="18.42578125" style="45" customWidth="1"/>
    <col min="6919" max="6919" width="19.42578125" style="45" customWidth="1"/>
    <col min="6920" max="6920" width="20" style="45" customWidth="1"/>
    <col min="6921" max="6921" width="19.42578125" style="45" customWidth="1"/>
    <col min="6922" max="6922" width="17.42578125" style="45" customWidth="1"/>
    <col min="6923" max="6923" width="5" style="45" customWidth="1"/>
    <col min="6924" max="6924" width="9.42578125" style="45" bestFit="1" customWidth="1"/>
    <col min="6925" max="7171" width="11.42578125" style="45"/>
    <col min="7172" max="7172" width="21.42578125" style="45" customWidth="1"/>
    <col min="7173" max="7173" width="15" style="45" customWidth="1"/>
    <col min="7174" max="7174" width="18.42578125" style="45" customWidth="1"/>
    <col min="7175" max="7175" width="19.42578125" style="45" customWidth="1"/>
    <col min="7176" max="7176" width="20" style="45" customWidth="1"/>
    <col min="7177" max="7177" width="19.42578125" style="45" customWidth="1"/>
    <col min="7178" max="7178" width="17.42578125" style="45" customWidth="1"/>
    <col min="7179" max="7179" width="5" style="45" customWidth="1"/>
    <col min="7180" max="7180" width="9.42578125" style="45" bestFit="1" customWidth="1"/>
    <col min="7181" max="7427" width="11.42578125" style="45"/>
    <col min="7428" max="7428" width="21.42578125" style="45" customWidth="1"/>
    <col min="7429" max="7429" width="15" style="45" customWidth="1"/>
    <col min="7430" max="7430" width="18.42578125" style="45" customWidth="1"/>
    <col min="7431" max="7431" width="19.42578125" style="45" customWidth="1"/>
    <col min="7432" max="7432" width="20" style="45" customWidth="1"/>
    <col min="7433" max="7433" width="19.42578125" style="45" customWidth="1"/>
    <col min="7434" max="7434" width="17.42578125" style="45" customWidth="1"/>
    <col min="7435" max="7435" width="5" style="45" customWidth="1"/>
    <col min="7436" max="7436" width="9.42578125" style="45" bestFit="1" customWidth="1"/>
    <col min="7437" max="7683" width="11.42578125" style="45"/>
    <col min="7684" max="7684" width="21.42578125" style="45" customWidth="1"/>
    <col min="7685" max="7685" width="15" style="45" customWidth="1"/>
    <col min="7686" max="7686" width="18.42578125" style="45" customWidth="1"/>
    <col min="7687" max="7687" width="19.42578125" style="45" customWidth="1"/>
    <col min="7688" max="7688" width="20" style="45" customWidth="1"/>
    <col min="7689" max="7689" width="19.42578125" style="45" customWidth="1"/>
    <col min="7690" max="7690" width="17.42578125" style="45" customWidth="1"/>
    <col min="7691" max="7691" width="5" style="45" customWidth="1"/>
    <col min="7692" max="7692" width="9.42578125" style="45" bestFit="1" customWidth="1"/>
    <col min="7693" max="7939" width="11.42578125" style="45"/>
    <col min="7940" max="7940" width="21.42578125" style="45" customWidth="1"/>
    <col min="7941" max="7941" width="15" style="45" customWidth="1"/>
    <col min="7942" max="7942" width="18.42578125" style="45" customWidth="1"/>
    <col min="7943" max="7943" width="19.42578125" style="45" customWidth="1"/>
    <col min="7944" max="7944" width="20" style="45" customWidth="1"/>
    <col min="7945" max="7945" width="19.42578125" style="45" customWidth="1"/>
    <col min="7946" max="7946" width="17.42578125" style="45" customWidth="1"/>
    <col min="7947" max="7947" width="5" style="45" customWidth="1"/>
    <col min="7948" max="7948" width="9.42578125" style="45" bestFit="1" customWidth="1"/>
    <col min="7949" max="8195" width="11.42578125" style="45"/>
    <col min="8196" max="8196" width="21.42578125" style="45" customWidth="1"/>
    <col min="8197" max="8197" width="15" style="45" customWidth="1"/>
    <col min="8198" max="8198" width="18.42578125" style="45" customWidth="1"/>
    <col min="8199" max="8199" width="19.42578125" style="45" customWidth="1"/>
    <col min="8200" max="8200" width="20" style="45" customWidth="1"/>
    <col min="8201" max="8201" width="19.42578125" style="45" customWidth="1"/>
    <col min="8202" max="8202" width="17.42578125" style="45" customWidth="1"/>
    <col min="8203" max="8203" width="5" style="45" customWidth="1"/>
    <col min="8204" max="8204" width="9.42578125" style="45" bestFit="1" customWidth="1"/>
    <col min="8205" max="8451" width="11.42578125" style="45"/>
    <col min="8452" max="8452" width="21.42578125" style="45" customWidth="1"/>
    <col min="8453" max="8453" width="15" style="45" customWidth="1"/>
    <col min="8454" max="8454" width="18.42578125" style="45" customWidth="1"/>
    <col min="8455" max="8455" width="19.42578125" style="45" customWidth="1"/>
    <col min="8456" max="8456" width="20" style="45" customWidth="1"/>
    <col min="8457" max="8457" width="19.42578125" style="45" customWidth="1"/>
    <col min="8458" max="8458" width="17.42578125" style="45" customWidth="1"/>
    <col min="8459" max="8459" width="5" style="45" customWidth="1"/>
    <col min="8460" max="8460" width="9.42578125" style="45" bestFit="1" customWidth="1"/>
    <col min="8461" max="8707" width="11.42578125" style="45"/>
    <col min="8708" max="8708" width="21.42578125" style="45" customWidth="1"/>
    <col min="8709" max="8709" width="15" style="45" customWidth="1"/>
    <col min="8710" max="8710" width="18.42578125" style="45" customWidth="1"/>
    <col min="8711" max="8711" width="19.42578125" style="45" customWidth="1"/>
    <col min="8712" max="8712" width="20" style="45" customWidth="1"/>
    <col min="8713" max="8713" width="19.42578125" style="45" customWidth="1"/>
    <col min="8714" max="8714" width="17.42578125" style="45" customWidth="1"/>
    <col min="8715" max="8715" width="5" style="45" customWidth="1"/>
    <col min="8716" max="8716" width="9.42578125" style="45" bestFit="1" customWidth="1"/>
    <col min="8717" max="8963" width="11.42578125" style="45"/>
    <col min="8964" max="8964" width="21.42578125" style="45" customWidth="1"/>
    <col min="8965" max="8965" width="15" style="45" customWidth="1"/>
    <col min="8966" max="8966" width="18.42578125" style="45" customWidth="1"/>
    <col min="8967" max="8967" width="19.42578125" style="45" customWidth="1"/>
    <col min="8968" max="8968" width="20" style="45" customWidth="1"/>
    <col min="8969" max="8969" width="19.42578125" style="45" customWidth="1"/>
    <col min="8970" max="8970" width="17.42578125" style="45" customWidth="1"/>
    <col min="8971" max="8971" width="5" style="45" customWidth="1"/>
    <col min="8972" max="8972" width="9.42578125" style="45" bestFit="1" customWidth="1"/>
    <col min="8973" max="9219" width="11.42578125" style="45"/>
    <col min="9220" max="9220" width="21.42578125" style="45" customWidth="1"/>
    <col min="9221" max="9221" width="15" style="45" customWidth="1"/>
    <col min="9222" max="9222" width="18.42578125" style="45" customWidth="1"/>
    <col min="9223" max="9223" width="19.42578125" style="45" customWidth="1"/>
    <col min="9224" max="9224" width="20" style="45" customWidth="1"/>
    <col min="9225" max="9225" width="19.42578125" style="45" customWidth="1"/>
    <col min="9226" max="9226" width="17.42578125" style="45" customWidth="1"/>
    <col min="9227" max="9227" width="5" style="45" customWidth="1"/>
    <col min="9228" max="9228" width="9.42578125" style="45" bestFit="1" customWidth="1"/>
    <col min="9229" max="9475" width="11.42578125" style="45"/>
    <col min="9476" max="9476" width="21.42578125" style="45" customWidth="1"/>
    <col min="9477" max="9477" width="15" style="45" customWidth="1"/>
    <col min="9478" max="9478" width="18.42578125" style="45" customWidth="1"/>
    <col min="9479" max="9479" width="19.42578125" style="45" customWidth="1"/>
    <col min="9480" max="9480" width="20" style="45" customWidth="1"/>
    <col min="9481" max="9481" width="19.42578125" style="45" customWidth="1"/>
    <col min="9482" max="9482" width="17.42578125" style="45" customWidth="1"/>
    <col min="9483" max="9483" width="5" style="45" customWidth="1"/>
    <col min="9484" max="9484" width="9.42578125" style="45" bestFit="1" customWidth="1"/>
    <col min="9485" max="9731" width="11.42578125" style="45"/>
    <col min="9732" max="9732" width="21.42578125" style="45" customWidth="1"/>
    <col min="9733" max="9733" width="15" style="45" customWidth="1"/>
    <col min="9734" max="9734" width="18.42578125" style="45" customWidth="1"/>
    <col min="9735" max="9735" width="19.42578125" style="45" customWidth="1"/>
    <col min="9736" max="9736" width="20" style="45" customWidth="1"/>
    <col min="9737" max="9737" width="19.42578125" style="45" customWidth="1"/>
    <col min="9738" max="9738" width="17.42578125" style="45" customWidth="1"/>
    <col min="9739" max="9739" width="5" style="45" customWidth="1"/>
    <col min="9740" max="9740" width="9.42578125" style="45" bestFit="1" customWidth="1"/>
    <col min="9741" max="9987" width="11.42578125" style="45"/>
    <col min="9988" max="9988" width="21.42578125" style="45" customWidth="1"/>
    <col min="9989" max="9989" width="15" style="45" customWidth="1"/>
    <col min="9990" max="9990" width="18.42578125" style="45" customWidth="1"/>
    <col min="9991" max="9991" width="19.42578125" style="45" customWidth="1"/>
    <col min="9992" max="9992" width="20" style="45" customWidth="1"/>
    <col min="9993" max="9993" width="19.42578125" style="45" customWidth="1"/>
    <col min="9994" max="9994" width="17.42578125" style="45" customWidth="1"/>
    <col min="9995" max="9995" width="5" style="45" customWidth="1"/>
    <col min="9996" max="9996" width="9.42578125" style="45" bestFit="1" customWidth="1"/>
    <col min="9997" max="10243" width="11.42578125" style="45"/>
    <col min="10244" max="10244" width="21.42578125" style="45" customWidth="1"/>
    <col min="10245" max="10245" width="15" style="45" customWidth="1"/>
    <col min="10246" max="10246" width="18.42578125" style="45" customWidth="1"/>
    <col min="10247" max="10247" width="19.42578125" style="45" customWidth="1"/>
    <col min="10248" max="10248" width="20" style="45" customWidth="1"/>
    <col min="10249" max="10249" width="19.42578125" style="45" customWidth="1"/>
    <col min="10250" max="10250" width="17.42578125" style="45" customWidth="1"/>
    <col min="10251" max="10251" width="5" style="45" customWidth="1"/>
    <col min="10252" max="10252" width="9.42578125" style="45" bestFit="1" customWidth="1"/>
    <col min="10253" max="10499" width="11.42578125" style="45"/>
    <col min="10500" max="10500" width="21.42578125" style="45" customWidth="1"/>
    <col min="10501" max="10501" width="15" style="45" customWidth="1"/>
    <col min="10502" max="10502" width="18.42578125" style="45" customWidth="1"/>
    <col min="10503" max="10503" width="19.42578125" style="45" customWidth="1"/>
    <col min="10504" max="10504" width="20" style="45" customWidth="1"/>
    <col min="10505" max="10505" width="19.42578125" style="45" customWidth="1"/>
    <col min="10506" max="10506" width="17.42578125" style="45" customWidth="1"/>
    <col min="10507" max="10507" width="5" style="45" customWidth="1"/>
    <col min="10508" max="10508" width="9.42578125" style="45" bestFit="1" customWidth="1"/>
    <col min="10509" max="10755" width="11.42578125" style="45"/>
    <col min="10756" max="10756" width="21.42578125" style="45" customWidth="1"/>
    <col min="10757" max="10757" width="15" style="45" customWidth="1"/>
    <col min="10758" max="10758" width="18.42578125" style="45" customWidth="1"/>
    <col min="10759" max="10759" width="19.42578125" style="45" customWidth="1"/>
    <col min="10760" max="10760" width="20" style="45" customWidth="1"/>
    <col min="10761" max="10761" width="19.42578125" style="45" customWidth="1"/>
    <col min="10762" max="10762" width="17.42578125" style="45" customWidth="1"/>
    <col min="10763" max="10763" width="5" style="45" customWidth="1"/>
    <col min="10764" max="10764" width="9.42578125" style="45" bestFit="1" customWidth="1"/>
    <col min="10765" max="11011" width="11.42578125" style="45"/>
    <col min="11012" max="11012" width="21.42578125" style="45" customWidth="1"/>
    <col min="11013" max="11013" width="15" style="45" customWidth="1"/>
    <col min="11014" max="11014" width="18.42578125" style="45" customWidth="1"/>
    <col min="11015" max="11015" width="19.42578125" style="45" customWidth="1"/>
    <col min="11016" max="11016" width="20" style="45" customWidth="1"/>
    <col min="11017" max="11017" width="19.42578125" style="45" customWidth="1"/>
    <col min="11018" max="11018" width="17.42578125" style="45" customWidth="1"/>
    <col min="11019" max="11019" width="5" style="45" customWidth="1"/>
    <col min="11020" max="11020" width="9.42578125" style="45" bestFit="1" customWidth="1"/>
    <col min="11021" max="11267" width="11.42578125" style="45"/>
    <col min="11268" max="11268" width="21.42578125" style="45" customWidth="1"/>
    <col min="11269" max="11269" width="15" style="45" customWidth="1"/>
    <col min="11270" max="11270" width="18.42578125" style="45" customWidth="1"/>
    <col min="11271" max="11271" width="19.42578125" style="45" customWidth="1"/>
    <col min="11272" max="11272" width="20" style="45" customWidth="1"/>
    <col min="11273" max="11273" width="19.42578125" style="45" customWidth="1"/>
    <col min="11274" max="11274" width="17.42578125" style="45" customWidth="1"/>
    <col min="11275" max="11275" width="5" style="45" customWidth="1"/>
    <col min="11276" max="11276" width="9.42578125" style="45" bestFit="1" customWidth="1"/>
    <col min="11277" max="11523" width="11.42578125" style="45"/>
    <col min="11524" max="11524" width="21.42578125" style="45" customWidth="1"/>
    <col min="11525" max="11525" width="15" style="45" customWidth="1"/>
    <col min="11526" max="11526" width="18.42578125" style="45" customWidth="1"/>
    <col min="11527" max="11527" width="19.42578125" style="45" customWidth="1"/>
    <col min="11528" max="11528" width="20" style="45" customWidth="1"/>
    <col min="11529" max="11529" width="19.42578125" style="45" customWidth="1"/>
    <col min="11530" max="11530" width="17.42578125" style="45" customWidth="1"/>
    <col min="11531" max="11531" width="5" style="45" customWidth="1"/>
    <col min="11532" max="11532" width="9.42578125" style="45" bestFit="1" customWidth="1"/>
    <col min="11533" max="11779" width="11.42578125" style="45"/>
    <col min="11780" max="11780" width="21.42578125" style="45" customWidth="1"/>
    <col min="11781" max="11781" width="15" style="45" customWidth="1"/>
    <col min="11782" max="11782" width="18.42578125" style="45" customWidth="1"/>
    <col min="11783" max="11783" width="19.42578125" style="45" customWidth="1"/>
    <col min="11784" max="11784" width="20" style="45" customWidth="1"/>
    <col min="11785" max="11785" width="19.42578125" style="45" customWidth="1"/>
    <col min="11786" max="11786" width="17.42578125" style="45" customWidth="1"/>
    <col min="11787" max="11787" width="5" style="45" customWidth="1"/>
    <col min="11788" max="11788" width="9.42578125" style="45" bestFit="1" customWidth="1"/>
    <col min="11789" max="12035" width="11.42578125" style="45"/>
    <col min="12036" max="12036" width="21.42578125" style="45" customWidth="1"/>
    <col min="12037" max="12037" width="15" style="45" customWidth="1"/>
    <col min="12038" max="12038" width="18.42578125" style="45" customWidth="1"/>
    <col min="12039" max="12039" width="19.42578125" style="45" customWidth="1"/>
    <col min="12040" max="12040" width="20" style="45" customWidth="1"/>
    <col min="12041" max="12041" width="19.42578125" style="45" customWidth="1"/>
    <col min="12042" max="12042" width="17.42578125" style="45" customWidth="1"/>
    <col min="12043" max="12043" width="5" style="45" customWidth="1"/>
    <col min="12044" max="12044" width="9.42578125" style="45" bestFit="1" customWidth="1"/>
    <col min="12045" max="12291" width="11.42578125" style="45"/>
    <col min="12292" max="12292" width="21.42578125" style="45" customWidth="1"/>
    <col min="12293" max="12293" width="15" style="45" customWidth="1"/>
    <col min="12294" max="12294" width="18.42578125" style="45" customWidth="1"/>
    <col min="12295" max="12295" width="19.42578125" style="45" customWidth="1"/>
    <col min="12296" max="12296" width="20" style="45" customWidth="1"/>
    <col min="12297" max="12297" width="19.42578125" style="45" customWidth="1"/>
    <col min="12298" max="12298" width="17.42578125" style="45" customWidth="1"/>
    <col min="12299" max="12299" width="5" style="45" customWidth="1"/>
    <col min="12300" max="12300" width="9.42578125" style="45" bestFit="1" customWidth="1"/>
    <col min="12301" max="12547" width="11.42578125" style="45"/>
    <col min="12548" max="12548" width="21.42578125" style="45" customWidth="1"/>
    <col min="12549" max="12549" width="15" style="45" customWidth="1"/>
    <col min="12550" max="12550" width="18.42578125" style="45" customWidth="1"/>
    <col min="12551" max="12551" width="19.42578125" style="45" customWidth="1"/>
    <col min="12552" max="12552" width="20" style="45" customWidth="1"/>
    <col min="12553" max="12553" width="19.42578125" style="45" customWidth="1"/>
    <col min="12554" max="12554" width="17.42578125" style="45" customWidth="1"/>
    <col min="12555" max="12555" width="5" style="45" customWidth="1"/>
    <col min="12556" max="12556" width="9.42578125" style="45" bestFit="1" customWidth="1"/>
    <col min="12557" max="12803" width="11.42578125" style="45"/>
    <col min="12804" max="12804" width="21.42578125" style="45" customWidth="1"/>
    <col min="12805" max="12805" width="15" style="45" customWidth="1"/>
    <col min="12806" max="12806" width="18.42578125" style="45" customWidth="1"/>
    <col min="12807" max="12807" width="19.42578125" style="45" customWidth="1"/>
    <col min="12808" max="12808" width="20" style="45" customWidth="1"/>
    <col min="12809" max="12809" width="19.42578125" style="45" customWidth="1"/>
    <col min="12810" max="12810" width="17.42578125" style="45" customWidth="1"/>
    <col min="12811" max="12811" width="5" style="45" customWidth="1"/>
    <col min="12812" max="12812" width="9.42578125" style="45" bestFit="1" customWidth="1"/>
    <col min="12813" max="13059" width="11.42578125" style="45"/>
    <col min="13060" max="13060" width="21.42578125" style="45" customWidth="1"/>
    <col min="13061" max="13061" width="15" style="45" customWidth="1"/>
    <col min="13062" max="13062" width="18.42578125" style="45" customWidth="1"/>
    <col min="13063" max="13063" width="19.42578125" style="45" customWidth="1"/>
    <col min="13064" max="13064" width="20" style="45" customWidth="1"/>
    <col min="13065" max="13065" width="19.42578125" style="45" customWidth="1"/>
    <col min="13066" max="13066" width="17.42578125" style="45" customWidth="1"/>
    <col min="13067" max="13067" width="5" style="45" customWidth="1"/>
    <col min="13068" max="13068" width="9.42578125" style="45" bestFit="1" customWidth="1"/>
    <col min="13069" max="13315" width="11.42578125" style="45"/>
    <col min="13316" max="13316" width="21.42578125" style="45" customWidth="1"/>
    <col min="13317" max="13317" width="15" style="45" customWidth="1"/>
    <col min="13318" max="13318" width="18.42578125" style="45" customWidth="1"/>
    <col min="13319" max="13319" width="19.42578125" style="45" customWidth="1"/>
    <col min="13320" max="13320" width="20" style="45" customWidth="1"/>
    <col min="13321" max="13321" width="19.42578125" style="45" customWidth="1"/>
    <col min="13322" max="13322" width="17.42578125" style="45" customWidth="1"/>
    <col min="13323" max="13323" width="5" style="45" customWidth="1"/>
    <col min="13324" max="13324" width="9.42578125" style="45" bestFit="1" customWidth="1"/>
    <col min="13325" max="13571" width="11.42578125" style="45"/>
    <col min="13572" max="13572" width="21.42578125" style="45" customWidth="1"/>
    <col min="13573" max="13573" width="15" style="45" customWidth="1"/>
    <col min="13574" max="13574" width="18.42578125" style="45" customWidth="1"/>
    <col min="13575" max="13575" width="19.42578125" style="45" customWidth="1"/>
    <col min="13576" max="13576" width="20" style="45" customWidth="1"/>
    <col min="13577" max="13577" width="19.42578125" style="45" customWidth="1"/>
    <col min="13578" max="13578" width="17.42578125" style="45" customWidth="1"/>
    <col min="13579" max="13579" width="5" style="45" customWidth="1"/>
    <col min="13580" max="13580" width="9.42578125" style="45" bestFit="1" customWidth="1"/>
    <col min="13581" max="13827" width="11.42578125" style="45"/>
    <col min="13828" max="13828" width="21.42578125" style="45" customWidth="1"/>
    <col min="13829" max="13829" width="15" style="45" customWidth="1"/>
    <col min="13830" max="13830" width="18.42578125" style="45" customWidth="1"/>
    <col min="13831" max="13831" width="19.42578125" style="45" customWidth="1"/>
    <col min="13832" max="13832" width="20" style="45" customWidth="1"/>
    <col min="13833" max="13833" width="19.42578125" style="45" customWidth="1"/>
    <col min="13834" max="13834" width="17.42578125" style="45" customWidth="1"/>
    <col min="13835" max="13835" width="5" style="45" customWidth="1"/>
    <col min="13836" max="13836" width="9.42578125" style="45" bestFit="1" customWidth="1"/>
    <col min="13837" max="14083" width="11.42578125" style="45"/>
    <col min="14084" max="14084" width="21.42578125" style="45" customWidth="1"/>
    <col min="14085" max="14085" width="15" style="45" customWidth="1"/>
    <col min="14086" max="14086" width="18.42578125" style="45" customWidth="1"/>
    <col min="14087" max="14087" width="19.42578125" style="45" customWidth="1"/>
    <col min="14088" max="14088" width="20" style="45" customWidth="1"/>
    <col min="14089" max="14089" width="19.42578125" style="45" customWidth="1"/>
    <col min="14090" max="14090" width="17.42578125" style="45" customWidth="1"/>
    <col min="14091" max="14091" width="5" style="45" customWidth="1"/>
    <col min="14092" max="14092" width="9.42578125" style="45" bestFit="1" customWidth="1"/>
    <col min="14093" max="14339" width="11.42578125" style="45"/>
    <col min="14340" max="14340" width="21.42578125" style="45" customWidth="1"/>
    <col min="14341" max="14341" width="15" style="45" customWidth="1"/>
    <col min="14342" max="14342" width="18.42578125" style="45" customWidth="1"/>
    <col min="14343" max="14343" width="19.42578125" style="45" customWidth="1"/>
    <col min="14344" max="14344" width="20" style="45" customWidth="1"/>
    <col min="14345" max="14345" width="19.42578125" style="45" customWidth="1"/>
    <col min="14346" max="14346" width="17.42578125" style="45" customWidth="1"/>
    <col min="14347" max="14347" width="5" style="45" customWidth="1"/>
    <col min="14348" max="14348" width="9.42578125" style="45" bestFit="1" customWidth="1"/>
    <col min="14349" max="14595" width="11.42578125" style="45"/>
    <col min="14596" max="14596" width="21.42578125" style="45" customWidth="1"/>
    <col min="14597" max="14597" width="15" style="45" customWidth="1"/>
    <col min="14598" max="14598" width="18.42578125" style="45" customWidth="1"/>
    <col min="14599" max="14599" width="19.42578125" style="45" customWidth="1"/>
    <col min="14600" max="14600" width="20" style="45" customWidth="1"/>
    <col min="14601" max="14601" width="19.42578125" style="45" customWidth="1"/>
    <col min="14602" max="14602" width="17.42578125" style="45" customWidth="1"/>
    <col min="14603" max="14603" width="5" style="45" customWidth="1"/>
    <col min="14604" max="14604" width="9.42578125" style="45" bestFit="1" customWidth="1"/>
    <col min="14605" max="14851" width="11.42578125" style="45"/>
    <col min="14852" max="14852" width="21.42578125" style="45" customWidth="1"/>
    <col min="14853" max="14853" width="15" style="45" customWidth="1"/>
    <col min="14854" max="14854" width="18.42578125" style="45" customWidth="1"/>
    <col min="14855" max="14855" width="19.42578125" style="45" customWidth="1"/>
    <col min="14856" max="14856" width="20" style="45" customWidth="1"/>
    <col min="14857" max="14857" width="19.42578125" style="45" customWidth="1"/>
    <col min="14858" max="14858" width="17.42578125" style="45" customWidth="1"/>
    <col min="14859" max="14859" width="5" style="45" customWidth="1"/>
    <col min="14860" max="14860" width="9.42578125" style="45" bestFit="1" customWidth="1"/>
    <col min="14861" max="15107" width="11.42578125" style="45"/>
    <col min="15108" max="15108" width="21.42578125" style="45" customWidth="1"/>
    <col min="15109" max="15109" width="15" style="45" customWidth="1"/>
    <col min="15110" max="15110" width="18.42578125" style="45" customWidth="1"/>
    <col min="15111" max="15111" width="19.42578125" style="45" customWidth="1"/>
    <col min="15112" max="15112" width="20" style="45" customWidth="1"/>
    <col min="15113" max="15113" width="19.42578125" style="45" customWidth="1"/>
    <col min="15114" max="15114" width="17.42578125" style="45" customWidth="1"/>
    <col min="15115" max="15115" width="5" style="45" customWidth="1"/>
    <col min="15116" max="15116" width="9.42578125" style="45" bestFit="1" customWidth="1"/>
    <col min="15117" max="15363" width="11.42578125" style="45"/>
    <col min="15364" max="15364" width="21.42578125" style="45" customWidth="1"/>
    <col min="15365" max="15365" width="15" style="45" customWidth="1"/>
    <col min="15366" max="15366" width="18.42578125" style="45" customWidth="1"/>
    <col min="15367" max="15367" width="19.42578125" style="45" customWidth="1"/>
    <col min="15368" max="15368" width="20" style="45" customWidth="1"/>
    <col min="15369" max="15369" width="19.42578125" style="45" customWidth="1"/>
    <col min="15370" max="15370" width="17.42578125" style="45" customWidth="1"/>
    <col min="15371" max="15371" width="5" style="45" customWidth="1"/>
    <col min="15372" max="15372" width="9.42578125" style="45" bestFit="1" customWidth="1"/>
    <col min="15373" max="15619" width="11.42578125" style="45"/>
    <col min="15620" max="15620" width="21.42578125" style="45" customWidth="1"/>
    <col min="15621" max="15621" width="15" style="45" customWidth="1"/>
    <col min="15622" max="15622" width="18.42578125" style="45" customWidth="1"/>
    <col min="15623" max="15623" width="19.42578125" style="45" customWidth="1"/>
    <col min="15624" max="15624" width="20" style="45" customWidth="1"/>
    <col min="15625" max="15625" width="19.42578125" style="45" customWidth="1"/>
    <col min="15626" max="15626" width="17.42578125" style="45" customWidth="1"/>
    <col min="15627" max="15627" width="5" style="45" customWidth="1"/>
    <col min="15628" max="15628" width="9.42578125" style="45" bestFit="1" customWidth="1"/>
    <col min="15629" max="15875" width="11.42578125" style="45"/>
    <col min="15876" max="15876" width="21.42578125" style="45" customWidth="1"/>
    <col min="15877" max="15877" width="15" style="45" customWidth="1"/>
    <col min="15878" max="15878" width="18.42578125" style="45" customWidth="1"/>
    <col min="15879" max="15879" width="19.42578125" style="45" customWidth="1"/>
    <col min="15880" max="15880" width="20" style="45" customWidth="1"/>
    <col min="15881" max="15881" width="19.42578125" style="45" customWidth="1"/>
    <col min="15882" max="15882" width="17.42578125" style="45" customWidth="1"/>
    <col min="15883" max="15883" width="5" style="45" customWidth="1"/>
    <col min="15884" max="15884" width="9.42578125" style="45" bestFit="1" customWidth="1"/>
    <col min="15885" max="16131" width="11.42578125" style="45"/>
    <col min="16132" max="16132" width="21.42578125" style="45" customWidth="1"/>
    <col min="16133" max="16133" width="15" style="45" customWidth="1"/>
    <col min="16134" max="16134" width="18.42578125" style="45" customWidth="1"/>
    <col min="16135" max="16135" width="19.42578125" style="45" customWidth="1"/>
    <col min="16136" max="16136" width="20" style="45" customWidth="1"/>
    <col min="16137" max="16137" width="19.42578125" style="45" customWidth="1"/>
    <col min="16138" max="16138" width="17.42578125" style="45" customWidth="1"/>
    <col min="16139" max="16139" width="5" style="45" customWidth="1"/>
    <col min="16140" max="16140" width="9.42578125" style="45" bestFit="1" customWidth="1"/>
    <col min="16141" max="16384" width="11.42578125" style="45"/>
  </cols>
  <sheetData>
    <row r="1" spans="1:12" s="322" customFormat="1" ht="15.75">
      <c r="A1" s="675" t="s">
        <v>1971</v>
      </c>
      <c r="B1" s="704"/>
      <c r="C1" s="676" t="s">
        <v>489</v>
      </c>
      <c r="D1" s="678"/>
      <c r="E1" s="702"/>
      <c r="F1" s="703"/>
      <c r="G1" s="703"/>
      <c r="H1" s="703"/>
      <c r="I1" s="703"/>
      <c r="J1" s="703"/>
    </row>
    <row r="2" spans="1:12" s="322" customFormat="1" ht="0.6" customHeight="1">
      <c r="A2" s="705"/>
      <c r="B2" s="677"/>
      <c r="C2" s="677"/>
      <c r="D2" s="678"/>
      <c r="E2" s="678"/>
      <c r="F2" s="703"/>
      <c r="G2" s="703"/>
      <c r="H2" s="703"/>
      <c r="I2" s="703"/>
      <c r="J2" s="703"/>
    </row>
    <row r="3" spans="1:12" s="322" customFormat="1" ht="24.75">
      <c r="A3" s="757" t="s">
        <v>178</v>
      </c>
      <c r="B3" s="758" t="str">
        <f>'AF100'!C3</f>
        <v>The Seed Funds</v>
      </c>
      <c r="C3" s="677"/>
      <c r="D3" s="678"/>
      <c r="E3" s="678"/>
      <c r="F3" s="703"/>
      <c r="G3" s="703"/>
      <c r="H3" s="703"/>
      <c r="I3" s="703"/>
      <c r="J3" s="703"/>
    </row>
    <row r="4" spans="1:12" s="322" customFormat="1" ht="15.75">
      <c r="A4" s="757" t="s">
        <v>851</v>
      </c>
      <c r="B4" s="758">
        <f>'AF100'!C4</f>
        <v>0</v>
      </c>
      <c r="C4" s="677"/>
      <c r="D4" s="678"/>
      <c r="E4" s="678"/>
      <c r="F4" s="703"/>
      <c r="G4" s="703"/>
      <c r="H4" s="703"/>
      <c r="I4" s="703"/>
      <c r="J4" s="703"/>
    </row>
    <row r="5" spans="1:12" s="322" customFormat="1" ht="15.75">
      <c r="A5" s="757" t="s">
        <v>252</v>
      </c>
      <c r="B5" s="758" t="str">
        <f>'AF100'!C5</f>
        <v>Savings and Loans Company</v>
      </c>
      <c r="C5" s="677"/>
      <c r="D5" s="678"/>
      <c r="E5" s="678"/>
      <c r="F5" s="703"/>
      <c r="G5" s="703"/>
      <c r="H5" s="703"/>
      <c r="I5" s="703"/>
      <c r="J5" s="703"/>
    </row>
    <row r="6" spans="1:12" s="322" customFormat="1" ht="12.95" customHeight="1">
      <c r="A6" s="757" t="s">
        <v>852</v>
      </c>
      <c r="B6" s="759">
        <f>'AF100'!C6</f>
        <v>44316</v>
      </c>
      <c r="C6" s="677"/>
      <c r="D6" s="678"/>
      <c r="E6" s="678"/>
      <c r="F6" s="703"/>
      <c r="G6" s="703"/>
      <c r="H6" s="703"/>
      <c r="I6" s="703"/>
      <c r="J6" s="703"/>
    </row>
    <row r="7" spans="1:12" s="780" customFormat="1" ht="24" customHeight="1" thickBot="1">
      <c r="A7" s="777" t="s">
        <v>1944</v>
      </c>
      <c r="B7" s="778"/>
      <c r="C7" s="779"/>
      <c r="D7" s="779"/>
      <c r="F7" s="781"/>
      <c r="G7" s="781"/>
      <c r="H7" s="781"/>
    </row>
    <row r="8" spans="1:12" ht="15.75" thickBot="1">
      <c r="A8" s="549"/>
      <c r="B8" s="834" t="s">
        <v>2102</v>
      </c>
      <c r="C8" s="835"/>
      <c r="D8" s="835"/>
      <c r="E8" s="835"/>
      <c r="F8" s="835"/>
      <c r="G8" s="835"/>
      <c r="H8" s="835"/>
      <c r="I8" s="835"/>
      <c r="J8" s="835"/>
      <c r="K8" s="835"/>
      <c r="L8" s="836"/>
    </row>
    <row r="9" spans="1:12">
      <c r="A9" s="278"/>
      <c r="B9" s="837" t="s">
        <v>654</v>
      </c>
      <c r="C9" s="838"/>
      <c r="D9" s="839"/>
      <c r="E9" s="840" t="s">
        <v>870</v>
      </c>
      <c r="F9" s="841"/>
      <c r="G9" s="842"/>
      <c r="H9" s="837" t="s">
        <v>655</v>
      </c>
      <c r="I9" s="838"/>
      <c r="J9" s="839"/>
      <c r="K9" s="725" t="s">
        <v>106</v>
      </c>
      <c r="L9" s="184"/>
    </row>
    <row r="10" spans="1:12" ht="16.350000000000001" customHeight="1">
      <c r="A10" s="281"/>
      <c r="B10" s="213" t="s">
        <v>91</v>
      </c>
      <c r="C10" s="147" t="s">
        <v>2180</v>
      </c>
      <c r="D10" s="214" t="s">
        <v>2181</v>
      </c>
      <c r="E10" s="213" t="s">
        <v>91</v>
      </c>
      <c r="F10" s="147" t="s">
        <v>2180</v>
      </c>
      <c r="G10" s="214" t="s">
        <v>2181</v>
      </c>
      <c r="H10" s="213" t="s">
        <v>91</v>
      </c>
      <c r="I10" s="147" t="s">
        <v>2180</v>
      </c>
      <c r="J10" s="214" t="s">
        <v>2181</v>
      </c>
      <c r="K10" s="726" t="s">
        <v>91</v>
      </c>
      <c r="L10" s="727" t="s">
        <v>2182</v>
      </c>
    </row>
    <row r="11" spans="1:12">
      <c r="A11" s="282" t="s">
        <v>388</v>
      </c>
      <c r="B11" s="553"/>
      <c r="C11" s="641"/>
      <c r="D11" s="642"/>
      <c r="E11" s="553"/>
      <c r="F11" s="641"/>
      <c r="G11" s="642"/>
      <c r="H11" s="553"/>
      <c r="I11" s="641"/>
      <c r="J11" s="642"/>
      <c r="K11" s="728">
        <f>H11+E11+B11</f>
        <v>0</v>
      </c>
      <c r="L11" s="729">
        <f>SUM(I11:J11,F11:G11,C11:D11)</f>
        <v>0</v>
      </c>
    </row>
    <row r="12" spans="1:12">
      <c r="A12" s="282" t="s">
        <v>389</v>
      </c>
      <c r="B12" s="553"/>
      <c r="C12" s="641"/>
      <c r="D12" s="642"/>
      <c r="E12" s="553"/>
      <c r="F12" s="641"/>
      <c r="G12" s="642"/>
      <c r="H12" s="553"/>
      <c r="I12" s="641"/>
      <c r="J12" s="642"/>
      <c r="K12" s="728">
        <f>H12+E12+B12</f>
        <v>0</v>
      </c>
      <c r="L12" s="729">
        <f>SUM(I12:J12,F12:G12,C12:D12)</f>
        <v>0</v>
      </c>
    </row>
    <row r="13" spans="1:12" ht="24.75">
      <c r="A13" s="282" t="s">
        <v>390</v>
      </c>
      <c r="B13" s="553"/>
      <c r="C13" s="641"/>
      <c r="D13" s="642"/>
      <c r="E13" s="553"/>
      <c r="F13" s="641"/>
      <c r="G13" s="642"/>
      <c r="H13" s="553"/>
      <c r="I13" s="641"/>
      <c r="J13" s="642"/>
      <c r="K13" s="728">
        <f>H13+E13+B13</f>
        <v>0</v>
      </c>
      <c r="L13" s="729">
        <f>SUM(I13:J13,F13:G13,C13:D13)</f>
        <v>0</v>
      </c>
    </row>
    <row r="14" spans="1:12">
      <c r="A14" s="282" t="s">
        <v>391</v>
      </c>
      <c r="B14" s="553"/>
      <c r="C14" s="641"/>
      <c r="D14" s="642"/>
      <c r="E14" s="553"/>
      <c r="F14" s="641"/>
      <c r="G14" s="642"/>
      <c r="H14" s="553"/>
      <c r="I14" s="641"/>
      <c r="J14" s="642"/>
      <c r="K14" s="728">
        <f>H14+E14+B14</f>
        <v>0</v>
      </c>
      <c r="L14" s="729">
        <f>SUM(I14:J14,F14:G14,C14:D14)</f>
        <v>0</v>
      </c>
    </row>
    <row r="15" spans="1:12" ht="15.75" thickBot="1">
      <c r="A15" s="287" t="s">
        <v>106</v>
      </c>
      <c r="B15" s="551">
        <f t="shared" ref="B15:L15" si="0">SUM(B11:B14)</f>
        <v>0</v>
      </c>
      <c r="C15" s="518">
        <f t="shared" si="0"/>
        <v>0</v>
      </c>
      <c r="D15" s="523">
        <f t="shared" si="0"/>
        <v>0</v>
      </c>
      <c r="E15" s="551">
        <f t="shared" si="0"/>
        <v>0</v>
      </c>
      <c r="F15" s="518">
        <f t="shared" si="0"/>
        <v>0</v>
      </c>
      <c r="G15" s="523">
        <f t="shared" si="0"/>
        <v>0</v>
      </c>
      <c r="H15" s="551">
        <f t="shared" si="0"/>
        <v>0</v>
      </c>
      <c r="I15" s="518">
        <f t="shared" si="0"/>
        <v>0</v>
      </c>
      <c r="J15" s="523">
        <f t="shared" si="0"/>
        <v>0</v>
      </c>
      <c r="K15" s="730">
        <f t="shared" si="0"/>
        <v>0</v>
      </c>
      <c r="L15" s="731">
        <f t="shared" si="0"/>
        <v>0</v>
      </c>
    </row>
    <row r="16" spans="1:12" ht="21.95" customHeight="1" thickBot="1">
      <c r="A16" s="165"/>
      <c r="B16" s="165"/>
      <c r="C16" s="165"/>
      <c r="D16" s="165"/>
      <c r="E16" s="165"/>
      <c r="F16" s="165"/>
      <c r="G16" s="283"/>
      <c r="H16" s="283"/>
      <c r="I16" s="283"/>
      <c r="J16" s="283"/>
      <c r="K16" s="283"/>
      <c r="L16" s="284"/>
    </row>
    <row r="17" spans="1:12">
      <c r="A17" s="289"/>
      <c r="B17" s="200" t="s">
        <v>139</v>
      </c>
      <c r="C17" s="200" t="s">
        <v>392</v>
      </c>
      <c r="D17" s="200" t="s">
        <v>137</v>
      </c>
      <c r="E17" s="200" t="s">
        <v>105</v>
      </c>
      <c r="F17" s="173" t="s">
        <v>106</v>
      </c>
      <c r="G17" s="283"/>
      <c r="H17" s="283"/>
      <c r="I17" s="283"/>
      <c r="J17" s="283"/>
      <c r="K17" s="283"/>
      <c r="L17" s="284"/>
    </row>
    <row r="18" spans="1:12">
      <c r="A18" s="215" t="s">
        <v>388</v>
      </c>
      <c r="B18" s="399"/>
      <c r="C18" s="399"/>
      <c r="D18" s="399"/>
      <c r="E18" s="399"/>
      <c r="F18" s="552">
        <f>SUM(B18:E18)</f>
        <v>0</v>
      </c>
      <c r="G18" s="283"/>
      <c r="H18" s="283"/>
      <c r="I18" s="283"/>
      <c r="J18" s="283"/>
      <c r="K18" s="283"/>
      <c r="L18" s="284"/>
    </row>
    <row r="19" spans="1:12">
      <c r="A19" s="215" t="s">
        <v>389</v>
      </c>
      <c r="B19" s="399"/>
      <c r="C19" s="399"/>
      <c r="D19" s="399"/>
      <c r="E19" s="399"/>
      <c r="F19" s="552">
        <f>SUM(B19:E19)</f>
        <v>0</v>
      </c>
      <c r="G19" s="283"/>
      <c r="H19" s="283"/>
      <c r="I19" s="283"/>
      <c r="J19" s="283"/>
      <c r="K19" s="283"/>
      <c r="L19" s="284"/>
    </row>
    <row r="20" spans="1:12" ht="24.75">
      <c r="A20" s="215" t="s">
        <v>390</v>
      </c>
      <c r="B20" s="399"/>
      <c r="C20" s="399"/>
      <c r="D20" s="399"/>
      <c r="E20" s="399"/>
      <c r="F20" s="552">
        <f>SUM(B20:E20)</f>
        <v>0</v>
      </c>
      <c r="G20" s="283"/>
      <c r="H20" s="283"/>
      <c r="I20" s="283"/>
      <c r="J20" s="283"/>
      <c r="K20" s="283"/>
      <c r="L20" s="284"/>
    </row>
    <row r="21" spans="1:12">
      <c r="A21" s="215" t="s">
        <v>391</v>
      </c>
      <c r="B21" s="399"/>
      <c r="C21" s="399"/>
      <c r="D21" s="399"/>
      <c r="E21" s="399"/>
      <c r="F21" s="552">
        <f>SUM(B21:E21)</f>
        <v>0</v>
      </c>
      <c r="G21" s="283"/>
      <c r="H21" s="283"/>
      <c r="I21" s="283"/>
      <c r="J21" s="283"/>
      <c r="K21" s="283"/>
      <c r="L21" s="284"/>
    </row>
    <row r="22" spans="1:12" ht="15.75" thickBot="1">
      <c r="A22" s="288" t="s">
        <v>106</v>
      </c>
      <c r="B22" s="518">
        <f>SUM(B18:B21)</f>
        <v>0</v>
      </c>
      <c r="C22" s="518">
        <f>SUM(C18:C21)</f>
        <v>0</v>
      </c>
      <c r="D22" s="518">
        <f>SUM(D18:D21)</f>
        <v>0</v>
      </c>
      <c r="E22" s="518">
        <f>SUM(E18:E21)</f>
        <v>0</v>
      </c>
      <c r="F22" s="523">
        <f>SUM(F18:F21)</f>
        <v>0</v>
      </c>
      <c r="G22" s="285"/>
      <c r="H22" s="285"/>
      <c r="I22" s="285"/>
      <c r="J22" s="285"/>
      <c r="K22" s="285"/>
      <c r="L22" s="286"/>
    </row>
  </sheetData>
  <sheetProtection password="C72B" sheet="1" objects="1" scenarios="1"/>
  <dataConsolidate/>
  <mergeCells count="4">
    <mergeCell ref="B8:L8"/>
    <mergeCell ref="B9:D9"/>
    <mergeCell ref="E9:G9"/>
    <mergeCell ref="H9:J9"/>
  </mergeCells>
  <dataValidations count="2">
    <dataValidation type="decimal" operator="greaterThanOrEqual" allowBlank="1" showInputMessage="1" showErrorMessage="1" sqref="K11:K15 H11:H15 E11:E15 B11:B15 B18:F22">
      <formula1>0</formula1>
    </dataValidation>
    <dataValidation type="whole" operator="greaterThanOrEqual" allowBlank="1" showInputMessage="1" showErrorMessage="1" sqref="L11:L15 I11:J15 F11:G15 C11:D15">
      <formula1>0</formula1>
    </dataValidation>
  </dataValidations>
  <printOptions horizontalCentered="1" gridLinesSet="0"/>
  <pageMargins left="0.5" right="0.5" top="0.5" bottom="0.5" header="0.35" footer="0.35"/>
  <pageSetup scale="42" fitToHeight="9999" orientation="landscape" horizontalDpi="300" verticalDpi="300" r:id="rId1"/>
  <headerFooter alignWithMargins="0">
    <oddHeader>&amp;CMBK108&amp;L&amp;R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tabColor rgb="FFFF0000"/>
  </sheetPr>
  <dimension ref="A1:J32"/>
  <sheetViews>
    <sheetView showGridLines="0" topLeftCell="A55" zoomScale="116" zoomScaleNormal="140" zoomScaleSheetLayoutView="100" workbookViewId="0">
      <selection activeCell="B12" sqref="B12:C12"/>
    </sheetView>
  </sheetViews>
  <sheetFormatPr defaultColWidth="11.42578125" defaultRowHeight="12.75"/>
  <cols>
    <col min="1" max="1" width="8.42578125" style="295" customWidth="1"/>
    <col min="2" max="2" width="36.7109375" style="295" bestFit="1" customWidth="1"/>
    <col min="3" max="4" width="22.42578125" style="295" customWidth="1"/>
    <col min="5" max="5" width="12.42578125" style="295" bestFit="1" customWidth="1"/>
    <col min="6" max="6" width="28.140625" style="295" customWidth="1"/>
    <col min="7" max="16384" width="11.42578125" style="295"/>
  </cols>
  <sheetData>
    <row r="1" spans="1:10" s="322" customFormat="1" ht="15.75">
      <c r="A1" s="675" t="s">
        <v>256</v>
      </c>
      <c r="B1" s="704"/>
      <c r="C1" s="676"/>
      <c r="D1" s="710" t="s">
        <v>490</v>
      </c>
      <c r="E1" s="702"/>
      <c r="F1" s="703"/>
      <c r="G1" s="703"/>
      <c r="H1" s="703"/>
      <c r="I1" s="703"/>
      <c r="J1" s="703"/>
    </row>
    <row r="2" spans="1:10" s="322" customFormat="1" ht="0.6" customHeight="1">
      <c r="A2" s="705"/>
      <c r="B2" s="677"/>
      <c r="C2" s="677"/>
      <c r="D2" s="678"/>
      <c r="E2" s="678"/>
      <c r="F2" s="703"/>
      <c r="G2" s="703"/>
      <c r="H2" s="703"/>
      <c r="I2" s="703"/>
      <c r="J2" s="703"/>
    </row>
    <row r="3" spans="1:10" s="714" customFormat="1" ht="12.95" customHeight="1">
      <c r="A3" s="757" t="s">
        <v>178</v>
      </c>
      <c r="B3" s="758" t="str">
        <f>'AF100'!C3</f>
        <v>The Seed Funds</v>
      </c>
      <c r="C3" s="711"/>
      <c r="D3" s="712"/>
      <c r="E3" s="712"/>
      <c r="F3" s="713"/>
      <c r="G3" s="713"/>
      <c r="H3" s="713"/>
      <c r="I3" s="713"/>
      <c r="J3" s="713"/>
    </row>
    <row r="4" spans="1:10" s="714" customFormat="1" ht="12.95" customHeight="1">
      <c r="A4" s="757" t="s">
        <v>851</v>
      </c>
      <c r="B4" s="758">
        <f>'AF100'!C4</f>
        <v>0</v>
      </c>
      <c r="C4" s="711"/>
      <c r="D4" s="712"/>
      <c r="E4" s="712"/>
      <c r="F4" s="713"/>
      <c r="G4" s="713"/>
      <c r="H4" s="713"/>
      <c r="I4" s="713"/>
      <c r="J4" s="713"/>
    </row>
    <row r="5" spans="1:10" s="714" customFormat="1" ht="12.95" customHeight="1">
      <c r="A5" s="757" t="s">
        <v>252</v>
      </c>
      <c r="B5" s="758" t="str">
        <f>'AF100'!C5</f>
        <v>Savings and Loans Company</v>
      </c>
      <c r="C5" s="711"/>
      <c r="D5" s="712"/>
      <c r="E5" s="712"/>
      <c r="F5" s="713"/>
      <c r="G5" s="713"/>
      <c r="H5" s="713"/>
      <c r="I5" s="713"/>
      <c r="J5" s="713"/>
    </row>
    <row r="6" spans="1:10" s="714" customFormat="1" ht="11.45" customHeight="1">
      <c r="A6" s="757" t="s">
        <v>852</v>
      </c>
      <c r="B6" s="759">
        <f>'AF100'!C6</f>
        <v>44316</v>
      </c>
      <c r="C6" s="711"/>
      <c r="D6" s="712"/>
      <c r="E6" s="712"/>
      <c r="F6" s="713"/>
      <c r="G6" s="713"/>
      <c r="H6" s="713"/>
      <c r="I6" s="713"/>
      <c r="J6" s="713"/>
    </row>
    <row r="7" spans="1:10" s="780" customFormat="1" ht="24" customHeight="1" thickBot="1">
      <c r="A7" s="777" t="s">
        <v>1944</v>
      </c>
      <c r="B7" s="778"/>
      <c r="C7" s="779"/>
      <c r="D7" s="779"/>
      <c r="F7" s="781"/>
      <c r="G7" s="781"/>
      <c r="H7" s="781"/>
    </row>
    <row r="8" spans="1:10">
      <c r="A8" s="194" t="s">
        <v>199</v>
      </c>
      <c r="B8" s="156" t="s">
        <v>2121</v>
      </c>
      <c r="C8" s="156" t="s">
        <v>2122</v>
      </c>
      <c r="D8" s="184" t="s">
        <v>649</v>
      </c>
    </row>
    <row r="9" spans="1:10">
      <c r="A9" s="647">
        <v>1</v>
      </c>
      <c r="B9" s="688">
        <v>200</v>
      </c>
      <c r="C9" s="291"/>
      <c r="D9" s="555">
        <f t="shared" ref="D9:D16" si="0">B9*C9</f>
        <v>0</v>
      </c>
    </row>
    <row r="10" spans="1:10">
      <c r="A10" s="647">
        <v>2</v>
      </c>
      <c r="B10" s="688">
        <v>100</v>
      </c>
      <c r="C10" s="291"/>
      <c r="D10" s="555">
        <f t="shared" si="0"/>
        <v>0</v>
      </c>
    </row>
    <row r="11" spans="1:10">
      <c r="A11" s="647">
        <v>3</v>
      </c>
      <c r="B11" s="689">
        <v>50</v>
      </c>
      <c r="C11" s="293"/>
      <c r="D11" s="556">
        <f t="shared" si="0"/>
        <v>0</v>
      </c>
    </row>
    <row r="12" spans="1:10">
      <c r="A12" s="647">
        <v>4</v>
      </c>
      <c r="B12" s="689">
        <v>20</v>
      </c>
      <c r="C12" s="293"/>
      <c r="D12" s="556">
        <f t="shared" si="0"/>
        <v>0</v>
      </c>
    </row>
    <row r="13" spans="1:10" ht="15">
      <c r="A13" s="647">
        <v>5</v>
      </c>
      <c r="B13" s="689">
        <v>10</v>
      </c>
      <c r="C13" s="293"/>
      <c r="D13" s="556">
        <f t="shared" si="0"/>
        <v>0</v>
      </c>
      <c r="E13" s="296"/>
      <c r="F13" s="296"/>
    </row>
    <row r="14" spans="1:10" ht="15">
      <c r="A14" s="647">
        <v>6</v>
      </c>
      <c r="B14" s="689">
        <v>5</v>
      </c>
      <c r="C14" s="293"/>
      <c r="D14" s="556">
        <f t="shared" si="0"/>
        <v>0</v>
      </c>
      <c r="E14" s="296"/>
      <c r="F14" s="296"/>
    </row>
    <row r="15" spans="1:10" ht="15">
      <c r="A15" s="647">
        <v>7</v>
      </c>
      <c r="B15" s="689">
        <v>2</v>
      </c>
      <c r="C15" s="293"/>
      <c r="D15" s="556">
        <f t="shared" si="0"/>
        <v>0</v>
      </c>
      <c r="E15" s="296"/>
      <c r="F15" s="296"/>
    </row>
    <row r="16" spans="1:10" ht="15">
      <c r="A16" s="647">
        <v>8</v>
      </c>
      <c r="B16" s="689">
        <v>1</v>
      </c>
      <c r="C16" s="293"/>
      <c r="D16" s="556">
        <f t="shared" si="0"/>
        <v>0</v>
      </c>
      <c r="E16" s="296"/>
      <c r="F16" s="296"/>
    </row>
    <row r="17" spans="1:6" ht="15">
      <c r="A17" s="647">
        <v>9</v>
      </c>
      <c r="B17" s="689" t="s">
        <v>2134</v>
      </c>
      <c r="C17" s="294"/>
      <c r="D17" s="554">
        <v>0</v>
      </c>
      <c r="E17" s="296"/>
      <c r="F17" s="296"/>
    </row>
    <row r="18" spans="1:6" ht="15.75" thickBot="1">
      <c r="A18" s="646"/>
      <c r="B18" s="548" t="s">
        <v>106</v>
      </c>
      <c r="C18" s="548"/>
      <c r="D18" s="526">
        <f>SUM(D9:D17)</f>
        <v>0</v>
      </c>
      <c r="E18" s="296"/>
      <c r="F18" s="296"/>
    </row>
    <row r="19" spans="1:6" ht="21.95" customHeight="1" thickBot="1">
      <c r="A19" s="299"/>
      <c r="B19" s="297"/>
      <c r="C19" s="297"/>
      <c r="D19" s="300"/>
      <c r="E19" s="298"/>
      <c r="F19" s="298"/>
    </row>
    <row r="20" spans="1:6">
      <c r="A20" s="194" t="s">
        <v>200</v>
      </c>
      <c r="B20" s="156" t="s">
        <v>2120</v>
      </c>
      <c r="C20" s="156"/>
      <c r="D20" s="648"/>
    </row>
    <row r="21" spans="1:6">
      <c r="A21" s="645">
        <v>1</v>
      </c>
      <c r="B21" s="290">
        <v>2</v>
      </c>
      <c r="C21" s="291"/>
      <c r="D21" s="555">
        <f t="shared" ref="D21:D27" si="1">B21*C21</f>
        <v>0</v>
      </c>
    </row>
    <row r="22" spans="1:6">
      <c r="A22" s="645">
        <v>2</v>
      </c>
      <c r="B22" s="292">
        <v>1</v>
      </c>
      <c r="C22" s="293"/>
      <c r="D22" s="556">
        <f t="shared" si="1"/>
        <v>0</v>
      </c>
    </row>
    <row r="23" spans="1:6">
      <c r="A23" s="645">
        <v>3</v>
      </c>
      <c r="B23" s="292">
        <v>0.5</v>
      </c>
      <c r="C23" s="293"/>
      <c r="D23" s="556">
        <f t="shared" si="1"/>
        <v>0</v>
      </c>
    </row>
    <row r="24" spans="1:6">
      <c r="A24" s="645">
        <v>4</v>
      </c>
      <c r="B24" s="292">
        <v>0.2</v>
      </c>
      <c r="C24" s="293"/>
      <c r="D24" s="556">
        <f t="shared" si="1"/>
        <v>0</v>
      </c>
    </row>
    <row r="25" spans="1:6">
      <c r="A25" s="645">
        <v>5</v>
      </c>
      <c r="B25" s="292">
        <v>0.1</v>
      </c>
      <c r="C25" s="293"/>
      <c r="D25" s="556">
        <f t="shared" si="1"/>
        <v>0</v>
      </c>
    </row>
    <row r="26" spans="1:6">
      <c r="A26" s="645">
        <v>6</v>
      </c>
      <c r="B26" s="292">
        <v>0.05</v>
      </c>
      <c r="C26" s="293"/>
      <c r="D26" s="556">
        <f t="shared" si="1"/>
        <v>0</v>
      </c>
    </row>
    <row r="27" spans="1:6">
      <c r="A27" s="645">
        <v>7</v>
      </c>
      <c r="B27" s="292">
        <v>0.01</v>
      </c>
      <c r="C27" s="293"/>
      <c r="D27" s="556">
        <f t="shared" si="1"/>
        <v>0</v>
      </c>
    </row>
    <row r="28" spans="1:6">
      <c r="A28" s="645">
        <v>8</v>
      </c>
      <c r="B28" s="292" t="s">
        <v>2135</v>
      </c>
      <c r="C28" s="294"/>
      <c r="D28" s="550"/>
    </row>
    <row r="29" spans="1:6" ht="13.5" thickBot="1">
      <c r="A29" s="646"/>
      <c r="B29" s="548" t="s">
        <v>106</v>
      </c>
      <c r="C29" s="548"/>
      <c r="D29" s="526">
        <f>SUM(D21:D28)</f>
        <v>0</v>
      </c>
    </row>
    <row r="30" spans="1:6">
      <c r="A30" s="299"/>
      <c r="B30" s="297"/>
      <c r="C30" s="297"/>
      <c r="D30" s="557"/>
    </row>
    <row r="31" spans="1:6">
      <c r="A31" s="649" t="s">
        <v>2137</v>
      </c>
      <c r="B31" s="292" t="s">
        <v>2136</v>
      </c>
      <c r="C31" s="301"/>
      <c r="D31" s="558">
        <v>0</v>
      </c>
    </row>
    <row r="32" spans="1:6" ht="13.5" thickBot="1">
      <c r="A32" s="646"/>
      <c r="B32" s="548" t="s">
        <v>544</v>
      </c>
      <c r="C32" s="548"/>
      <c r="D32" s="526">
        <f>D18+D29+D31</f>
        <v>0</v>
      </c>
    </row>
  </sheetData>
  <sheetProtection algorithmName="SHA-512" hashValue="J9SO+250+BQgBXMJtmtRiTXJb32NQoe/NXDpYeLKM6DAVj7H6CWMc4Mi9Kb2dxOxmrmgNPux9paWMVTLIQQsrg==" saltValue="/BZOF2RfmGXBsLiqfSNgnA==" spinCount="100000" sheet="1" objects="1" scenarios="1"/>
  <dataValidations count="2">
    <dataValidation type="decimal" operator="greaterThanOrEqual" allowBlank="1" showInputMessage="1" showErrorMessage="1" sqref="C31:D32 C17:C18 D9:D18 D21:D29 C28:C29">
      <formula1>0</formula1>
    </dataValidation>
    <dataValidation type="whole" operator="greaterThanOrEqual" allowBlank="1" showInputMessage="1" showErrorMessage="1" sqref="C9:C16 C21:C27">
      <formula1>0</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tabColor rgb="FFFF0000"/>
    <pageSetUpPr fitToPage="1"/>
  </sheetPr>
  <dimension ref="A1:J235"/>
  <sheetViews>
    <sheetView showGridLines="0" zoomScale="110" zoomScaleNormal="110" zoomScaleSheetLayoutView="100" workbookViewId="0">
      <selection activeCell="E11" sqref="E11"/>
    </sheetView>
  </sheetViews>
  <sheetFormatPr defaultColWidth="12" defaultRowHeight="15.75"/>
  <cols>
    <col min="1" max="1" width="9.140625" style="42" customWidth="1"/>
    <col min="2" max="2" width="45.7109375" style="42" customWidth="1"/>
    <col min="3" max="3" width="16.42578125" style="42" bestFit="1" customWidth="1"/>
    <col min="4" max="4" width="17.42578125" style="42" customWidth="1"/>
    <col min="5" max="5" width="15" style="42" customWidth="1"/>
    <col min="6" max="6" width="17.85546875" style="42" customWidth="1"/>
    <col min="7" max="7" width="62.5703125" style="42" bestFit="1" customWidth="1"/>
    <col min="8" max="255" width="12" style="42"/>
    <col min="256" max="256" width="6.5703125" style="42" customWidth="1"/>
    <col min="257" max="257" width="14.140625" style="42" bestFit="1" customWidth="1"/>
    <col min="258" max="258" width="48" style="42" bestFit="1" customWidth="1"/>
    <col min="259" max="259" width="17" style="42" bestFit="1" customWidth="1"/>
    <col min="260" max="260" width="19.140625" style="42" bestFit="1" customWidth="1"/>
    <col min="261" max="511" width="12" style="42"/>
    <col min="512" max="512" width="6.5703125" style="42" customWidth="1"/>
    <col min="513" max="513" width="14.140625" style="42" bestFit="1" customWidth="1"/>
    <col min="514" max="514" width="48" style="42" bestFit="1" customWidth="1"/>
    <col min="515" max="515" width="17" style="42" bestFit="1" customWidth="1"/>
    <col min="516" max="516" width="19.140625" style="42" bestFit="1" customWidth="1"/>
    <col min="517" max="767" width="12" style="42"/>
    <col min="768" max="768" width="6.5703125" style="42" customWidth="1"/>
    <col min="769" max="769" width="14.140625" style="42" bestFit="1" customWidth="1"/>
    <col min="770" max="770" width="48" style="42" bestFit="1" customWidth="1"/>
    <col min="771" max="771" width="17" style="42" bestFit="1" customWidth="1"/>
    <col min="772" max="772" width="19.140625" style="42" bestFit="1" customWidth="1"/>
    <col min="773" max="1023" width="12" style="42"/>
    <col min="1024" max="1024" width="6.5703125" style="42" customWidth="1"/>
    <col min="1025" max="1025" width="14.140625" style="42" bestFit="1" customWidth="1"/>
    <col min="1026" max="1026" width="48" style="42" bestFit="1" customWidth="1"/>
    <col min="1027" max="1027" width="17" style="42" bestFit="1" customWidth="1"/>
    <col min="1028" max="1028" width="19.140625" style="42" bestFit="1" customWidth="1"/>
    <col min="1029" max="1279" width="12" style="42"/>
    <col min="1280" max="1280" width="6.5703125" style="42" customWidth="1"/>
    <col min="1281" max="1281" width="14.140625" style="42" bestFit="1" customWidth="1"/>
    <col min="1282" max="1282" width="48" style="42" bestFit="1" customWidth="1"/>
    <col min="1283" max="1283" width="17" style="42" bestFit="1" customWidth="1"/>
    <col min="1284" max="1284" width="19.140625" style="42" bestFit="1" customWidth="1"/>
    <col min="1285" max="1535" width="12" style="42"/>
    <col min="1536" max="1536" width="6.5703125" style="42" customWidth="1"/>
    <col min="1537" max="1537" width="14.140625" style="42" bestFit="1" customWidth="1"/>
    <col min="1538" max="1538" width="48" style="42" bestFit="1" customWidth="1"/>
    <col min="1539" max="1539" width="17" style="42" bestFit="1" customWidth="1"/>
    <col min="1540" max="1540" width="19.140625" style="42" bestFit="1" customWidth="1"/>
    <col min="1541" max="1791" width="12" style="42"/>
    <col min="1792" max="1792" width="6.5703125" style="42" customWidth="1"/>
    <col min="1793" max="1793" width="14.140625" style="42" bestFit="1" customWidth="1"/>
    <col min="1794" max="1794" width="48" style="42" bestFit="1" customWidth="1"/>
    <col min="1795" max="1795" width="17" style="42" bestFit="1" customWidth="1"/>
    <col min="1796" max="1796" width="19.140625" style="42" bestFit="1" customWidth="1"/>
    <col min="1797" max="2047" width="12" style="42"/>
    <col min="2048" max="2048" width="6.5703125" style="42" customWidth="1"/>
    <col min="2049" max="2049" width="14.140625" style="42" bestFit="1" customWidth="1"/>
    <col min="2050" max="2050" width="48" style="42" bestFit="1" customWidth="1"/>
    <col min="2051" max="2051" width="17" style="42" bestFit="1" customWidth="1"/>
    <col min="2052" max="2052" width="19.140625" style="42" bestFit="1" customWidth="1"/>
    <col min="2053" max="2303" width="12" style="42"/>
    <col min="2304" max="2304" width="6.5703125" style="42" customWidth="1"/>
    <col min="2305" max="2305" width="14.140625" style="42" bestFit="1" customWidth="1"/>
    <col min="2306" max="2306" width="48" style="42" bestFit="1" customWidth="1"/>
    <col min="2307" max="2307" width="17" style="42" bestFit="1" customWidth="1"/>
    <col min="2308" max="2308" width="19.140625" style="42" bestFit="1" customWidth="1"/>
    <col min="2309" max="2559" width="12" style="42"/>
    <col min="2560" max="2560" width="6.5703125" style="42" customWidth="1"/>
    <col min="2561" max="2561" width="14.140625" style="42" bestFit="1" customWidth="1"/>
    <col min="2562" max="2562" width="48" style="42" bestFit="1" customWidth="1"/>
    <col min="2563" max="2563" width="17" style="42" bestFit="1" customWidth="1"/>
    <col min="2564" max="2564" width="19.140625" style="42" bestFit="1" customWidth="1"/>
    <col min="2565" max="2815" width="12" style="42"/>
    <col min="2816" max="2816" width="6.5703125" style="42" customWidth="1"/>
    <col min="2817" max="2817" width="14.140625" style="42" bestFit="1" customWidth="1"/>
    <col min="2818" max="2818" width="48" style="42" bestFit="1" customWidth="1"/>
    <col min="2819" max="2819" width="17" style="42" bestFit="1" customWidth="1"/>
    <col min="2820" max="2820" width="19.140625" style="42" bestFit="1" customWidth="1"/>
    <col min="2821" max="3071" width="12" style="42"/>
    <col min="3072" max="3072" width="6.5703125" style="42" customWidth="1"/>
    <col min="3073" max="3073" width="14.140625" style="42" bestFit="1" customWidth="1"/>
    <col min="3074" max="3074" width="48" style="42" bestFit="1" customWidth="1"/>
    <col min="3075" max="3075" width="17" style="42" bestFit="1" customWidth="1"/>
    <col min="3076" max="3076" width="19.140625" style="42" bestFit="1" customWidth="1"/>
    <col min="3077" max="3327" width="12" style="42"/>
    <col min="3328" max="3328" width="6.5703125" style="42" customWidth="1"/>
    <col min="3329" max="3329" width="14.140625" style="42" bestFit="1" customWidth="1"/>
    <col min="3330" max="3330" width="48" style="42" bestFit="1" customWidth="1"/>
    <col min="3331" max="3331" width="17" style="42" bestFit="1" customWidth="1"/>
    <col min="3332" max="3332" width="19.140625" style="42" bestFit="1" customWidth="1"/>
    <col min="3333" max="3583" width="12" style="42"/>
    <col min="3584" max="3584" width="6.5703125" style="42" customWidth="1"/>
    <col min="3585" max="3585" width="14.140625" style="42" bestFit="1" customWidth="1"/>
    <col min="3586" max="3586" width="48" style="42" bestFit="1" customWidth="1"/>
    <col min="3587" max="3587" width="17" style="42" bestFit="1" customWidth="1"/>
    <col min="3588" max="3588" width="19.140625" style="42" bestFit="1" customWidth="1"/>
    <col min="3589" max="3839" width="12" style="42"/>
    <col min="3840" max="3840" width="6.5703125" style="42" customWidth="1"/>
    <col min="3841" max="3841" width="14.140625" style="42" bestFit="1" customWidth="1"/>
    <col min="3842" max="3842" width="48" style="42" bestFit="1" customWidth="1"/>
    <col min="3843" max="3843" width="17" style="42" bestFit="1" customWidth="1"/>
    <col min="3844" max="3844" width="19.140625" style="42" bestFit="1" customWidth="1"/>
    <col min="3845" max="4095" width="12" style="42"/>
    <col min="4096" max="4096" width="6.5703125" style="42" customWidth="1"/>
    <col min="4097" max="4097" width="14.140625" style="42" bestFit="1" customWidth="1"/>
    <col min="4098" max="4098" width="48" style="42" bestFit="1" customWidth="1"/>
    <col min="4099" max="4099" width="17" style="42" bestFit="1" customWidth="1"/>
    <col min="4100" max="4100" width="19.140625" style="42" bestFit="1" customWidth="1"/>
    <col min="4101" max="4351" width="12" style="42"/>
    <col min="4352" max="4352" width="6.5703125" style="42" customWidth="1"/>
    <col min="4353" max="4353" width="14.140625" style="42" bestFit="1" customWidth="1"/>
    <col min="4354" max="4354" width="48" style="42" bestFit="1" customWidth="1"/>
    <col min="4355" max="4355" width="17" style="42" bestFit="1" customWidth="1"/>
    <col min="4356" max="4356" width="19.140625" style="42" bestFit="1" customWidth="1"/>
    <col min="4357" max="4607" width="12" style="42"/>
    <col min="4608" max="4608" width="6.5703125" style="42" customWidth="1"/>
    <col min="4609" max="4609" width="14.140625" style="42" bestFit="1" customWidth="1"/>
    <col min="4610" max="4610" width="48" style="42" bestFit="1" customWidth="1"/>
    <col min="4611" max="4611" width="17" style="42" bestFit="1" customWidth="1"/>
    <col min="4612" max="4612" width="19.140625" style="42" bestFit="1" customWidth="1"/>
    <col min="4613" max="4863" width="12" style="42"/>
    <col min="4864" max="4864" width="6.5703125" style="42" customWidth="1"/>
    <col min="4865" max="4865" width="14.140625" style="42" bestFit="1" customWidth="1"/>
    <col min="4866" max="4866" width="48" style="42" bestFit="1" customWidth="1"/>
    <col min="4867" max="4867" width="17" style="42" bestFit="1" customWidth="1"/>
    <col min="4868" max="4868" width="19.140625" style="42" bestFit="1" customWidth="1"/>
    <col min="4869" max="5119" width="12" style="42"/>
    <col min="5120" max="5120" width="6.5703125" style="42" customWidth="1"/>
    <col min="5121" max="5121" width="14.140625" style="42" bestFit="1" customWidth="1"/>
    <col min="5122" max="5122" width="48" style="42" bestFit="1" customWidth="1"/>
    <col min="5123" max="5123" width="17" style="42" bestFit="1" customWidth="1"/>
    <col min="5124" max="5124" width="19.140625" style="42" bestFit="1" customWidth="1"/>
    <col min="5125" max="5375" width="12" style="42"/>
    <col min="5376" max="5376" width="6.5703125" style="42" customWidth="1"/>
    <col min="5377" max="5377" width="14.140625" style="42" bestFit="1" customWidth="1"/>
    <col min="5378" max="5378" width="48" style="42" bestFit="1" customWidth="1"/>
    <col min="5379" max="5379" width="17" style="42" bestFit="1" customWidth="1"/>
    <col min="5380" max="5380" width="19.140625" style="42" bestFit="1" customWidth="1"/>
    <col min="5381" max="5631" width="12" style="42"/>
    <col min="5632" max="5632" width="6.5703125" style="42" customWidth="1"/>
    <col min="5633" max="5633" width="14.140625" style="42" bestFit="1" customWidth="1"/>
    <col min="5634" max="5634" width="48" style="42" bestFit="1" customWidth="1"/>
    <col min="5635" max="5635" width="17" style="42" bestFit="1" customWidth="1"/>
    <col min="5636" max="5636" width="19.140625" style="42" bestFit="1" customWidth="1"/>
    <col min="5637" max="5887" width="12" style="42"/>
    <col min="5888" max="5888" width="6.5703125" style="42" customWidth="1"/>
    <col min="5889" max="5889" width="14.140625" style="42" bestFit="1" customWidth="1"/>
    <col min="5890" max="5890" width="48" style="42" bestFit="1" customWidth="1"/>
    <col min="5891" max="5891" width="17" style="42" bestFit="1" customWidth="1"/>
    <col min="5892" max="5892" width="19.140625" style="42" bestFit="1" customWidth="1"/>
    <col min="5893" max="6143" width="12" style="42"/>
    <col min="6144" max="6144" width="6.5703125" style="42" customWidth="1"/>
    <col min="6145" max="6145" width="14.140625" style="42" bestFit="1" customWidth="1"/>
    <col min="6146" max="6146" width="48" style="42" bestFit="1" customWidth="1"/>
    <col min="6147" max="6147" width="17" style="42" bestFit="1" customWidth="1"/>
    <col min="6148" max="6148" width="19.140625" style="42" bestFit="1" customWidth="1"/>
    <col min="6149" max="6399" width="12" style="42"/>
    <col min="6400" max="6400" width="6.5703125" style="42" customWidth="1"/>
    <col min="6401" max="6401" width="14.140625" style="42" bestFit="1" customWidth="1"/>
    <col min="6402" max="6402" width="48" style="42" bestFit="1" customWidth="1"/>
    <col min="6403" max="6403" width="17" style="42" bestFit="1" customWidth="1"/>
    <col min="6404" max="6404" width="19.140625" style="42" bestFit="1" customWidth="1"/>
    <col min="6405" max="6655" width="12" style="42"/>
    <col min="6656" max="6656" width="6.5703125" style="42" customWidth="1"/>
    <col min="6657" max="6657" width="14.140625" style="42" bestFit="1" customWidth="1"/>
    <col min="6658" max="6658" width="48" style="42" bestFit="1" customWidth="1"/>
    <col min="6659" max="6659" width="17" style="42" bestFit="1" customWidth="1"/>
    <col min="6660" max="6660" width="19.140625" style="42" bestFit="1" customWidth="1"/>
    <col min="6661" max="6911" width="12" style="42"/>
    <col min="6912" max="6912" width="6.5703125" style="42" customWidth="1"/>
    <col min="6913" max="6913" width="14.140625" style="42" bestFit="1" customWidth="1"/>
    <col min="6914" max="6914" width="48" style="42" bestFit="1" customWidth="1"/>
    <col min="6915" max="6915" width="17" style="42" bestFit="1" customWidth="1"/>
    <col min="6916" max="6916" width="19.140625" style="42" bestFit="1" customWidth="1"/>
    <col min="6917" max="7167" width="12" style="42"/>
    <col min="7168" max="7168" width="6.5703125" style="42" customWidth="1"/>
    <col min="7169" max="7169" width="14.140625" style="42" bestFit="1" customWidth="1"/>
    <col min="7170" max="7170" width="48" style="42" bestFit="1" customWidth="1"/>
    <col min="7171" max="7171" width="17" style="42" bestFit="1" customWidth="1"/>
    <col min="7172" max="7172" width="19.140625" style="42" bestFit="1" customWidth="1"/>
    <col min="7173" max="7423" width="12" style="42"/>
    <col min="7424" max="7424" width="6.5703125" style="42" customWidth="1"/>
    <col min="7425" max="7425" width="14.140625" style="42" bestFit="1" customWidth="1"/>
    <col min="7426" max="7426" width="48" style="42" bestFit="1" customWidth="1"/>
    <col min="7427" max="7427" width="17" style="42" bestFit="1" customWidth="1"/>
    <col min="7428" max="7428" width="19.140625" style="42" bestFit="1" customWidth="1"/>
    <col min="7429" max="7679" width="12" style="42"/>
    <col min="7680" max="7680" width="6.5703125" style="42" customWidth="1"/>
    <col min="7681" max="7681" width="14.140625" style="42" bestFit="1" customWidth="1"/>
    <col min="7682" max="7682" width="48" style="42" bestFit="1" customWidth="1"/>
    <col min="7683" max="7683" width="17" style="42" bestFit="1" customWidth="1"/>
    <col min="7684" max="7684" width="19.140625" style="42" bestFit="1" customWidth="1"/>
    <col min="7685" max="7935" width="12" style="42"/>
    <col min="7936" max="7936" width="6.5703125" style="42" customWidth="1"/>
    <col min="7937" max="7937" width="14.140625" style="42" bestFit="1" customWidth="1"/>
    <col min="7938" max="7938" width="48" style="42" bestFit="1" customWidth="1"/>
    <col min="7939" max="7939" width="17" style="42" bestFit="1" customWidth="1"/>
    <col min="7940" max="7940" width="19.140625" style="42" bestFit="1" customWidth="1"/>
    <col min="7941" max="8191" width="12" style="42"/>
    <col min="8192" max="8192" width="6.5703125" style="42" customWidth="1"/>
    <col min="8193" max="8193" width="14.140625" style="42" bestFit="1" customWidth="1"/>
    <col min="8194" max="8194" width="48" style="42" bestFit="1" customWidth="1"/>
    <col min="8195" max="8195" width="17" style="42" bestFit="1" customWidth="1"/>
    <col min="8196" max="8196" width="19.140625" style="42" bestFit="1" customWidth="1"/>
    <col min="8197" max="8447" width="12" style="42"/>
    <col min="8448" max="8448" width="6.5703125" style="42" customWidth="1"/>
    <col min="8449" max="8449" width="14.140625" style="42" bestFit="1" customWidth="1"/>
    <col min="8450" max="8450" width="48" style="42" bestFit="1" customWidth="1"/>
    <col min="8451" max="8451" width="17" style="42" bestFit="1" customWidth="1"/>
    <col min="8452" max="8452" width="19.140625" style="42" bestFit="1" customWidth="1"/>
    <col min="8453" max="8703" width="12" style="42"/>
    <col min="8704" max="8704" width="6.5703125" style="42" customWidth="1"/>
    <col min="8705" max="8705" width="14.140625" style="42" bestFit="1" customWidth="1"/>
    <col min="8706" max="8706" width="48" style="42" bestFit="1" customWidth="1"/>
    <col min="8707" max="8707" width="17" style="42" bestFit="1" customWidth="1"/>
    <col min="8708" max="8708" width="19.140625" style="42" bestFit="1" customWidth="1"/>
    <col min="8709" max="8959" width="12" style="42"/>
    <col min="8960" max="8960" width="6.5703125" style="42" customWidth="1"/>
    <col min="8961" max="8961" width="14.140625" style="42" bestFit="1" customWidth="1"/>
    <col min="8962" max="8962" width="48" style="42" bestFit="1" customWidth="1"/>
    <col min="8963" max="8963" width="17" style="42" bestFit="1" customWidth="1"/>
    <col min="8964" max="8964" width="19.140625" style="42" bestFit="1" customWidth="1"/>
    <col min="8965" max="9215" width="12" style="42"/>
    <col min="9216" max="9216" width="6.5703125" style="42" customWidth="1"/>
    <col min="9217" max="9217" width="14.140625" style="42" bestFit="1" customWidth="1"/>
    <col min="9218" max="9218" width="48" style="42" bestFit="1" customWidth="1"/>
    <col min="9219" max="9219" width="17" style="42" bestFit="1" customWidth="1"/>
    <col min="9220" max="9220" width="19.140625" style="42" bestFit="1" customWidth="1"/>
    <col min="9221" max="9471" width="12" style="42"/>
    <col min="9472" max="9472" width="6.5703125" style="42" customWidth="1"/>
    <col min="9473" max="9473" width="14.140625" style="42" bestFit="1" customWidth="1"/>
    <col min="9474" max="9474" width="48" style="42" bestFit="1" customWidth="1"/>
    <col min="9475" max="9475" width="17" style="42" bestFit="1" customWidth="1"/>
    <col min="9476" max="9476" width="19.140625" style="42" bestFit="1" customWidth="1"/>
    <col min="9477" max="9727" width="12" style="42"/>
    <col min="9728" max="9728" width="6.5703125" style="42" customWidth="1"/>
    <col min="9729" max="9729" width="14.140625" style="42" bestFit="1" customWidth="1"/>
    <col min="9730" max="9730" width="48" style="42" bestFit="1" customWidth="1"/>
    <col min="9731" max="9731" width="17" style="42" bestFit="1" customWidth="1"/>
    <col min="9732" max="9732" width="19.140625" style="42" bestFit="1" customWidth="1"/>
    <col min="9733" max="9983" width="12" style="42"/>
    <col min="9984" max="9984" width="6.5703125" style="42" customWidth="1"/>
    <col min="9985" max="9985" width="14.140625" style="42" bestFit="1" customWidth="1"/>
    <col min="9986" max="9986" width="48" style="42" bestFit="1" customWidth="1"/>
    <col min="9987" max="9987" width="17" style="42" bestFit="1" customWidth="1"/>
    <col min="9988" max="9988" width="19.140625" style="42" bestFit="1" customWidth="1"/>
    <col min="9989" max="10239" width="12" style="42"/>
    <col min="10240" max="10240" width="6.5703125" style="42" customWidth="1"/>
    <col min="10241" max="10241" width="14.140625" style="42" bestFit="1" customWidth="1"/>
    <col min="10242" max="10242" width="48" style="42" bestFit="1" customWidth="1"/>
    <col min="10243" max="10243" width="17" style="42" bestFit="1" customWidth="1"/>
    <col min="10244" max="10244" width="19.140625" style="42" bestFit="1" customWidth="1"/>
    <col min="10245" max="10495" width="12" style="42"/>
    <col min="10496" max="10496" width="6.5703125" style="42" customWidth="1"/>
    <col min="10497" max="10497" width="14.140625" style="42" bestFit="1" customWidth="1"/>
    <col min="10498" max="10498" width="48" style="42" bestFit="1" customWidth="1"/>
    <col min="10499" max="10499" width="17" style="42" bestFit="1" customWidth="1"/>
    <col min="10500" max="10500" width="19.140625" style="42" bestFit="1" customWidth="1"/>
    <col min="10501" max="10751" width="12" style="42"/>
    <col min="10752" max="10752" width="6.5703125" style="42" customWidth="1"/>
    <col min="10753" max="10753" width="14.140625" style="42" bestFit="1" customWidth="1"/>
    <col min="10754" max="10754" width="48" style="42" bestFit="1" customWidth="1"/>
    <col min="10755" max="10755" width="17" style="42" bestFit="1" customWidth="1"/>
    <col min="10756" max="10756" width="19.140625" style="42" bestFit="1" customWidth="1"/>
    <col min="10757" max="11007" width="12" style="42"/>
    <col min="11008" max="11008" width="6.5703125" style="42" customWidth="1"/>
    <col min="11009" max="11009" width="14.140625" style="42" bestFit="1" customWidth="1"/>
    <col min="11010" max="11010" width="48" style="42" bestFit="1" customWidth="1"/>
    <col min="11011" max="11011" width="17" style="42" bestFit="1" customWidth="1"/>
    <col min="11012" max="11012" width="19.140625" style="42" bestFit="1" customWidth="1"/>
    <col min="11013" max="11263" width="12" style="42"/>
    <col min="11264" max="11264" width="6.5703125" style="42" customWidth="1"/>
    <col min="11265" max="11265" width="14.140625" style="42" bestFit="1" customWidth="1"/>
    <col min="11266" max="11266" width="48" style="42" bestFit="1" customWidth="1"/>
    <col min="11267" max="11267" width="17" style="42" bestFit="1" customWidth="1"/>
    <col min="11268" max="11268" width="19.140625" style="42" bestFit="1" customWidth="1"/>
    <col min="11269" max="11519" width="12" style="42"/>
    <col min="11520" max="11520" width="6.5703125" style="42" customWidth="1"/>
    <col min="11521" max="11521" width="14.140625" style="42" bestFit="1" customWidth="1"/>
    <col min="11522" max="11522" width="48" style="42" bestFit="1" customWidth="1"/>
    <col min="11523" max="11523" width="17" style="42" bestFit="1" customWidth="1"/>
    <col min="11524" max="11524" width="19.140625" style="42" bestFit="1" customWidth="1"/>
    <col min="11525" max="11775" width="12" style="42"/>
    <col min="11776" max="11776" width="6.5703125" style="42" customWidth="1"/>
    <col min="11777" max="11777" width="14.140625" style="42" bestFit="1" customWidth="1"/>
    <col min="11778" max="11778" width="48" style="42" bestFit="1" customWidth="1"/>
    <col min="11779" max="11779" width="17" style="42" bestFit="1" customWidth="1"/>
    <col min="11780" max="11780" width="19.140625" style="42" bestFit="1" customWidth="1"/>
    <col min="11781" max="12031" width="12" style="42"/>
    <col min="12032" max="12032" width="6.5703125" style="42" customWidth="1"/>
    <col min="12033" max="12033" width="14.140625" style="42" bestFit="1" customWidth="1"/>
    <col min="12034" max="12034" width="48" style="42" bestFit="1" customWidth="1"/>
    <col min="12035" max="12035" width="17" style="42" bestFit="1" customWidth="1"/>
    <col min="12036" max="12036" width="19.140625" style="42" bestFit="1" customWidth="1"/>
    <col min="12037" max="12287" width="12" style="42"/>
    <col min="12288" max="12288" width="6.5703125" style="42" customWidth="1"/>
    <col min="12289" max="12289" width="14.140625" style="42" bestFit="1" customWidth="1"/>
    <col min="12290" max="12290" width="48" style="42" bestFit="1" customWidth="1"/>
    <col min="12291" max="12291" width="17" style="42" bestFit="1" customWidth="1"/>
    <col min="12292" max="12292" width="19.140625" style="42" bestFit="1" customWidth="1"/>
    <col min="12293" max="12543" width="12" style="42"/>
    <col min="12544" max="12544" width="6.5703125" style="42" customWidth="1"/>
    <col min="12545" max="12545" width="14.140625" style="42" bestFit="1" customWidth="1"/>
    <col min="12546" max="12546" width="48" style="42" bestFit="1" customWidth="1"/>
    <col min="12547" max="12547" width="17" style="42" bestFit="1" customWidth="1"/>
    <col min="12548" max="12548" width="19.140625" style="42" bestFit="1" customWidth="1"/>
    <col min="12549" max="12799" width="12" style="42"/>
    <col min="12800" max="12800" width="6.5703125" style="42" customWidth="1"/>
    <col min="12801" max="12801" width="14.140625" style="42" bestFit="1" customWidth="1"/>
    <col min="12802" max="12802" width="48" style="42" bestFit="1" customWidth="1"/>
    <col min="12803" max="12803" width="17" style="42" bestFit="1" customWidth="1"/>
    <col min="12804" max="12804" width="19.140625" style="42" bestFit="1" customWidth="1"/>
    <col min="12805" max="13055" width="12" style="42"/>
    <col min="13056" max="13056" width="6.5703125" style="42" customWidth="1"/>
    <col min="13057" max="13057" width="14.140625" style="42" bestFit="1" customWidth="1"/>
    <col min="13058" max="13058" width="48" style="42" bestFit="1" customWidth="1"/>
    <col min="13059" max="13059" width="17" style="42" bestFit="1" customWidth="1"/>
    <col min="13060" max="13060" width="19.140625" style="42" bestFit="1" customWidth="1"/>
    <col min="13061" max="13311" width="12" style="42"/>
    <col min="13312" max="13312" width="6.5703125" style="42" customWidth="1"/>
    <col min="13313" max="13313" width="14.140625" style="42" bestFit="1" customWidth="1"/>
    <col min="13314" max="13314" width="48" style="42" bestFit="1" customWidth="1"/>
    <col min="13315" max="13315" width="17" style="42" bestFit="1" customWidth="1"/>
    <col min="13316" max="13316" width="19.140625" style="42" bestFit="1" customWidth="1"/>
    <col min="13317" max="13567" width="12" style="42"/>
    <col min="13568" max="13568" width="6.5703125" style="42" customWidth="1"/>
    <col min="13569" max="13569" width="14.140625" style="42" bestFit="1" customWidth="1"/>
    <col min="13570" max="13570" width="48" style="42" bestFit="1" customWidth="1"/>
    <col min="13571" max="13571" width="17" style="42" bestFit="1" customWidth="1"/>
    <col min="13572" max="13572" width="19.140625" style="42" bestFit="1" customWidth="1"/>
    <col min="13573" max="13823" width="12" style="42"/>
    <col min="13824" max="13824" width="6.5703125" style="42" customWidth="1"/>
    <col min="13825" max="13825" width="14.140625" style="42" bestFit="1" customWidth="1"/>
    <col min="13826" max="13826" width="48" style="42" bestFit="1" customWidth="1"/>
    <col min="13827" max="13827" width="17" style="42" bestFit="1" customWidth="1"/>
    <col min="13828" max="13828" width="19.140625" style="42" bestFit="1" customWidth="1"/>
    <col min="13829" max="14079" width="12" style="42"/>
    <col min="14080" max="14080" width="6.5703125" style="42" customWidth="1"/>
    <col min="14081" max="14081" width="14.140625" style="42" bestFit="1" customWidth="1"/>
    <col min="14082" max="14082" width="48" style="42" bestFit="1" customWidth="1"/>
    <col min="14083" max="14083" width="17" style="42" bestFit="1" customWidth="1"/>
    <col min="14084" max="14084" width="19.140625" style="42" bestFit="1" customWidth="1"/>
    <col min="14085" max="14335" width="12" style="42"/>
    <col min="14336" max="14336" width="6.5703125" style="42" customWidth="1"/>
    <col min="14337" max="14337" width="14.140625" style="42" bestFit="1" customWidth="1"/>
    <col min="14338" max="14338" width="48" style="42" bestFit="1" customWidth="1"/>
    <col min="14339" max="14339" width="17" style="42" bestFit="1" customWidth="1"/>
    <col min="14340" max="14340" width="19.140625" style="42" bestFit="1" customWidth="1"/>
    <col min="14341" max="14591" width="12" style="42"/>
    <col min="14592" max="14592" width="6.5703125" style="42" customWidth="1"/>
    <col min="14593" max="14593" width="14.140625" style="42" bestFit="1" customWidth="1"/>
    <col min="14594" max="14594" width="48" style="42" bestFit="1" customWidth="1"/>
    <col min="14595" max="14595" width="17" style="42" bestFit="1" customWidth="1"/>
    <col min="14596" max="14596" width="19.140625" style="42" bestFit="1" customWidth="1"/>
    <col min="14597" max="14847" width="12" style="42"/>
    <col min="14848" max="14848" width="6.5703125" style="42" customWidth="1"/>
    <col min="14849" max="14849" width="14.140625" style="42" bestFit="1" customWidth="1"/>
    <col min="14850" max="14850" width="48" style="42" bestFit="1" customWidth="1"/>
    <col min="14851" max="14851" width="17" style="42" bestFit="1" customWidth="1"/>
    <col min="14852" max="14852" width="19.140625" style="42" bestFit="1" customWidth="1"/>
    <col min="14853" max="15103" width="12" style="42"/>
    <col min="15104" max="15104" width="6.5703125" style="42" customWidth="1"/>
    <col min="15105" max="15105" width="14.140625" style="42" bestFit="1" customWidth="1"/>
    <col min="15106" max="15106" width="48" style="42" bestFit="1" customWidth="1"/>
    <col min="15107" max="15107" width="17" style="42" bestFit="1" customWidth="1"/>
    <col min="15108" max="15108" width="19.140625" style="42" bestFit="1" customWidth="1"/>
    <col min="15109" max="15359" width="12" style="42"/>
    <col min="15360" max="15360" width="6.5703125" style="42" customWidth="1"/>
    <col min="15361" max="15361" width="14.140625" style="42" bestFit="1" customWidth="1"/>
    <col min="15362" max="15362" width="48" style="42" bestFit="1" customWidth="1"/>
    <col min="15363" max="15363" width="17" style="42" bestFit="1" customWidth="1"/>
    <col min="15364" max="15364" width="19.140625" style="42" bestFit="1" customWidth="1"/>
    <col min="15365" max="15615" width="12" style="42"/>
    <col min="15616" max="15616" width="6.5703125" style="42" customWidth="1"/>
    <col min="15617" max="15617" width="14.140625" style="42" bestFit="1" customWidth="1"/>
    <col min="15618" max="15618" width="48" style="42" bestFit="1" customWidth="1"/>
    <col min="15619" max="15619" width="17" style="42" bestFit="1" customWidth="1"/>
    <col min="15620" max="15620" width="19.140625" style="42" bestFit="1" customWidth="1"/>
    <col min="15621" max="15871" width="12" style="42"/>
    <col min="15872" max="15872" width="6.5703125" style="42" customWidth="1"/>
    <col min="15873" max="15873" width="14.140625" style="42" bestFit="1" customWidth="1"/>
    <col min="15874" max="15874" width="48" style="42" bestFit="1" customWidth="1"/>
    <col min="15875" max="15875" width="17" style="42" bestFit="1" customWidth="1"/>
    <col min="15876" max="15876" width="19.140625" style="42" bestFit="1" customWidth="1"/>
    <col min="15877" max="16127" width="12" style="42"/>
    <col min="16128" max="16128" width="6.5703125" style="42" customWidth="1"/>
    <col min="16129" max="16129" width="14.140625" style="42" bestFit="1" customWidth="1"/>
    <col min="16130" max="16130" width="48" style="42" bestFit="1" customWidth="1"/>
    <col min="16131" max="16131" width="17" style="42" bestFit="1" customWidth="1"/>
    <col min="16132" max="16132" width="19.140625" style="42" bestFit="1" customWidth="1"/>
    <col min="16133" max="16384" width="12" style="42"/>
  </cols>
  <sheetData>
    <row r="1" spans="1:10" s="322" customFormat="1">
      <c r="A1" s="675" t="s">
        <v>809</v>
      </c>
      <c r="B1" s="704"/>
      <c r="C1" s="676" t="s">
        <v>491</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4.1" customHeight="1">
      <c r="A3" s="757" t="s">
        <v>178</v>
      </c>
      <c r="B3" s="758" t="str">
        <f>'AF100'!C3</f>
        <v>The Seed Funds</v>
      </c>
      <c r="C3" s="677"/>
      <c r="D3" s="678"/>
      <c r="E3" s="678"/>
      <c r="F3" s="703"/>
      <c r="G3" s="703"/>
      <c r="H3" s="703"/>
      <c r="I3" s="703"/>
      <c r="J3" s="703"/>
    </row>
    <row r="4" spans="1:10" s="322" customFormat="1" ht="14.1" customHeight="1">
      <c r="A4" s="757" t="s">
        <v>851</v>
      </c>
      <c r="B4" s="758">
        <f>'AF100'!C4</f>
        <v>0</v>
      </c>
      <c r="C4" s="677"/>
      <c r="D4" s="678"/>
      <c r="E4" s="678"/>
      <c r="F4" s="703"/>
      <c r="G4" s="703"/>
      <c r="H4" s="703"/>
      <c r="I4" s="703"/>
      <c r="J4" s="703"/>
    </row>
    <row r="5" spans="1:10" s="322" customFormat="1" ht="14.1" customHeight="1">
      <c r="A5" s="757" t="s">
        <v>252</v>
      </c>
      <c r="B5" s="758" t="str">
        <f>'AF100'!C5</f>
        <v>Savings and Loans Company</v>
      </c>
      <c r="C5" s="677"/>
      <c r="D5" s="678"/>
      <c r="E5" s="678"/>
      <c r="F5" s="703"/>
      <c r="G5" s="703"/>
      <c r="H5" s="703"/>
      <c r="I5" s="703"/>
      <c r="J5" s="703"/>
    </row>
    <row r="6" spans="1:10" s="322" customFormat="1" ht="14.1" customHeight="1">
      <c r="A6" s="760" t="s">
        <v>852</v>
      </c>
      <c r="B6" s="761">
        <f>'AF100'!C6</f>
        <v>44316</v>
      </c>
      <c r="C6" s="677"/>
      <c r="D6" s="678"/>
      <c r="E6" s="678"/>
      <c r="F6" s="703"/>
      <c r="G6" s="703"/>
      <c r="H6" s="703"/>
      <c r="I6" s="703"/>
      <c r="J6" s="703"/>
    </row>
    <row r="7" spans="1:10" s="713" customFormat="1" ht="24" customHeight="1">
      <c r="A7" s="769" t="s">
        <v>1944</v>
      </c>
      <c r="B7" s="770"/>
      <c r="C7" s="771"/>
      <c r="D7" s="771"/>
      <c r="F7" s="772"/>
      <c r="G7" s="772"/>
      <c r="H7" s="772"/>
    </row>
    <row r="8" spans="1:10" ht="15" customHeight="1" thickBot="1">
      <c r="A8" s="765"/>
      <c r="B8" s="766" t="s">
        <v>1972</v>
      </c>
      <c r="C8" s="767"/>
      <c r="D8" s="767"/>
      <c r="E8" s="767"/>
      <c r="F8" s="768"/>
    </row>
    <row r="9" spans="1:10" ht="15" customHeight="1">
      <c r="A9" s="762" t="s">
        <v>2175</v>
      </c>
      <c r="B9" s="763"/>
      <c r="C9" s="763"/>
      <c r="D9" s="763"/>
      <c r="E9" s="763"/>
      <c r="F9" s="764">
        <f>SUM(F12,F65)</f>
        <v>0</v>
      </c>
    </row>
    <row r="10" spans="1:10" ht="23.1" customHeight="1">
      <c r="A10" s="314" t="s">
        <v>181</v>
      </c>
      <c r="B10" s="511" t="s">
        <v>2086</v>
      </c>
      <c r="C10" s="511"/>
      <c r="D10" s="843"/>
      <c r="E10" s="843"/>
      <c r="F10" s="844"/>
    </row>
    <row r="11" spans="1:10">
      <c r="A11" s="268" t="s">
        <v>199</v>
      </c>
      <c r="B11" s="304" t="s">
        <v>253</v>
      </c>
      <c r="C11" s="147" t="s">
        <v>1973</v>
      </c>
      <c r="D11" s="147" t="s">
        <v>100</v>
      </c>
      <c r="E11" s="147" t="s">
        <v>85</v>
      </c>
      <c r="F11" s="214" t="s">
        <v>649</v>
      </c>
    </row>
    <row r="12" spans="1:10">
      <c r="A12" s="313" t="s">
        <v>560</v>
      </c>
      <c r="B12" s="305"/>
      <c r="C12" s="306"/>
      <c r="D12" s="307"/>
      <c r="E12" s="245"/>
      <c r="F12" s="522">
        <f>SUM(F13:F62)</f>
        <v>0</v>
      </c>
    </row>
    <row r="13" spans="1:10">
      <c r="A13" s="316">
        <v>1</v>
      </c>
      <c r="B13" s="191"/>
      <c r="C13" s="308"/>
      <c r="D13" s="308"/>
      <c r="E13" s="309"/>
      <c r="F13" s="554"/>
    </row>
    <row r="14" spans="1:10">
      <c r="A14" s="316">
        <v>2</v>
      </c>
      <c r="B14" s="191"/>
      <c r="C14" s="308"/>
      <c r="D14" s="308"/>
      <c r="E14" s="309"/>
      <c r="F14" s="554"/>
    </row>
    <row r="15" spans="1:10">
      <c r="A15" s="316">
        <v>3</v>
      </c>
      <c r="B15" s="191"/>
      <c r="C15" s="308"/>
      <c r="D15" s="308"/>
      <c r="E15" s="309"/>
      <c r="F15" s="554"/>
    </row>
    <row r="16" spans="1:10">
      <c r="A16" s="316">
        <v>4</v>
      </c>
      <c r="B16" s="191"/>
      <c r="C16" s="308"/>
      <c r="D16" s="308"/>
      <c r="E16" s="309"/>
      <c r="F16" s="554"/>
    </row>
    <row r="17" spans="1:7">
      <c r="A17" s="316">
        <v>5</v>
      </c>
      <c r="B17" s="191"/>
      <c r="C17" s="308"/>
      <c r="D17" s="308"/>
      <c r="E17" s="309"/>
      <c r="F17" s="554"/>
      <c r="G17" s="44"/>
    </row>
    <row r="18" spans="1:7">
      <c r="A18" s="316">
        <v>6</v>
      </c>
      <c r="B18" s="191"/>
      <c r="C18" s="308"/>
      <c r="D18" s="308"/>
      <c r="E18" s="309"/>
      <c r="F18" s="554"/>
      <c r="G18" s="44"/>
    </row>
    <row r="19" spans="1:7">
      <c r="A19" s="316">
        <v>7</v>
      </c>
      <c r="B19" s="191"/>
      <c r="C19" s="308"/>
      <c r="D19" s="308"/>
      <c r="E19" s="309"/>
      <c r="F19" s="554"/>
      <c r="G19" s="44"/>
    </row>
    <row r="20" spans="1:7">
      <c r="A20" s="316">
        <v>8</v>
      </c>
      <c r="B20" s="191"/>
      <c r="C20" s="308"/>
      <c r="D20" s="308"/>
      <c r="E20" s="309"/>
      <c r="F20" s="554"/>
    </row>
    <row r="21" spans="1:7">
      <c r="A21" s="316">
        <v>9</v>
      </c>
      <c r="B21" s="191"/>
      <c r="C21" s="308"/>
      <c r="D21" s="308"/>
      <c r="E21" s="309"/>
      <c r="F21" s="554"/>
    </row>
    <row r="22" spans="1:7">
      <c r="A22" s="316">
        <v>10</v>
      </c>
      <c r="B22" s="191"/>
      <c r="C22" s="308"/>
      <c r="D22" s="308"/>
      <c r="E22" s="309"/>
      <c r="F22" s="554"/>
    </row>
    <row r="23" spans="1:7">
      <c r="A23" s="316">
        <v>11</v>
      </c>
      <c r="B23" s="191"/>
      <c r="C23" s="308"/>
      <c r="D23" s="308"/>
      <c r="E23" s="309"/>
      <c r="F23" s="554"/>
    </row>
    <row r="24" spans="1:7">
      <c r="A24" s="316">
        <v>12</v>
      </c>
      <c r="B24" s="191"/>
      <c r="C24" s="308"/>
      <c r="D24" s="308"/>
      <c r="E24" s="309"/>
      <c r="F24" s="554"/>
    </row>
    <row r="25" spans="1:7">
      <c r="A25" s="316">
        <v>13</v>
      </c>
      <c r="B25" s="191"/>
      <c r="C25" s="308"/>
      <c r="D25" s="308"/>
      <c r="E25" s="309"/>
      <c r="F25" s="554"/>
    </row>
    <row r="26" spans="1:7">
      <c r="A26" s="316">
        <v>14</v>
      </c>
      <c r="B26" s="191"/>
      <c r="C26" s="308"/>
      <c r="D26" s="308"/>
      <c r="E26" s="309"/>
      <c r="F26" s="554"/>
    </row>
    <row r="27" spans="1:7">
      <c r="A27" s="316">
        <v>15</v>
      </c>
      <c r="B27" s="191"/>
      <c r="C27" s="308"/>
      <c r="D27" s="308"/>
      <c r="E27" s="309"/>
      <c r="F27" s="554"/>
    </row>
    <row r="28" spans="1:7">
      <c r="A28" s="316">
        <v>16</v>
      </c>
      <c r="B28" s="191"/>
      <c r="C28" s="308"/>
      <c r="D28" s="308"/>
      <c r="E28" s="309"/>
      <c r="F28" s="554"/>
    </row>
    <row r="29" spans="1:7">
      <c r="A29" s="316">
        <v>17</v>
      </c>
      <c r="B29" s="191"/>
      <c r="C29" s="308"/>
      <c r="D29" s="308"/>
      <c r="E29" s="309"/>
      <c r="F29" s="554"/>
    </row>
    <row r="30" spans="1:7">
      <c r="A30" s="316">
        <v>18</v>
      </c>
      <c r="B30" s="191"/>
      <c r="C30" s="308"/>
      <c r="D30" s="308"/>
      <c r="E30" s="309"/>
      <c r="F30" s="554"/>
    </row>
    <row r="31" spans="1:7">
      <c r="A31" s="316">
        <v>19</v>
      </c>
      <c r="B31" s="191"/>
      <c r="C31" s="308"/>
      <c r="D31" s="308"/>
      <c r="E31" s="309"/>
      <c r="F31" s="554"/>
    </row>
    <row r="32" spans="1:7">
      <c r="A32" s="316">
        <v>20</v>
      </c>
      <c r="B32" s="191"/>
      <c r="C32" s="308"/>
      <c r="D32" s="308"/>
      <c r="E32" s="309"/>
      <c r="F32" s="554"/>
    </row>
    <row r="33" spans="1:6">
      <c r="A33" s="316">
        <v>21</v>
      </c>
      <c r="B33" s="191"/>
      <c r="C33" s="308"/>
      <c r="D33" s="308"/>
      <c r="E33" s="309"/>
      <c r="F33" s="554"/>
    </row>
    <row r="34" spans="1:6">
      <c r="A34" s="316">
        <v>22</v>
      </c>
      <c r="B34" s="191"/>
      <c r="C34" s="308"/>
      <c r="D34" s="308"/>
      <c r="E34" s="309"/>
      <c r="F34" s="554"/>
    </row>
    <row r="35" spans="1:6">
      <c r="A35" s="316">
        <v>23</v>
      </c>
      <c r="B35" s="191"/>
      <c r="C35" s="308"/>
      <c r="D35" s="308"/>
      <c r="E35" s="309"/>
      <c r="F35" s="554"/>
    </row>
    <row r="36" spans="1:6">
      <c r="A36" s="316">
        <v>24</v>
      </c>
      <c r="B36" s="191"/>
      <c r="C36" s="308"/>
      <c r="D36" s="308"/>
      <c r="E36" s="309"/>
      <c r="F36" s="554"/>
    </row>
    <row r="37" spans="1:6">
      <c r="A37" s="316">
        <v>25</v>
      </c>
      <c r="B37" s="191"/>
      <c r="C37" s="308"/>
      <c r="D37" s="308"/>
      <c r="E37" s="309"/>
      <c r="F37" s="554"/>
    </row>
    <row r="38" spans="1:6">
      <c r="A38" s="316">
        <v>26</v>
      </c>
      <c r="B38" s="191"/>
      <c r="C38" s="308"/>
      <c r="D38" s="308"/>
      <c r="E38" s="309"/>
      <c r="F38" s="554"/>
    </row>
    <row r="39" spans="1:6">
      <c r="A39" s="316">
        <v>27</v>
      </c>
      <c r="B39" s="191"/>
      <c r="C39" s="308"/>
      <c r="D39" s="308"/>
      <c r="E39" s="309"/>
      <c r="F39" s="554"/>
    </row>
    <row r="40" spans="1:6">
      <c r="A40" s="316">
        <v>28</v>
      </c>
      <c r="B40" s="191"/>
      <c r="C40" s="308"/>
      <c r="D40" s="308"/>
      <c r="E40" s="309"/>
      <c r="F40" s="554"/>
    </row>
    <row r="41" spans="1:6">
      <c r="A41" s="316">
        <v>29</v>
      </c>
      <c r="B41" s="191"/>
      <c r="C41" s="308"/>
      <c r="D41" s="308"/>
      <c r="E41" s="309"/>
      <c r="F41" s="554"/>
    </row>
    <row r="42" spans="1:6">
      <c r="A42" s="316">
        <v>30</v>
      </c>
      <c r="B42" s="191"/>
      <c r="C42" s="308"/>
      <c r="D42" s="308"/>
      <c r="E42" s="309"/>
      <c r="F42" s="554"/>
    </row>
    <row r="43" spans="1:6">
      <c r="A43" s="316">
        <v>31</v>
      </c>
      <c r="B43" s="191"/>
      <c r="C43" s="308"/>
      <c r="D43" s="308"/>
      <c r="E43" s="309"/>
      <c r="F43" s="554"/>
    </row>
    <row r="44" spans="1:6">
      <c r="A44" s="316">
        <v>32</v>
      </c>
      <c r="B44" s="191"/>
      <c r="C44" s="308"/>
      <c r="D44" s="308"/>
      <c r="E44" s="309"/>
      <c r="F44" s="554"/>
    </row>
    <row r="45" spans="1:6">
      <c r="A45" s="316">
        <v>33</v>
      </c>
      <c r="B45" s="191"/>
      <c r="C45" s="308"/>
      <c r="D45" s="308"/>
      <c r="E45" s="309"/>
      <c r="F45" s="554"/>
    </row>
    <row r="46" spans="1:6">
      <c r="A46" s="316">
        <v>34</v>
      </c>
      <c r="B46" s="191"/>
      <c r="C46" s="308"/>
      <c r="D46" s="308"/>
      <c r="E46" s="309"/>
      <c r="F46" s="554"/>
    </row>
    <row r="47" spans="1:6">
      <c r="A47" s="316">
        <v>35</v>
      </c>
      <c r="B47" s="191"/>
      <c r="C47" s="308"/>
      <c r="D47" s="308"/>
      <c r="E47" s="309"/>
      <c r="F47" s="554"/>
    </row>
    <row r="48" spans="1:6">
      <c r="A48" s="316">
        <v>36</v>
      </c>
      <c r="B48" s="191"/>
      <c r="C48" s="308"/>
      <c r="D48" s="308"/>
      <c r="E48" s="309"/>
      <c r="F48" s="554"/>
    </row>
    <row r="49" spans="1:6">
      <c r="A49" s="316">
        <v>37</v>
      </c>
      <c r="B49" s="191"/>
      <c r="C49" s="308"/>
      <c r="D49" s="308"/>
      <c r="E49" s="309"/>
      <c r="F49" s="554"/>
    </row>
    <row r="50" spans="1:6">
      <c r="A50" s="316">
        <v>38</v>
      </c>
      <c r="B50" s="191"/>
      <c r="C50" s="308"/>
      <c r="D50" s="308"/>
      <c r="E50" s="309"/>
      <c r="F50" s="554"/>
    </row>
    <row r="51" spans="1:6">
      <c r="A51" s="316">
        <v>39</v>
      </c>
      <c r="B51" s="191"/>
      <c r="C51" s="308"/>
      <c r="D51" s="308"/>
      <c r="E51" s="309"/>
      <c r="F51" s="554"/>
    </row>
    <row r="52" spans="1:6">
      <c r="A52" s="316">
        <v>40</v>
      </c>
      <c r="B52" s="191"/>
      <c r="C52" s="308"/>
      <c r="D52" s="308"/>
      <c r="E52" s="309"/>
      <c r="F52" s="554"/>
    </row>
    <row r="53" spans="1:6">
      <c r="A53" s="316">
        <v>41</v>
      </c>
      <c r="B53" s="191"/>
      <c r="C53" s="308"/>
      <c r="D53" s="308"/>
      <c r="E53" s="309"/>
      <c r="F53" s="554"/>
    </row>
    <row r="54" spans="1:6">
      <c r="A54" s="316">
        <v>42</v>
      </c>
      <c r="B54" s="191"/>
      <c r="C54" s="308"/>
      <c r="D54" s="308"/>
      <c r="E54" s="309"/>
      <c r="F54" s="554"/>
    </row>
    <row r="55" spans="1:6">
      <c r="A55" s="316">
        <v>43</v>
      </c>
      <c r="B55" s="191"/>
      <c r="C55" s="308"/>
      <c r="D55" s="308"/>
      <c r="E55" s="309"/>
      <c r="F55" s="554"/>
    </row>
    <row r="56" spans="1:6">
      <c r="A56" s="316">
        <v>44</v>
      </c>
      <c r="B56" s="191"/>
      <c r="C56" s="308"/>
      <c r="D56" s="308"/>
      <c r="E56" s="309"/>
      <c r="F56" s="554"/>
    </row>
    <row r="57" spans="1:6">
      <c r="A57" s="316">
        <v>45</v>
      </c>
      <c r="B57" s="191"/>
      <c r="C57" s="308"/>
      <c r="D57" s="308"/>
      <c r="E57" s="309"/>
      <c r="F57" s="554"/>
    </row>
    <row r="58" spans="1:6">
      <c r="A58" s="316">
        <v>46</v>
      </c>
      <c r="B58" s="191"/>
      <c r="C58" s="308"/>
      <c r="D58" s="308"/>
      <c r="E58" s="309"/>
      <c r="F58" s="554"/>
    </row>
    <row r="59" spans="1:6">
      <c r="A59" s="316">
        <v>47</v>
      </c>
      <c r="B59" s="191"/>
      <c r="C59" s="308"/>
      <c r="D59" s="308"/>
      <c r="E59" s="309"/>
      <c r="F59" s="554"/>
    </row>
    <row r="60" spans="1:6">
      <c r="A60" s="316">
        <v>48</v>
      </c>
      <c r="B60" s="191"/>
      <c r="C60" s="308"/>
      <c r="D60" s="308"/>
      <c r="E60" s="309"/>
      <c r="F60" s="554"/>
    </row>
    <row r="61" spans="1:6">
      <c r="A61" s="316">
        <v>49</v>
      </c>
      <c r="B61" s="191"/>
      <c r="C61" s="308"/>
      <c r="D61" s="308"/>
      <c r="E61" s="309"/>
      <c r="F61" s="554"/>
    </row>
    <row r="62" spans="1:6">
      <c r="A62" s="316">
        <v>50</v>
      </c>
      <c r="B62" s="191"/>
      <c r="C62" s="308"/>
      <c r="D62" s="308"/>
      <c r="E62" s="309"/>
      <c r="F62" s="554"/>
    </row>
    <row r="63" spans="1:6" ht="24" customHeight="1">
      <c r="A63" s="315"/>
      <c r="B63" s="343" t="s">
        <v>1974</v>
      </c>
      <c r="C63" s="302"/>
      <c r="D63" s="302"/>
      <c r="E63" s="302"/>
      <c r="F63" s="512"/>
    </row>
    <row r="64" spans="1:6">
      <c r="A64" s="268" t="s">
        <v>200</v>
      </c>
      <c r="B64" s="304" t="s">
        <v>253</v>
      </c>
      <c r="C64" s="147" t="s">
        <v>1973</v>
      </c>
      <c r="D64" s="147" t="s">
        <v>100</v>
      </c>
      <c r="E64" s="147" t="s">
        <v>85</v>
      </c>
      <c r="F64" s="214" t="s">
        <v>649</v>
      </c>
    </row>
    <row r="65" spans="1:6">
      <c r="A65" s="313" t="s">
        <v>561</v>
      </c>
      <c r="B65" s="245"/>
      <c r="C65" s="245"/>
      <c r="D65" s="245"/>
      <c r="E65" s="245"/>
      <c r="F65" s="522">
        <f>SUM(F66:F115)</f>
        <v>0</v>
      </c>
    </row>
    <row r="66" spans="1:6">
      <c r="A66" s="316">
        <v>1</v>
      </c>
      <c r="B66" s="191"/>
      <c r="C66" s="308"/>
      <c r="D66" s="308"/>
      <c r="E66" s="309"/>
      <c r="F66" s="554"/>
    </row>
    <row r="67" spans="1:6">
      <c r="A67" s="316">
        <v>2</v>
      </c>
      <c r="B67" s="191"/>
      <c r="C67" s="308"/>
      <c r="D67" s="308"/>
      <c r="E67" s="309"/>
      <c r="F67" s="554"/>
    </row>
    <row r="68" spans="1:6">
      <c r="A68" s="316">
        <v>3</v>
      </c>
      <c r="B68" s="191"/>
      <c r="C68" s="308"/>
      <c r="D68" s="308"/>
      <c r="E68" s="309"/>
      <c r="F68" s="554"/>
    </row>
    <row r="69" spans="1:6">
      <c r="A69" s="316">
        <v>4</v>
      </c>
      <c r="B69" s="191"/>
      <c r="C69" s="308"/>
      <c r="D69" s="308"/>
      <c r="E69" s="309"/>
      <c r="F69" s="554"/>
    </row>
    <row r="70" spans="1:6">
      <c r="A70" s="316">
        <v>5</v>
      </c>
      <c r="B70" s="191"/>
      <c r="C70" s="308"/>
      <c r="D70" s="308"/>
      <c r="E70" s="309"/>
      <c r="F70" s="554"/>
    </row>
    <row r="71" spans="1:6">
      <c r="A71" s="316">
        <v>6</v>
      </c>
      <c r="B71" s="191"/>
      <c r="C71" s="308"/>
      <c r="D71" s="308"/>
      <c r="E71" s="309"/>
      <c r="F71" s="554"/>
    </row>
    <row r="72" spans="1:6">
      <c r="A72" s="316">
        <v>7</v>
      </c>
      <c r="B72" s="191"/>
      <c r="C72" s="308"/>
      <c r="D72" s="308"/>
      <c r="E72" s="309"/>
      <c r="F72" s="554"/>
    </row>
    <row r="73" spans="1:6">
      <c r="A73" s="316">
        <v>8</v>
      </c>
      <c r="B73" s="191"/>
      <c r="C73" s="308"/>
      <c r="D73" s="308"/>
      <c r="E73" s="309"/>
      <c r="F73" s="554"/>
    </row>
    <row r="74" spans="1:6">
      <c r="A74" s="316">
        <v>9</v>
      </c>
      <c r="B74" s="191"/>
      <c r="C74" s="308"/>
      <c r="D74" s="308"/>
      <c r="E74" s="309"/>
      <c r="F74" s="554"/>
    </row>
    <row r="75" spans="1:6">
      <c r="A75" s="316">
        <v>10</v>
      </c>
      <c r="B75" s="191"/>
      <c r="C75" s="308"/>
      <c r="D75" s="308"/>
      <c r="E75" s="309"/>
      <c r="F75" s="554"/>
    </row>
    <row r="76" spans="1:6">
      <c r="A76" s="316">
        <v>11</v>
      </c>
      <c r="B76" s="191"/>
      <c r="C76" s="308"/>
      <c r="D76" s="308"/>
      <c r="E76" s="309"/>
      <c r="F76" s="554"/>
    </row>
    <row r="77" spans="1:6">
      <c r="A77" s="316">
        <v>12</v>
      </c>
      <c r="B77" s="191"/>
      <c r="C77" s="308"/>
      <c r="D77" s="308"/>
      <c r="E77" s="309"/>
      <c r="F77" s="554"/>
    </row>
    <row r="78" spans="1:6">
      <c r="A78" s="316">
        <v>13</v>
      </c>
      <c r="B78" s="191"/>
      <c r="C78" s="308"/>
      <c r="D78" s="308"/>
      <c r="E78" s="309"/>
      <c r="F78" s="554"/>
    </row>
    <row r="79" spans="1:6">
      <c r="A79" s="316">
        <v>14</v>
      </c>
      <c r="B79" s="191"/>
      <c r="C79" s="308"/>
      <c r="D79" s="308"/>
      <c r="E79" s="309"/>
      <c r="F79" s="554"/>
    </row>
    <row r="80" spans="1:6">
      <c r="A80" s="316">
        <v>15</v>
      </c>
      <c r="B80" s="191"/>
      <c r="C80" s="308"/>
      <c r="D80" s="308"/>
      <c r="E80" s="309"/>
      <c r="F80" s="554"/>
    </row>
    <row r="81" spans="1:6">
      <c r="A81" s="316">
        <v>16</v>
      </c>
      <c r="B81" s="191"/>
      <c r="C81" s="308"/>
      <c r="D81" s="308"/>
      <c r="E81" s="309"/>
      <c r="F81" s="554"/>
    </row>
    <row r="82" spans="1:6">
      <c r="A82" s="316">
        <v>17</v>
      </c>
      <c r="B82" s="191"/>
      <c r="C82" s="308"/>
      <c r="D82" s="308"/>
      <c r="E82" s="309"/>
      <c r="F82" s="554"/>
    </row>
    <row r="83" spans="1:6">
      <c r="A83" s="316">
        <v>18</v>
      </c>
      <c r="B83" s="191"/>
      <c r="C83" s="308"/>
      <c r="D83" s="308"/>
      <c r="E83" s="309"/>
      <c r="F83" s="554"/>
    </row>
    <row r="84" spans="1:6">
      <c r="A84" s="316">
        <v>19</v>
      </c>
      <c r="B84" s="191"/>
      <c r="C84" s="308"/>
      <c r="D84" s="308"/>
      <c r="E84" s="309"/>
      <c r="F84" s="554"/>
    </row>
    <row r="85" spans="1:6">
      <c r="A85" s="316">
        <v>20</v>
      </c>
      <c r="B85" s="191"/>
      <c r="C85" s="308"/>
      <c r="D85" s="308"/>
      <c r="E85" s="309"/>
      <c r="F85" s="554"/>
    </row>
    <row r="86" spans="1:6">
      <c r="A86" s="316">
        <v>21</v>
      </c>
      <c r="B86" s="191"/>
      <c r="C86" s="308"/>
      <c r="D86" s="308"/>
      <c r="E86" s="309"/>
      <c r="F86" s="554"/>
    </row>
    <row r="87" spans="1:6">
      <c r="A87" s="316">
        <v>22</v>
      </c>
      <c r="B87" s="191"/>
      <c r="C87" s="308"/>
      <c r="D87" s="308"/>
      <c r="E87" s="309"/>
      <c r="F87" s="554"/>
    </row>
    <row r="88" spans="1:6">
      <c r="A88" s="316">
        <v>23</v>
      </c>
      <c r="B88" s="191"/>
      <c r="C88" s="308"/>
      <c r="D88" s="308"/>
      <c r="E88" s="309"/>
      <c r="F88" s="554"/>
    </row>
    <row r="89" spans="1:6">
      <c r="A89" s="316">
        <v>24</v>
      </c>
      <c r="B89" s="191"/>
      <c r="C89" s="308"/>
      <c r="D89" s="308"/>
      <c r="E89" s="309"/>
      <c r="F89" s="554"/>
    </row>
    <row r="90" spans="1:6">
      <c r="A90" s="316">
        <v>25</v>
      </c>
      <c r="B90" s="191"/>
      <c r="C90" s="308"/>
      <c r="D90" s="308"/>
      <c r="E90" s="309"/>
      <c r="F90" s="554"/>
    </row>
    <row r="91" spans="1:6">
      <c r="A91" s="316">
        <v>26</v>
      </c>
      <c r="B91" s="191"/>
      <c r="C91" s="308"/>
      <c r="D91" s="308"/>
      <c r="E91" s="309"/>
      <c r="F91" s="554"/>
    </row>
    <row r="92" spans="1:6">
      <c r="A92" s="316">
        <v>27</v>
      </c>
      <c r="B92" s="191"/>
      <c r="C92" s="308"/>
      <c r="D92" s="308"/>
      <c r="E92" s="309"/>
      <c r="F92" s="554"/>
    </row>
    <row r="93" spans="1:6">
      <c r="A93" s="316">
        <v>28</v>
      </c>
      <c r="B93" s="191"/>
      <c r="C93" s="308"/>
      <c r="D93" s="308"/>
      <c r="E93" s="309"/>
      <c r="F93" s="554"/>
    </row>
    <row r="94" spans="1:6">
      <c r="A94" s="316">
        <v>29</v>
      </c>
      <c r="B94" s="191"/>
      <c r="C94" s="308"/>
      <c r="D94" s="308"/>
      <c r="E94" s="309"/>
      <c r="F94" s="554"/>
    </row>
    <row r="95" spans="1:6">
      <c r="A95" s="316">
        <v>30</v>
      </c>
      <c r="B95" s="191"/>
      <c r="C95" s="308"/>
      <c r="D95" s="308"/>
      <c r="E95" s="309"/>
      <c r="F95" s="554"/>
    </row>
    <row r="96" spans="1:6">
      <c r="A96" s="316">
        <v>31</v>
      </c>
      <c r="B96" s="191"/>
      <c r="C96" s="308"/>
      <c r="D96" s="308"/>
      <c r="E96" s="309"/>
      <c r="F96" s="554"/>
    </row>
    <row r="97" spans="1:6">
      <c r="A97" s="316">
        <v>32</v>
      </c>
      <c r="B97" s="191"/>
      <c r="C97" s="308"/>
      <c r="D97" s="308"/>
      <c r="E97" s="309"/>
      <c r="F97" s="554"/>
    </row>
    <row r="98" spans="1:6">
      <c r="A98" s="316">
        <v>33</v>
      </c>
      <c r="B98" s="191"/>
      <c r="C98" s="308"/>
      <c r="D98" s="308"/>
      <c r="E98" s="309"/>
      <c r="F98" s="554"/>
    </row>
    <row r="99" spans="1:6">
      <c r="A99" s="316">
        <v>34</v>
      </c>
      <c r="B99" s="191"/>
      <c r="C99" s="308"/>
      <c r="D99" s="308"/>
      <c r="E99" s="309"/>
      <c r="F99" s="554"/>
    </row>
    <row r="100" spans="1:6">
      <c r="A100" s="316">
        <v>35</v>
      </c>
      <c r="B100" s="191"/>
      <c r="C100" s="308"/>
      <c r="D100" s="308"/>
      <c r="E100" s="309"/>
      <c r="F100" s="554"/>
    </row>
    <row r="101" spans="1:6">
      <c r="A101" s="316">
        <v>36</v>
      </c>
      <c r="B101" s="191"/>
      <c r="C101" s="308"/>
      <c r="D101" s="308"/>
      <c r="E101" s="309"/>
      <c r="F101" s="554"/>
    </row>
    <row r="102" spans="1:6">
      <c r="A102" s="316">
        <v>37</v>
      </c>
      <c r="B102" s="191"/>
      <c r="C102" s="308"/>
      <c r="D102" s="308"/>
      <c r="E102" s="309"/>
      <c r="F102" s="554"/>
    </row>
    <row r="103" spans="1:6">
      <c r="A103" s="316">
        <v>38</v>
      </c>
      <c r="B103" s="191"/>
      <c r="C103" s="308"/>
      <c r="D103" s="308"/>
      <c r="E103" s="309"/>
      <c r="F103" s="554"/>
    </row>
    <row r="104" spans="1:6">
      <c r="A104" s="316">
        <v>39</v>
      </c>
      <c r="B104" s="191"/>
      <c r="C104" s="308"/>
      <c r="D104" s="308"/>
      <c r="E104" s="309"/>
      <c r="F104" s="554"/>
    </row>
    <row r="105" spans="1:6">
      <c r="A105" s="316">
        <v>40</v>
      </c>
      <c r="B105" s="191"/>
      <c r="C105" s="308"/>
      <c r="D105" s="308"/>
      <c r="E105" s="309"/>
      <c r="F105" s="554"/>
    </row>
    <row r="106" spans="1:6">
      <c r="A106" s="316">
        <v>41</v>
      </c>
      <c r="B106" s="191"/>
      <c r="C106" s="308"/>
      <c r="D106" s="308"/>
      <c r="E106" s="309"/>
      <c r="F106" s="554"/>
    </row>
    <row r="107" spans="1:6">
      <c r="A107" s="316">
        <v>42</v>
      </c>
      <c r="B107" s="191"/>
      <c r="C107" s="308"/>
      <c r="D107" s="308"/>
      <c r="E107" s="309"/>
      <c r="F107" s="554"/>
    </row>
    <row r="108" spans="1:6">
      <c r="A108" s="316">
        <v>43</v>
      </c>
      <c r="B108" s="191"/>
      <c r="C108" s="308"/>
      <c r="D108" s="308"/>
      <c r="E108" s="309"/>
      <c r="F108" s="554"/>
    </row>
    <row r="109" spans="1:6">
      <c r="A109" s="316">
        <v>44</v>
      </c>
      <c r="B109" s="191"/>
      <c r="C109" s="308"/>
      <c r="D109" s="308"/>
      <c r="E109" s="309"/>
      <c r="F109" s="554"/>
    </row>
    <row r="110" spans="1:6">
      <c r="A110" s="316">
        <v>45</v>
      </c>
      <c r="B110" s="191"/>
      <c r="C110" s="308"/>
      <c r="D110" s="308"/>
      <c r="E110" s="309"/>
      <c r="F110" s="554"/>
    </row>
    <row r="111" spans="1:6">
      <c r="A111" s="316">
        <v>46</v>
      </c>
      <c r="B111" s="191"/>
      <c r="C111" s="308"/>
      <c r="D111" s="308"/>
      <c r="E111" s="309"/>
      <c r="F111" s="554"/>
    </row>
    <row r="112" spans="1:6">
      <c r="A112" s="316">
        <v>47</v>
      </c>
      <c r="B112" s="191"/>
      <c r="C112" s="308"/>
      <c r="D112" s="308"/>
      <c r="E112" s="309"/>
      <c r="F112" s="554"/>
    </row>
    <row r="113" spans="1:6">
      <c r="A113" s="316">
        <v>48</v>
      </c>
      <c r="B113" s="191"/>
      <c r="C113" s="308"/>
      <c r="D113" s="308"/>
      <c r="E113" s="309"/>
      <c r="F113" s="554"/>
    </row>
    <row r="114" spans="1:6">
      <c r="A114" s="316">
        <v>49</v>
      </c>
      <c r="B114" s="191"/>
      <c r="C114" s="308"/>
      <c r="D114" s="308"/>
      <c r="E114" s="309"/>
      <c r="F114" s="554"/>
    </row>
    <row r="115" spans="1:6" ht="16.5" thickBot="1">
      <c r="A115" s="317">
        <v>50</v>
      </c>
      <c r="B115" s="310"/>
      <c r="C115" s="311"/>
      <c r="D115" s="311"/>
      <c r="E115" s="312"/>
      <c r="F115" s="635"/>
    </row>
    <row r="116" spans="1:6" ht="30.95" customHeight="1" thickBot="1">
      <c r="A116" s="171"/>
      <c r="B116" s="171" t="s">
        <v>1975</v>
      </c>
      <c r="C116" s="171"/>
      <c r="D116" s="171"/>
      <c r="E116" s="171"/>
      <c r="F116" s="171"/>
    </row>
    <row r="117" spans="1:6">
      <c r="A117" s="509" t="s">
        <v>2174</v>
      </c>
      <c r="B117" s="510"/>
      <c r="C117" s="510"/>
      <c r="D117" s="510"/>
      <c r="E117" s="510"/>
      <c r="F117" s="634">
        <f>SUM(F120,F173)</f>
        <v>0</v>
      </c>
    </row>
    <row r="118" spans="1:6" ht="26.1" customHeight="1">
      <c r="A118" s="314" t="s">
        <v>181</v>
      </c>
      <c r="B118" s="511" t="s">
        <v>2086</v>
      </c>
      <c r="C118" s="511"/>
      <c r="D118" s="843"/>
      <c r="E118" s="843"/>
      <c r="F118" s="844"/>
    </row>
    <row r="119" spans="1:6">
      <c r="A119" s="268" t="s">
        <v>201</v>
      </c>
      <c r="B119" s="304" t="s">
        <v>253</v>
      </c>
      <c r="C119" s="147" t="s">
        <v>1973</v>
      </c>
      <c r="D119" s="147" t="s">
        <v>100</v>
      </c>
      <c r="E119" s="147" t="s">
        <v>85</v>
      </c>
      <c r="F119" s="214" t="s">
        <v>649</v>
      </c>
    </row>
    <row r="120" spans="1:6">
      <c r="A120" s="313" t="s">
        <v>1976</v>
      </c>
      <c r="B120" s="305"/>
      <c r="C120" s="306"/>
      <c r="D120" s="307"/>
      <c r="E120" s="245"/>
      <c r="F120" s="522">
        <f>SUM(F121:F170)</f>
        <v>0</v>
      </c>
    </row>
    <row r="121" spans="1:6">
      <c r="A121" s="316">
        <v>1</v>
      </c>
      <c r="B121" s="191"/>
      <c r="C121" s="308"/>
      <c r="D121" s="308"/>
      <c r="E121" s="309"/>
      <c r="F121" s="554"/>
    </row>
    <row r="122" spans="1:6">
      <c r="A122" s="316">
        <v>2</v>
      </c>
      <c r="B122" s="191"/>
      <c r="C122" s="308"/>
      <c r="D122" s="308"/>
      <c r="E122" s="309"/>
      <c r="F122" s="554"/>
    </row>
    <row r="123" spans="1:6">
      <c r="A123" s="316">
        <v>3</v>
      </c>
      <c r="B123" s="191"/>
      <c r="C123" s="308"/>
      <c r="D123" s="308"/>
      <c r="E123" s="309"/>
      <c r="F123" s="554"/>
    </row>
    <row r="124" spans="1:6">
      <c r="A124" s="316">
        <v>4</v>
      </c>
      <c r="B124" s="191"/>
      <c r="C124" s="308"/>
      <c r="D124" s="308"/>
      <c r="E124" s="309"/>
      <c r="F124" s="554"/>
    </row>
    <row r="125" spans="1:6">
      <c r="A125" s="316">
        <v>5</v>
      </c>
      <c r="B125" s="191"/>
      <c r="C125" s="308"/>
      <c r="D125" s="308"/>
      <c r="E125" s="309"/>
      <c r="F125" s="554"/>
    </row>
    <row r="126" spans="1:6">
      <c r="A126" s="316">
        <v>6</v>
      </c>
      <c r="B126" s="191"/>
      <c r="C126" s="308"/>
      <c r="D126" s="308"/>
      <c r="E126" s="309"/>
      <c r="F126" s="554"/>
    </row>
    <row r="127" spans="1:6">
      <c r="A127" s="316">
        <v>7</v>
      </c>
      <c r="B127" s="191"/>
      <c r="C127" s="308"/>
      <c r="D127" s="308"/>
      <c r="E127" s="309"/>
      <c r="F127" s="554"/>
    </row>
    <row r="128" spans="1:6">
      <c r="A128" s="316">
        <v>8</v>
      </c>
      <c r="B128" s="191"/>
      <c r="C128" s="308"/>
      <c r="D128" s="308"/>
      <c r="E128" s="309"/>
      <c r="F128" s="554"/>
    </row>
    <row r="129" spans="1:6">
      <c r="A129" s="316">
        <v>9</v>
      </c>
      <c r="B129" s="191"/>
      <c r="C129" s="308"/>
      <c r="D129" s="308"/>
      <c r="E129" s="309"/>
      <c r="F129" s="554"/>
    </row>
    <row r="130" spans="1:6">
      <c r="A130" s="316">
        <v>10</v>
      </c>
      <c r="B130" s="191"/>
      <c r="C130" s="308"/>
      <c r="D130" s="308"/>
      <c r="E130" s="309"/>
      <c r="F130" s="554"/>
    </row>
    <row r="131" spans="1:6">
      <c r="A131" s="316">
        <v>11</v>
      </c>
      <c r="B131" s="191"/>
      <c r="C131" s="308"/>
      <c r="D131" s="308"/>
      <c r="E131" s="309"/>
      <c r="F131" s="554"/>
    </row>
    <row r="132" spans="1:6">
      <c r="A132" s="316">
        <v>12</v>
      </c>
      <c r="B132" s="191"/>
      <c r="C132" s="308"/>
      <c r="D132" s="308"/>
      <c r="E132" s="309"/>
      <c r="F132" s="554"/>
    </row>
    <row r="133" spans="1:6">
      <c r="A133" s="316">
        <v>13</v>
      </c>
      <c r="B133" s="191"/>
      <c r="C133" s="308"/>
      <c r="D133" s="308"/>
      <c r="E133" s="309"/>
      <c r="F133" s="554"/>
    </row>
    <row r="134" spans="1:6">
      <c r="A134" s="316">
        <v>14</v>
      </c>
      <c r="B134" s="191"/>
      <c r="C134" s="308"/>
      <c r="D134" s="308"/>
      <c r="E134" s="309"/>
      <c r="F134" s="554"/>
    </row>
    <row r="135" spans="1:6">
      <c r="A135" s="316">
        <v>15</v>
      </c>
      <c r="B135" s="191"/>
      <c r="C135" s="308"/>
      <c r="D135" s="308"/>
      <c r="E135" s="309"/>
      <c r="F135" s="554"/>
    </row>
    <row r="136" spans="1:6">
      <c r="A136" s="316">
        <v>16</v>
      </c>
      <c r="B136" s="191"/>
      <c r="C136" s="308"/>
      <c r="D136" s="308"/>
      <c r="E136" s="309"/>
      <c r="F136" s="554"/>
    </row>
    <row r="137" spans="1:6">
      <c r="A137" s="316">
        <v>17</v>
      </c>
      <c r="B137" s="191"/>
      <c r="C137" s="308"/>
      <c r="D137" s="308"/>
      <c r="E137" s="309"/>
      <c r="F137" s="554"/>
    </row>
    <row r="138" spans="1:6">
      <c r="A138" s="316">
        <v>18</v>
      </c>
      <c r="B138" s="191"/>
      <c r="C138" s="308"/>
      <c r="D138" s="308"/>
      <c r="E138" s="309"/>
      <c r="F138" s="554"/>
    </row>
    <row r="139" spans="1:6">
      <c r="A139" s="316">
        <v>19</v>
      </c>
      <c r="B139" s="191"/>
      <c r="C139" s="308"/>
      <c r="D139" s="308"/>
      <c r="E139" s="309"/>
      <c r="F139" s="554"/>
    </row>
    <row r="140" spans="1:6">
      <c r="A140" s="316">
        <v>20</v>
      </c>
      <c r="B140" s="191"/>
      <c r="C140" s="308"/>
      <c r="D140" s="308"/>
      <c r="E140" s="309"/>
      <c r="F140" s="554"/>
    </row>
    <row r="141" spans="1:6">
      <c r="A141" s="316">
        <v>21</v>
      </c>
      <c r="B141" s="191"/>
      <c r="C141" s="308"/>
      <c r="D141" s="308"/>
      <c r="E141" s="309"/>
      <c r="F141" s="554"/>
    </row>
    <row r="142" spans="1:6">
      <c r="A142" s="316">
        <v>22</v>
      </c>
      <c r="B142" s="191"/>
      <c r="C142" s="308"/>
      <c r="D142" s="308"/>
      <c r="E142" s="309"/>
      <c r="F142" s="554"/>
    </row>
    <row r="143" spans="1:6">
      <c r="A143" s="316">
        <v>23</v>
      </c>
      <c r="B143" s="191"/>
      <c r="C143" s="308"/>
      <c r="D143" s="308"/>
      <c r="E143" s="309"/>
      <c r="F143" s="554"/>
    </row>
    <row r="144" spans="1:6">
      <c r="A144" s="316">
        <v>24</v>
      </c>
      <c r="B144" s="191"/>
      <c r="C144" s="308"/>
      <c r="D144" s="308"/>
      <c r="E144" s="309"/>
      <c r="F144" s="554"/>
    </row>
    <row r="145" spans="1:6">
      <c r="A145" s="316">
        <v>25</v>
      </c>
      <c r="B145" s="191"/>
      <c r="C145" s="308"/>
      <c r="D145" s="308"/>
      <c r="E145" s="309"/>
      <c r="F145" s="554"/>
    </row>
    <row r="146" spans="1:6">
      <c r="A146" s="316">
        <v>26</v>
      </c>
      <c r="B146" s="191"/>
      <c r="C146" s="308"/>
      <c r="D146" s="308"/>
      <c r="E146" s="309"/>
      <c r="F146" s="554"/>
    </row>
    <row r="147" spans="1:6">
      <c r="A147" s="316">
        <v>27</v>
      </c>
      <c r="B147" s="191"/>
      <c r="C147" s="308"/>
      <c r="D147" s="308"/>
      <c r="E147" s="309"/>
      <c r="F147" s="554"/>
    </row>
    <row r="148" spans="1:6">
      <c r="A148" s="316">
        <v>28</v>
      </c>
      <c r="B148" s="191"/>
      <c r="C148" s="308"/>
      <c r="D148" s="308"/>
      <c r="E148" s="309"/>
      <c r="F148" s="554"/>
    </row>
    <row r="149" spans="1:6">
      <c r="A149" s="316">
        <v>29</v>
      </c>
      <c r="B149" s="191"/>
      <c r="C149" s="308"/>
      <c r="D149" s="308"/>
      <c r="E149" s="309"/>
      <c r="F149" s="554"/>
    </row>
    <row r="150" spans="1:6">
      <c r="A150" s="316">
        <v>30</v>
      </c>
      <c r="B150" s="191"/>
      <c r="C150" s="308"/>
      <c r="D150" s="308"/>
      <c r="E150" s="309"/>
      <c r="F150" s="554"/>
    </row>
    <row r="151" spans="1:6">
      <c r="A151" s="316">
        <v>31</v>
      </c>
      <c r="B151" s="191"/>
      <c r="C151" s="308"/>
      <c r="D151" s="308"/>
      <c r="E151" s="309"/>
      <c r="F151" s="554"/>
    </row>
    <row r="152" spans="1:6">
      <c r="A152" s="316">
        <v>32</v>
      </c>
      <c r="B152" s="191"/>
      <c r="C152" s="308"/>
      <c r="D152" s="308"/>
      <c r="E152" s="309"/>
      <c r="F152" s="554"/>
    </row>
    <row r="153" spans="1:6">
      <c r="A153" s="316">
        <v>33</v>
      </c>
      <c r="B153" s="191"/>
      <c r="C153" s="308"/>
      <c r="D153" s="308"/>
      <c r="E153" s="309"/>
      <c r="F153" s="554"/>
    </row>
    <row r="154" spans="1:6">
      <c r="A154" s="316">
        <v>34</v>
      </c>
      <c r="B154" s="191"/>
      <c r="C154" s="308"/>
      <c r="D154" s="308"/>
      <c r="E154" s="309"/>
      <c r="F154" s="554"/>
    </row>
    <row r="155" spans="1:6">
      <c r="A155" s="316">
        <v>35</v>
      </c>
      <c r="B155" s="191"/>
      <c r="C155" s="308"/>
      <c r="D155" s="308"/>
      <c r="E155" s="309"/>
      <c r="F155" s="554"/>
    </row>
    <row r="156" spans="1:6">
      <c r="A156" s="316">
        <v>36</v>
      </c>
      <c r="B156" s="191"/>
      <c r="C156" s="308"/>
      <c r="D156" s="308"/>
      <c r="E156" s="309"/>
      <c r="F156" s="554"/>
    </row>
    <row r="157" spans="1:6">
      <c r="A157" s="316">
        <v>37</v>
      </c>
      <c r="B157" s="191"/>
      <c r="C157" s="308"/>
      <c r="D157" s="308"/>
      <c r="E157" s="309"/>
      <c r="F157" s="554"/>
    </row>
    <row r="158" spans="1:6">
      <c r="A158" s="316">
        <v>38</v>
      </c>
      <c r="B158" s="191"/>
      <c r="C158" s="308"/>
      <c r="D158" s="308"/>
      <c r="E158" s="309"/>
      <c r="F158" s="554"/>
    </row>
    <row r="159" spans="1:6">
      <c r="A159" s="316">
        <v>39</v>
      </c>
      <c r="B159" s="191"/>
      <c r="C159" s="308"/>
      <c r="D159" s="308"/>
      <c r="E159" s="309"/>
      <c r="F159" s="554"/>
    </row>
    <row r="160" spans="1:6">
      <c r="A160" s="316">
        <v>40</v>
      </c>
      <c r="B160" s="191"/>
      <c r="C160" s="308"/>
      <c r="D160" s="308"/>
      <c r="E160" s="309"/>
      <c r="F160" s="554"/>
    </row>
    <row r="161" spans="1:6">
      <c r="A161" s="316">
        <v>41</v>
      </c>
      <c r="B161" s="191"/>
      <c r="C161" s="308"/>
      <c r="D161" s="308"/>
      <c r="E161" s="309"/>
      <c r="F161" s="554"/>
    </row>
    <row r="162" spans="1:6">
      <c r="A162" s="316">
        <v>42</v>
      </c>
      <c r="B162" s="191"/>
      <c r="C162" s="308"/>
      <c r="D162" s="308"/>
      <c r="E162" s="309"/>
      <c r="F162" s="554"/>
    </row>
    <row r="163" spans="1:6">
      <c r="A163" s="316">
        <v>43</v>
      </c>
      <c r="B163" s="191"/>
      <c r="C163" s="308"/>
      <c r="D163" s="308"/>
      <c r="E163" s="309"/>
      <c r="F163" s="554"/>
    </row>
    <row r="164" spans="1:6">
      <c r="A164" s="316">
        <v>44</v>
      </c>
      <c r="B164" s="191"/>
      <c r="C164" s="308"/>
      <c r="D164" s="308"/>
      <c r="E164" s="309"/>
      <c r="F164" s="554"/>
    </row>
    <row r="165" spans="1:6">
      <c r="A165" s="316">
        <v>45</v>
      </c>
      <c r="B165" s="191"/>
      <c r="C165" s="308"/>
      <c r="D165" s="308"/>
      <c r="E165" s="309"/>
      <c r="F165" s="554"/>
    </row>
    <row r="166" spans="1:6">
      <c r="A166" s="316">
        <v>46</v>
      </c>
      <c r="B166" s="191"/>
      <c r="C166" s="308"/>
      <c r="D166" s="308"/>
      <c r="E166" s="309"/>
      <c r="F166" s="554"/>
    </row>
    <row r="167" spans="1:6">
      <c r="A167" s="316">
        <v>47</v>
      </c>
      <c r="B167" s="191"/>
      <c r="C167" s="308"/>
      <c r="D167" s="308"/>
      <c r="E167" s="309"/>
      <c r="F167" s="554"/>
    </row>
    <row r="168" spans="1:6">
      <c r="A168" s="316">
        <v>48</v>
      </c>
      <c r="B168" s="191"/>
      <c r="C168" s="308"/>
      <c r="D168" s="308"/>
      <c r="E168" s="309"/>
      <c r="F168" s="554"/>
    </row>
    <row r="169" spans="1:6">
      <c r="A169" s="316">
        <v>49</v>
      </c>
      <c r="B169" s="191"/>
      <c r="C169" s="308"/>
      <c r="D169" s="308"/>
      <c r="E169" s="309"/>
      <c r="F169" s="554"/>
    </row>
    <row r="170" spans="1:6">
      <c r="A170" s="316">
        <v>50</v>
      </c>
      <c r="B170" s="191"/>
      <c r="C170" s="308"/>
      <c r="D170" s="308"/>
      <c r="E170" s="309"/>
      <c r="F170" s="554"/>
    </row>
    <row r="171" spans="1:6" ht="32.450000000000003" customHeight="1">
      <c r="A171" s="315"/>
      <c r="B171" s="343" t="s">
        <v>1974</v>
      </c>
      <c r="C171" s="302"/>
      <c r="D171" s="302"/>
      <c r="E171" s="302"/>
      <c r="F171" s="512"/>
    </row>
    <row r="172" spans="1:6">
      <c r="A172" s="268" t="s">
        <v>202</v>
      </c>
      <c r="B172" s="304" t="s">
        <v>253</v>
      </c>
      <c r="C172" s="147" t="s">
        <v>1973</v>
      </c>
      <c r="D172" s="147" t="s">
        <v>100</v>
      </c>
      <c r="E172" s="147" t="s">
        <v>85</v>
      </c>
      <c r="F172" s="214" t="s">
        <v>649</v>
      </c>
    </row>
    <row r="173" spans="1:6">
      <c r="A173" s="313" t="s">
        <v>1977</v>
      </c>
      <c r="B173" s="245"/>
      <c r="C173" s="245"/>
      <c r="D173" s="245"/>
      <c r="E173" s="245"/>
      <c r="F173" s="522">
        <f>SUM(F174:F223)</f>
        <v>0</v>
      </c>
    </row>
    <row r="174" spans="1:6">
      <c r="A174" s="316">
        <v>1</v>
      </c>
      <c r="B174" s="191"/>
      <c r="C174" s="308"/>
      <c r="D174" s="308"/>
      <c r="E174" s="309"/>
      <c r="F174" s="554"/>
    </row>
    <row r="175" spans="1:6">
      <c r="A175" s="316">
        <v>2</v>
      </c>
      <c r="B175" s="191"/>
      <c r="C175" s="308"/>
      <c r="D175" s="308"/>
      <c r="E175" s="309"/>
      <c r="F175" s="554"/>
    </row>
    <row r="176" spans="1:6">
      <c r="A176" s="316">
        <v>3</v>
      </c>
      <c r="B176" s="191"/>
      <c r="C176" s="308"/>
      <c r="D176" s="308"/>
      <c r="E176" s="309"/>
      <c r="F176" s="554"/>
    </row>
    <row r="177" spans="1:6">
      <c r="A177" s="316">
        <v>4</v>
      </c>
      <c r="B177" s="191"/>
      <c r="C177" s="308"/>
      <c r="D177" s="308"/>
      <c r="E177" s="309"/>
      <c r="F177" s="554"/>
    </row>
    <row r="178" spans="1:6">
      <c r="A178" s="316">
        <v>5</v>
      </c>
      <c r="B178" s="191"/>
      <c r="C178" s="308"/>
      <c r="D178" s="308"/>
      <c r="E178" s="309"/>
      <c r="F178" s="554"/>
    </row>
    <row r="179" spans="1:6">
      <c r="A179" s="316">
        <v>6</v>
      </c>
      <c r="B179" s="191"/>
      <c r="C179" s="308"/>
      <c r="D179" s="308"/>
      <c r="E179" s="309"/>
      <c r="F179" s="554"/>
    </row>
    <row r="180" spans="1:6">
      <c r="A180" s="316">
        <v>7</v>
      </c>
      <c r="B180" s="191"/>
      <c r="C180" s="308"/>
      <c r="D180" s="308"/>
      <c r="E180" s="309"/>
      <c r="F180" s="554"/>
    </row>
    <row r="181" spans="1:6">
      <c r="A181" s="316">
        <v>8</v>
      </c>
      <c r="B181" s="191"/>
      <c r="C181" s="308"/>
      <c r="D181" s="308"/>
      <c r="E181" s="309"/>
      <c r="F181" s="554"/>
    </row>
    <row r="182" spans="1:6">
      <c r="A182" s="316">
        <v>9</v>
      </c>
      <c r="B182" s="191"/>
      <c r="C182" s="308"/>
      <c r="D182" s="308"/>
      <c r="E182" s="309"/>
      <c r="F182" s="554"/>
    </row>
    <row r="183" spans="1:6">
      <c r="A183" s="316">
        <v>10</v>
      </c>
      <c r="B183" s="191"/>
      <c r="C183" s="308"/>
      <c r="D183" s="308"/>
      <c r="E183" s="309"/>
      <c r="F183" s="554"/>
    </row>
    <row r="184" spans="1:6">
      <c r="A184" s="316">
        <v>11</v>
      </c>
      <c r="B184" s="191"/>
      <c r="C184" s="308"/>
      <c r="D184" s="308"/>
      <c r="E184" s="309"/>
      <c r="F184" s="554"/>
    </row>
    <row r="185" spans="1:6">
      <c r="A185" s="316">
        <v>12</v>
      </c>
      <c r="B185" s="191"/>
      <c r="C185" s="308"/>
      <c r="D185" s="308"/>
      <c r="E185" s="309"/>
      <c r="F185" s="554"/>
    </row>
    <row r="186" spans="1:6">
      <c r="A186" s="316">
        <v>13</v>
      </c>
      <c r="B186" s="191"/>
      <c r="C186" s="308"/>
      <c r="D186" s="308"/>
      <c r="E186" s="309"/>
      <c r="F186" s="554"/>
    </row>
    <row r="187" spans="1:6">
      <c r="A187" s="316">
        <v>14</v>
      </c>
      <c r="B187" s="191"/>
      <c r="C187" s="308"/>
      <c r="D187" s="308"/>
      <c r="E187" s="309"/>
      <c r="F187" s="554"/>
    </row>
    <row r="188" spans="1:6">
      <c r="A188" s="316">
        <v>15</v>
      </c>
      <c r="B188" s="191"/>
      <c r="C188" s="308"/>
      <c r="D188" s="308"/>
      <c r="E188" s="309"/>
      <c r="F188" s="554"/>
    </row>
    <row r="189" spans="1:6">
      <c r="A189" s="316">
        <v>16</v>
      </c>
      <c r="B189" s="191"/>
      <c r="C189" s="308"/>
      <c r="D189" s="308"/>
      <c r="E189" s="309"/>
      <c r="F189" s="554"/>
    </row>
    <row r="190" spans="1:6">
      <c r="A190" s="316">
        <v>17</v>
      </c>
      <c r="B190" s="191"/>
      <c r="C190" s="308"/>
      <c r="D190" s="308"/>
      <c r="E190" s="309"/>
      <c r="F190" s="554"/>
    </row>
    <row r="191" spans="1:6">
      <c r="A191" s="316">
        <v>18</v>
      </c>
      <c r="B191" s="191"/>
      <c r="C191" s="308"/>
      <c r="D191" s="308"/>
      <c r="E191" s="309"/>
      <c r="F191" s="554"/>
    </row>
    <row r="192" spans="1:6">
      <c r="A192" s="316">
        <v>19</v>
      </c>
      <c r="B192" s="191"/>
      <c r="C192" s="308"/>
      <c r="D192" s="308"/>
      <c r="E192" s="309"/>
      <c r="F192" s="554"/>
    </row>
    <row r="193" spans="1:6">
      <c r="A193" s="316">
        <v>20</v>
      </c>
      <c r="B193" s="191"/>
      <c r="C193" s="308"/>
      <c r="D193" s="308"/>
      <c r="E193" s="309"/>
      <c r="F193" s="554"/>
    </row>
    <row r="194" spans="1:6">
      <c r="A194" s="316">
        <v>21</v>
      </c>
      <c r="B194" s="191"/>
      <c r="C194" s="308"/>
      <c r="D194" s="308"/>
      <c r="E194" s="309"/>
      <c r="F194" s="554"/>
    </row>
    <row r="195" spans="1:6">
      <c r="A195" s="316">
        <v>22</v>
      </c>
      <c r="B195" s="191"/>
      <c r="C195" s="308"/>
      <c r="D195" s="308"/>
      <c r="E195" s="309"/>
      <c r="F195" s="554"/>
    </row>
    <row r="196" spans="1:6">
      <c r="A196" s="316">
        <v>23</v>
      </c>
      <c r="B196" s="191"/>
      <c r="C196" s="308"/>
      <c r="D196" s="308"/>
      <c r="E196" s="309"/>
      <c r="F196" s="554"/>
    </row>
    <row r="197" spans="1:6">
      <c r="A197" s="316">
        <v>24</v>
      </c>
      <c r="B197" s="191"/>
      <c r="C197" s="308"/>
      <c r="D197" s="308"/>
      <c r="E197" s="309"/>
      <c r="F197" s="554"/>
    </row>
    <row r="198" spans="1:6">
      <c r="A198" s="316">
        <v>25</v>
      </c>
      <c r="B198" s="191"/>
      <c r="C198" s="308"/>
      <c r="D198" s="308"/>
      <c r="E198" s="309"/>
      <c r="F198" s="554"/>
    </row>
    <row r="199" spans="1:6">
      <c r="A199" s="316">
        <v>26</v>
      </c>
      <c r="B199" s="191"/>
      <c r="C199" s="308"/>
      <c r="D199" s="308"/>
      <c r="E199" s="309"/>
      <c r="F199" s="554"/>
    </row>
    <row r="200" spans="1:6">
      <c r="A200" s="316">
        <v>27</v>
      </c>
      <c r="B200" s="191"/>
      <c r="C200" s="308"/>
      <c r="D200" s="308"/>
      <c r="E200" s="309"/>
      <c r="F200" s="554"/>
    </row>
    <row r="201" spans="1:6">
      <c r="A201" s="316">
        <v>28</v>
      </c>
      <c r="B201" s="191"/>
      <c r="C201" s="308"/>
      <c r="D201" s="308"/>
      <c r="E201" s="309"/>
      <c r="F201" s="554"/>
    </row>
    <row r="202" spans="1:6">
      <c r="A202" s="316">
        <v>29</v>
      </c>
      <c r="B202" s="191"/>
      <c r="C202" s="308"/>
      <c r="D202" s="308"/>
      <c r="E202" s="309"/>
      <c r="F202" s="554"/>
    </row>
    <row r="203" spans="1:6">
      <c r="A203" s="316">
        <v>30</v>
      </c>
      <c r="B203" s="191"/>
      <c r="C203" s="308"/>
      <c r="D203" s="308"/>
      <c r="E203" s="309"/>
      <c r="F203" s="554"/>
    </row>
    <row r="204" spans="1:6">
      <c r="A204" s="316">
        <v>31</v>
      </c>
      <c r="B204" s="191"/>
      <c r="C204" s="308"/>
      <c r="D204" s="308"/>
      <c r="E204" s="309"/>
      <c r="F204" s="554"/>
    </row>
    <row r="205" spans="1:6">
      <c r="A205" s="316">
        <v>32</v>
      </c>
      <c r="B205" s="191"/>
      <c r="C205" s="308"/>
      <c r="D205" s="308"/>
      <c r="E205" s="309"/>
      <c r="F205" s="554"/>
    </row>
    <row r="206" spans="1:6">
      <c r="A206" s="316">
        <v>33</v>
      </c>
      <c r="B206" s="191"/>
      <c r="C206" s="308"/>
      <c r="D206" s="308"/>
      <c r="E206" s="309"/>
      <c r="F206" s="554"/>
    </row>
    <row r="207" spans="1:6">
      <c r="A207" s="316">
        <v>34</v>
      </c>
      <c r="B207" s="191"/>
      <c r="C207" s="308"/>
      <c r="D207" s="308"/>
      <c r="E207" s="309"/>
      <c r="F207" s="554"/>
    </row>
    <row r="208" spans="1:6">
      <c r="A208" s="316">
        <v>35</v>
      </c>
      <c r="B208" s="191"/>
      <c r="C208" s="308"/>
      <c r="D208" s="308"/>
      <c r="E208" s="309"/>
      <c r="F208" s="554"/>
    </row>
    <row r="209" spans="1:6">
      <c r="A209" s="316">
        <v>36</v>
      </c>
      <c r="B209" s="191"/>
      <c r="C209" s="308"/>
      <c r="D209" s="308"/>
      <c r="E209" s="309"/>
      <c r="F209" s="554"/>
    </row>
    <row r="210" spans="1:6">
      <c r="A210" s="316">
        <v>37</v>
      </c>
      <c r="B210" s="191"/>
      <c r="C210" s="308"/>
      <c r="D210" s="308"/>
      <c r="E210" s="309"/>
      <c r="F210" s="554"/>
    </row>
    <row r="211" spans="1:6">
      <c r="A211" s="316">
        <v>38</v>
      </c>
      <c r="B211" s="191"/>
      <c r="C211" s="308"/>
      <c r="D211" s="308"/>
      <c r="E211" s="309"/>
      <c r="F211" s="554"/>
    </row>
    <row r="212" spans="1:6">
      <c r="A212" s="316">
        <v>39</v>
      </c>
      <c r="B212" s="191"/>
      <c r="C212" s="308"/>
      <c r="D212" s="308"/>
      <c r="E212" s="309"/>
      <c r="F212" s="554"/>
    </row>
    <row r="213" spans="1:6">
      <c r="A213" s="316">
        <v>40</v>
      </c>
      <c r="B213" s="191"/>
      <c r="C213" s="308"/>
      <c r="D213" s="308"/>
      <c r="E213" s="309"/>
      <c r="F213" s="554"/>
    </row>
    <row r="214" spans="1:6">
      <c r="A214" s="316">
        <v>41</v>
      </c>
      <c r="B214" s="191"/>
      <c r="C214" s="308"/>
      <c r="D214" s="308"/>
      <c r="E214" s="309"/>
      <c r="F214" s="554"/>
    </row>
    <row r="215" spans="1:6">
      <c r="A215" s="316">
        <v>42</v>
      </c>
      <c r="B215" s="191"/>
      <c r="C215" s="308"/>
      <c r="D215" s="308"/>
      <c r="E215" s="309"/>
      <c r="F215" s="554"/>
    </row>
    <row r="216" spans="1:6">
      <c r="A216" s="316">
        <v>43</v>
      </c>
      <c r="B216" s="191"/>
      <c r="C216" s="308"/>
      <c r="D216" s="308"/>
      <c r="E216" s="309"/>
      <c r="F216" s="554"/>
    </row>
    <row r="217" spans="1:6">
      <c r="A217" s="316">
        <v>44</v>
      </c>
      <c r="B217" s="191"/>
      <c r="C217" s="308"/>
      <c r="D217" s="308"/>
      <c r="E217" s="309"/>
      <c r="F217" s="554"/>
    </row>
    <row r="218" spans="1:6">
      <c r="A218" s="316">
        <v>45</v>
      </c>
      <c r="B218" s="191"/>
      <c r="C218" s="308"/>
      <c r="D218" s="308"/>
      <c r="E218" s="309"/>
      <c r="F218" s="554"/>
    </row>
    <row r="219" spans="1:6">
      <c r="A219" s="316">
        <v>46</v>
      </c>
      <c r="B219" s="191"/>
      <c r="C219" s="308"/>
      <c r="D219" s="308"/>
      <c r="E219" s="309"/>
      <c r="F219" s="554"/>
    </row>
    <row r="220" spans="1:6">
      <c r="A220" s="316">
        <v>47</v>
      </c>
      <c r="B220" s="191"/>
      <c r="C220" s="308"/>
      <c r="D220" s="308"/>
      <c r="E220" s="309"/>
      <c r="F220" s="554"/>
    </row>
    <row r="221" spans="1:6">
      <c r="A221" s="316">
        <v>48</v>
      </c>
      <c r="B221" s="191"/>
      <c r="C221" s="308"/>
      <c r="D221" s="308"/>
      <c r="E221" s="309"/>
      <c r="F221" s="554"/>
    </row>
    <row r="222" spans="1:6">
      <c r="A222" s="316">
        <v>49</v>
      </c>
      <c r="B222" s="191"/>
      <c r="C222" s="308"/>
      <c r="D222" s="308"/>
      <c r="E222" s="309"/>
      <c r="F222" s="554"/>
    </row>
    <row r="223" spans="1:6" ht="16.5" thickBot="1">
      <c r="A223" s="317">
        <v>50</v>
      </c>
      <c r="B223" s="310"/>
      <c r="C223" s="311"/>
      <c r="D223" s="311"/>
      <c r="E223" s="312"/>
      <c r="F223" s="635"/>
    </row>
    <row r="235" spans="1:6">
      <c r="A235" s="43"/>
      <c r="F235" s="48"/>
    </row>
  </sheetData>
  <sheetProtection algorithmName="SHA-512" hashValue="E3+NaU0OI2NjupQsd/qEZ4HOBAplEfirdE4eWwF2k2rw+S0FTgywycxzZVCTrL//TC42mqV8WX89+STPmCSA/w==" saltValue="v568H2PLo15fkTFS+ZW9MA==" spinCount="100000" sheet="1" objects="1" scenarios="1"/>
  <dataConsolidate/>
  <mergeCells count="2">
    <mergeCell ref="D10:F10"/>
    <mergeCell ref="D118:F118"/>
  </mergeCells>
  <dataValidations count="1">
    <dataValidation type="decimal" operator="greaterThanOrEqual" allowBlank="1" showInputMessage="1" showErrorMessage="1" sqref="E121:F170 E13:F62 E66:F115 F12 F65 F120 F173 E174:F223">
      <formula1>0</formula1>
    </dataValidation>
  </dataValidations>
  <printOptions horizontalCentered="1" gridLinesSet="0"/>
  <pageMargins left="0.5" right="0.5" top="0.5" bottom="0.5" header="0.35" footer="0.35"/>
  <pageSetup scale="77" fitToHeight="9999" orientation="landscape" horizontalDpi="300" verticalDpi="300" r:id="rId1"/>
  <headerFooter alignWithMargins="0">
    <oddHeader>&amp;CMBK107&amp;L&amp;R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tabColor rgb="FFFF0000"/>
  </sheetPr>
  <dimension ref="A1:J151"/>
  <sheetViews>
    <sheetView showGridLines="0" topLeftCell="A58" zoomScale="110" zoomScaleNormal="110" zoomScaleSheetLayoutView="110" workbookViewId="0">
      <selection activeCell="D41" sqref="D41"/>
    </sheetView>
  </sheetViews>
  <sheetFormatPr defaultColWidth="11.42578125" defaultRowHeight="15"/>
  <cols>
    <col min="1" max="1" width="11.5703125" style="329" customWidth="1"/>
    <col min="2" max="2" width="50.42578125" style="329" customWidth="1"/>
    <col min="3" max="3" width="17.7109375" style="329" customWidth="1"/>
    <col min="4" max="4" width="22.7109375" style="329" customWidth="1"/>
    <col min="5" max="5" width="12.5703125" style="330" customWidth="1"/>
    <col min="6" max="6" width="20.140625" style="329" customWidth="1"/>
    <col min="7" max="7" width="46.42578125" style="329" customWidth="1"/>
    <col min="8" max="255" width="11.42578125" style="329"/>
    <col min="256" max="256" width="8" style="329" bestFit="1" customWidth="1"/>
    <col min="257" max="257" width="63.42578125" style="329" customWidth="1"/>
    <col min="258" max="258" width="23.42578125" style="329" bestFit="1" customWidth="1"/>
    <col min="259" max="259" width="33.5703125" style="329" bestFit="1" customWidth="1"/>
    <col min="260" max="260" width="25.140625" style="329" bestFit="1" customWidth="1"/>
    <col min="261" max="261" width="5.42578125" style="329" customWidth="1"/>
    <col min="262" max="511" width="11.42578125" style="329"/>
    <col min="512" max="512" width="8" style="329" bestFit="1" customWidth="1"/>
    <col min="513" max="513" width="63.42578125" style="329" customWidth="1"/>
    <col min="514" max="514" width="23.42578125" style="329" bestFit="1" customWidth="1"/>
    <col min="515" max="515" width="33.5703125" style="329" bestFit="1" customWidth="1"/>
    <col min="516" max="516" width="25.140625" style="329" bestFit="1" customWidth="1"/>
    <col min="517" max="517" width="5.42578125" style="329" customWidth="1"/>
    <col min="518" max="767" width="11.42578125" style="329"/>
    <col min="768" max="768" width="8" style="329" bestFit="1" customWidth="1"/>
    <col min="769" max="769" width="63.42578125" style="329" customWidth="1"/>
    <col min="770" max="770" width="23.42578125" style="329" bestFit="1" customWidth="1"/>
    <col min="771" max="771" width="33.5703125" style="329" bestFit="1" customWidth="1"/>
    <col min="772" max="772" width="25.140625" style="329" bestFit="1" customWidth="1"/>
    <col min="773" max="773" width="5.42578125" style="329" customWidth="1"/>
    <col min="774" max="1023" width="11.42578125" style="329"/>
    <col min="1024" max="1024" width="8" style="329" bestFit="1" customWidth="1"/>
    <col min="1025" max="1025" width="63.42578125" style="329" customWidth="1"/>
    <col min="1026" max="1026" width="23.42578125" style="329" bestFit="1" customWidth="1"/>
    <col min="1027" max="1027" width="33.5703125" style="329" bestFit="1" customWidth="1"/>
    <col min="1028" max="1028" width="25.140625" style="329" bestFit="1" customWidth="1"/>
    <col min="1029" max="1029" width="5.42578125" style="329" customWidth="1"/>
    <col min="1030" max="1279" width="11.42578125" style="329"/>
    <col min="1280" max="1280" width="8" style="329" bestFit="1" customWidth="1"/>
    <col min="1281" max="1281" width="63.42578125" style="329" customWidth="1"/>
    <col min="1282" max="1282" width="23.42578125" style="329" bestFit="1" customWidth="1"/>
    <col min="1283" max="1283" width="33.5703125" style="329" bestFit="1" customWidth="1"/>
    <col min="1284" max="1284" width="25.140625" style="329" bestFit="1" customWidth="1"/>
    <col min="1285" max="1285" width="5.42578125" style="329" customWidth="1"/>
    <col min="1286" max="1535" width="11.42578125" style="329"/>
    <col min="1536" max="1536" width="8" style="329" bestFit="1" customWidth="1"/>
    <col min="1537" max="1537" width="63.42578125" style="329" customWidth="1"/>
    <col min="1538" max="1538" width="23.42578125" style="329" bestFit="1" customWidth="1"/>
    <col min="1539" max="1539" width="33.5703125" style="329" bestFit="1" customWidth="1"/>
    <col min="1540" max="1540" width="25.140625" style="329" bestFit="1" customWidth="1"/>
    <col min="1541" max="1541" width="5.42578125" style="329" customWidth="1"/>
    <col min="1542" max="1791" width="11.42578125" style="329"/>
    <col min="1792" max="1792" width="8" style="329" bestFit="1" customWidth="1"/>
    <col min="1793" max="1793" width="63.42578125" style="329" customWidth="1"/>
    <col min="1794" max="1794" width="23.42578125" style="329" bestFit="1" customWidth="1"/>
    <col min="1795" max="1795" width="33.5703125" style="329" bestFit="1" customWidth="1"/>
    <col min="1796" max="1796" width="25.140625" style="329" bestFit="1" customWidth="1"/>
    <col min="1797" max="1797" width="5.42578125" style="329" customWidth="1"/>
    <col min="1798" max="2047" width="11.42578125" style="329"/>
    <col min="2048" max="2048" width="8" style="329" bestFit="1" customWidth="1"/>
    <col min="2049" max="2049" width="63.42578125" style="329" customWidth="1"/>
    <col min="2050" max="2050" width="23.42578125" style="329" bestFit="1" customWidth="1"/>
    <col min="2051" max="2051" width="33.5703125" style="329" bestFit="1" customWidth="1"/>
    <col min="2052" max="2052" width="25.140625" style="329" bestFit="1" customWidth="1"/>
    <col min="2053" max="2053" width="5.42578125" style="329" customWidth="1"/>
    <col min="2054" max="2303" width="11.42578125" style="329"/>
    <col min="2304" max="2304" width="8" style="329" bestFit="1" customWidth="1"/>
    <col min="2305" max="2305" width="63.42578125" style="329" customWidth="1"/>
    <col min="2306" max="2306" width="23.42578125" style="329" bestFit="1" customWidth="1"/>
    <col min="2307" max="2307" width="33.5703125" style="329" bestFit="1" customWidth="1"/>
    <col min="2308" max="2308" width="25.140625" style="329" bestFit="1" customWidth="1"/>
    <col min="2309" max="2309" width="5.42578125" style="329" customWidth="1"/>
    <col min="2310" max="2559" width="11.42578125" style="329"/>
    <col min="2560" max="2560" width="8" style="329" bestFit="1" customWidth="1"/>
    <col min="2561" max="2561" width="63.42578125" style="329" customWidth="1"/>
    <col min="2562" max="2562" width="23.42578125" style="329" bestFit="1" customWidth="1"/>
    <col min="2563" max="2563" width="33.5703125" style="329" bestFit="1" customWidth="1"/>
    <col min="2564" max="2564" width="25.140625" style="329" bestFit="1" customWidth="1"/>
    <col min="2565" max="2565" width="5.42578125" style="329" customWidth="1"/>
    <col min="2566" max="2815" width="11.42578125" style="329"/>
    <col min="2816" max="2816" width="8" style="329" bestFit="1" customWidth="1"/>
    <col min="2817" max="2817" width="63.42578125" style="329" customWidth="1"/>
    <col min="2818" max="2818" width="23.42578125" style="329" bestFit="1" customWidth="1"/>
    <col min="2819" max="2819" width="33.5703125" style="329" bestFit="1" customWidth="1"/>
    <col min="2820" max="2820" width="25.140625" style="329" bestFit="1" customWidth="1"/>
    <col min="2821" max="2821" width="5.42578125" style="329" customWidth="1"/>
    <col min="2822" max="3071" width="11.42578125" style="329"/>
    <col min="3072" max="3072" width="8" style="329" bestFit="1" customWidth="1"/>
    <col min="3073" max="3073" width="63.42578125" style="329" customWidth="1"/>
    <col min="3074" max="3074" width="23.42578125" style="329" bestFit="1" customWidth="1"/>
    <col min="3075" max="3075" width="33.5703125" style="329" bestFit="1" customWidth="1"/>
    <col min="3076" max="3076" width="25.140625" style="329" bestFit="1" customWidth="1"/>
    <col min="3077" max="3077" width="5.42578125" style="329" customWidth="1"/>
    <col min="3078" max="3327" width="11.42578125" style="329"/>
    <col min="3328" max="3328" width="8" style="329" bestFit="1" customWidth="1"/>
    <col min="3329" max="3329" width="63.42578125" style="329" customWidth="1"/>
    <col min="3330" max="3330" width="23.42578125" style="329" bestFit="1" customWidth="1"/>
    <col min="3331" max="3331" width="33.5703125" style="329" bestFit="1" customWidth="1"/>
    <col min="3332" max="3332" width="25.140625" style="329" bestFit="1" customWidth="1"/>
    <col min="3333" max="3333" width="5.42578125" style="329" customWidth="1"/>
    <col min="3334" max="3583" width="11.42578125" style="329"/>
    <col min="3584" max="3584" width="8" style="329" bestFit="1" customWidth="1"/>
    <col min="3585" max="3585" width="63.42578125" style="329" customWidth="1"/>
    <col min="3586" max="3586" width="23.42578125" style="329" bestFit="1" customWidth="1"/>
    <col min="3587" max="3587" width="33.5703125" style="329" bestFit="1" customWidth="1"/>
    <col min="3588" max="3588" width="25.140625" style="329" bestFit="1" customWidth="1"/>
    <col min="3589" max="3589" width="5.42578125" style="329" customWidth="1"/>
    <col min="3590" max="3839" width="11.42578125" style="329"/>
    <col min="3840" max="3840" width="8" style="329" bestFit="1" customWidth="1"/>
    <col min="3841" max="3841" width="63.42578125" style="329" customWidth="1"/>
    <col min="3842" max="3842" width="23.42578125" style="329" bestFit="1" customWidth="1"/>
    <col min="3843" max="3843" width="33.5703125" style="329" bestFit="1" customWidth="1"/>
    <col min="3844" max="3844" width="25.140625" style="329" bestFit="1" customWidth="1"/>
    <col min="3845" max="3845" width="5.42578125" style="329" customWidth="1"/>
    <col min="3846" max="4095" width="11.42578125" style="329"/>
    <col min="4096" max="4096" width="8" style="329" bestFit="1" customWidth="1"/>
    <col min="4097" max="4097" width="63.42578125" style="329" customWidth="1"/>
    <col min="4098" max="4098" width="23.42578125" style="329" bestFit="1" customWidth="1"/>
    <col min="4099" max="4099" width="33.5703125" style="329" bestFit="1" customWidth="1"/>
    <col min="4100" max="4100" width="25.140625" style="329" bestFit="1" customWidth="1"/>
    <col min="4101" max="4101" width="5.42578125" style="329" customWidth="1"/>
    <col min="4102" max="4351" width="11.42578125" style="329"/>
    <col min="4352" max="4352" width="8" style="329" bestFit="1" customWidth="1"/>
    <col min="4353" max="4353" width="63.42578125" style="329" customWidth="1"/>
    <col min="4354" max="4354" width="23.42578125" style="329" bestFit="1" customWidth="1"/>
    <col min="4355" max="4355" width="33.5703125" style="329" bestFit="1" customWidth="1"/>
    <col min="4356" max="4356" width="25.140625" style="329" bestFit="1" customWidth="1"/>
    <col min="4357" max="4357" width="5.42578125" style="329" customWidth="1"/>
    <col min="4358" max="4607" width="11.42578125" style="329"/>
    <col min="4608" max="4608" width="8" style="329" bestFit="1" customWidth="1"/>
    <col min="4609" max="4609" width="63.42578125" style="329" customWidth="1"/>
    <col min="4610" max="4610" width="23.42578125" style="329" bestFit="1" customWidth="1"/>
    <col min="4611" max="4611" width="33.5703125" style="329" bestFit="1" customWidth="1"/>
    <col min="4612" max="4612" width="25.140625" style="329" bestFit="1" customWidth="1"/>
    <col min="4613" max="4613" width="5.42578125" style="329" customWidth="1"/>
    <col min="4614" max="4863" width="11.42578125" style="329"/>
    <col min="4864" max="4864" width="8" style="329" bestFit="1" customWidth="1"/>
    <col min="4865" max="4865" width="63.42578125" style="329" customWidth="1"/>
    <col min="4866" max="4866" width="23.42578125" style="329" bestFit="1" customWidth="1"/>
    <col min="4867" max="4867" width="33.5703125" style="329" bestFit="1" customWidth="1"/>
    <col min="4868" max="4868" width="25.140625" style="329" bestFit="1" customWidth="1"/>
    <col min="4869" max="4869" width="5.42578125" style="329" customWidth="1"/>
    <col min="4870" max="5119" width="11.42578125" style="329"/>
    <col min="5120" max="5120" width="8" style="329" bestFit="1" customWidth="1"/>
    <col min="5121" max="5121" width="63.42578125" style="329" customWidth="1"/>
    <col min="5122" max="5122" width="23.42578125" style="329" bestFit="1" customWidth="1"/>
    <col min="5123" max="5123" width="33.5703125" style="329" bestFit="1" customWidth="1"/>
    <col min="5124" max="5124" width="25.140625" style="329" bestFit="1" customWidth="1"/>
    <col min="5125" max="5125" width="5.42578125" style="329" customWidth="1"/>
    <col min="5126" max="5375" width="11.42578125" style="329"/>
    <col min="5376" max="5376" width="8" style="329" bestFit="1" customWidth="1"/>
    <col min="5377" max="5377" width="63.42578125" style="329" customWidth="1"/>
    <col min="5378" max="5378" width="23.42578125" style="329" bestFit="1" customWidth="1"/>
    <col min="5379" max="5379" width="33.5703125" style="329" bestFit="1" customWidth="1"/>
    <col min="5380" max="5380" width="25.140625" style="329" bestFit="1" customWidth="1"/>
    <col min="5381" max="5381" width="5.42578125" style="329" customWidth="1"/>
    <col min="5382" max="5631" width="11.42578125" style="329"/>
    <col min="5632" max="5632" width="8" style="329" bestFit="1" customWidth="1"/>
    <col min="5633" max="5633" width="63.42578125" style="329" customWidth="1"/>
    <col min="5634" max="5634" width="23.42578125" style="329" bestFit="1" customWidth="1"/>
    <col min="5635" max="5635" width="33.5703125" style="329" bestFit="1" customWidth="1"/>
    <col min="5636" max="5636" width="25.140625" style="329" bestFit="1" customWidth="1"/>
    <col min="5637" max="5637" width="5.42578125" style="329" customWidth="1"/>
    <col min="5638" max="5887" width="11.42578125" style="329"/>
    <col min="5888" max="5888" width="8" style="329" bestFit="1" customWidth="1"/>
    <col min="5889" max="5889" width="63.42578125" style="329" customWidth="1"/>
    <col min="5890" max="5890" width="23.42578125" style="329" bestFit="1" customWidth="1"/>
    <col min="5891" max="5891" width="33.5703125" style="329" bestFit="1" customWidth="1"/>
    <col min="5892" max="5892" width="25.140625" style="329" bestFit="1" customWidth="1"/>
    <col min="5893" max="5893" width="5.42578125" style="329" customWidth="1"/>
    <col min="5894" max="6143" width="11.42578125" style="329"/>
    <col min="6144" max="6144" width="8" style="329" bestFit="1" customWidth="1"/>
    <col min="6145" max="6145" width="63.42578125" style="329" customWidth="1"/>
    <col min="6146" max="6146" width="23.42578125" style="329" bestFit="1" customWidth="1"/>
    <col min="6147" max="6147" width="33.5703125" style="329" bestFit="1" customWidth="1"/>
    <col min="6148" max="6148" width="25.140625" style="329" bestFit="1" customWidth="1"/>
    <col min="6149" max="6149" width="5.42578125" style="329" customWidth="1"/>
    <col min="6150" max="6399" width="11.42578125" style="329"/>
    <col min="6400" max="6400" width="8" style="329" bestFit="1" customWidth="1"/>
    <col min="6401" max="6401" width="63.42578125" style="329" customWidth="1"/>
    <col min="6402" max="6402" width="23.42578125" style="329" bestFit="1" customWidth="1"/>
    <col min="6403" max="6403" width="33.5703125" style="329" bestFit="1" customWidth="1"/>
    <col min="6404" max="6404" width="25.140625" style="329" bestFit="1" customWidth="1"/>
    <col min="6405" max="6405" width="5.42578125" style="329" customWidth="1"/>
    <col min="6406" max="6655" width="11.42578125" style="329"/>
    <col min="6656" max="6656" width="8" style="329" bestFit="1" customWidth="1"/>
    <col min="6657" max="6657" width="63.42578125" style="329" customWidth="1"/>
    <col min="6658" max="6658" width="23.42578125" style="329" bestFit="1" customWidth="1"/>
    <col min="6659" max="6659" width="33.5703125" style="329" bestFit="1" customWidth="1"/>
    <col min="6660" max="6660" width="25.140625" style="329" bestFit="1" customWidth="1"/>
    <col min="6661" max="6661" width="5.42578125" style="329" customWidth="1"/>
    <col min="6662" max="6911" width="11.42578125" style="329"/>
    <col min="6912" max="6912" width="8" style="329" bestFit="1" customWidth="1"/>
    <col min="6913" max="6913" width="63.42578125" style="329" customWidth="1"/>
    <col min="6914" max="6914" width="23.42578125" style="329" bestFit="1" customWidth="1"/>
    <col min="6915" max="6915" width="33.5703125" style="329" bestFit="1" customWidth="1"/>
    <col min="6916" max="6916" width="25.140625" style="329" bestFit="1" customWidth="1"/>
    <col min="6917" max="6917" width="5.42578125" style="329" customWidth="1"/>
    <col min="6918" max="7167" width="11.42578125" style="329"/>
    <col min="7168" max="7168" width="8" style="329" bestFit="1" customWidth="1"/>
    <col min="7169" max="7169" width="63.42578125" style="329" customWidth="1"/>
    <col min="7170" max="7170" width="23.42578125" style="329" bestFit="1" customWidth="1"/>
    <col min="7171" max="7171" width="33.5703125" style="329" bestFit="1" customWidth="1"/>
    <col min="7172" max="7172" width="25.140625" style="329" bestFit="1" customWidth="1"/>
    <col min="7173" max="7173" width="5.42578125" style="329" customWidth="1"/>
    <col min="7174" max="7423" width="11.42578125" style="329"/>
    <col min="7424" max="7424" width="8" style="329" bestFit="1" customWidth="1"/>
    <col min="7425" max="7425" width="63.42578125" style="329" customWidth="1"/>
    <col min="7426" max="7426" width="23.42578125" style="329" bestFit="1" customWidth="1"/>
    <col min="7427" max="7427" width="33.5703125" style="329" bestFit="1" customWidth="1"/>
    <col min="7428" max="7428" width="25.140625" style="329" bestFit="1" customWidth="1"/>
    <col min="7429" max="7429" width="5.42578125" style="329" customWidth="1"/>
    <col min="7430" max="7679" width="11.42578125" style="329"/>
    <col min="7680" max="7680" width="8" style="329" bestFit="1" customWidth="1"/>
    <col min="7681" max="7681" width="63.42578125" style="329" customWidth="1"/>
    <col min="7682" max="7682" width="23.42578125" style="329" bestFit="1" customWidth="1"/>
    <col min="7683" max="7683" width="33.5703125" style="329" bestFit="1" customWidth="1"/>
    <col min="7684" max="7684" width="25.140625" style="329" bestFit="1" customWidth="1"/>
    <col min="7685" max="7685" width="5.42578125" style="329" customWidth="1"/>
    <col min="7686" max="7935" width="11.42578125" style="329"/>
    <col min="7936" max="7936" width="8" style="329" bestFit="1" customWidth="1"/>
    <col min="7937" max="7937" width="63.42578125" style="329" customWidth="1"/>
    <col min="7938" max="7938" width="23.42578125" style="329" bestFit="1" customWidth="1"/>
    <col min="7939" max="7939" width="33.5703125" style="329" bestFit="1" customWidth="1"/>
    <col min="7940" max="7940" width="25.140625" style="329" bestFit="1" customWidth="1"/>
    <col min="7941" max="7941" width="5.42578125" style="329" customWidth="1"/>
    <col min="7942" max="8191" width="11.42578125" style="329"/>
    <col min="8192" max="8192" width="8" style="329" bestFit="1" customWidth="1"/>
    <col min="8193" max="8193" width="63.42578125" style="329" customWidth="1"/>
    <col min="8194" max="8194" width="23.42578125" style="329" bestFit="1" customWidth="1"/>
    <col min="8195" max="8195" width="33.5703125" style="329" bestFit="1" customWidth="1"/>
    <col min="8196" max="8196" width="25.140625" style="329" bestFit="1" customWidth="1"/>
    <col min="8197" max="8197" width="5.42578125" style="329" customWidth="1"/>
    <col min="8198" max="8447" width="11.42578125" style="329"/>
    <col min="8448" max="8448" width="8" style="329" bestFit="1" customWidth="1"/>
    <col min="8449" max="8449" width="63.42578125" style="329" customWidth="1"/>
    <col min="8450" max="8450" width="23.42578125" style="329" bestFit="1" customWidth="1"/>
    <col min="8451" max="8451" width="33.5703125" style="329" bestFit="1" customWidth="1"/>
    <col min="8452" max="8452" width="25.140625" style="329" bestFit="1" customWidth="1"/>
    <col min="8453" max="8453" width="5.42578125" style="329" customWidth="1"/>
    <col min="8454" max="8703" width="11.42578125" style="329"/>
    <col min="8704" max="8704" width="8" style="329" bestFit="1" customWidth="1"/>
    <col min="8705" max="8705" width="63.42578125" style="329" customWidth="1"/>
    <col min="8706" max="8706" width="23.42578125" style="329" bestFit="1" customWidth="1"/>
    <col min="8707" max="8707" width="33.5703125" style="329" bestFit="1" customWidth="1"/>
    <col min="8708" max="8708" width="25.140625" style="329" bestFit="1" customWidth="1"/>
    <col min="8709" max="8709" width="5.42578125" style="329" customWidth="1"/>
    <col min="8710" max="8959" width="11.42578125" style="329"/>
    <col min="8960" max="8960" width="8" style="329" bestFit="1" customWidth="1"/>
    <col min="8961" max="8961" width="63.42578125" style="329" customWidth="1"/>
    <col min="8962" max="8962" width="23.42578125" style="329" bestFit="1" customWidth="1"/>
    <col min="8963" max="8963" width="33.5703125" style="329" bestFit="1" customWidth="1"/>
    <col min="8964" max="8964" width="25.140625" style="329" bestFit="1" customWidth="1"/>
    <col min="8965" max="8965" width="5.42578125" style="329" customWidth="1"/>
    <col min="8966" max="9215" width="11.42578125" style="329"/>
    <col min="9216" max="9216" width="8" style="329" bestFit="1" customWidth="1"/>
    <col min="9217" max="9217" width="63.42578125" style="329" customWidth="1"/>
    <col min="9218" max="9218" width="23.42578125" style="329" bestFit="1" customWidth="1"/>
    <col min="9219" max="9219" width="33.5703125" style="329" bestFit="1" customWidth="1"/>
    <col min="9220" max="9220" width="25.140625" style="329" bestFit="1" customWidth="1"/>
    <col min="9221" max="9221" width="5.42578125" style="329" customWidth="1"/>
    <col min="9222" max="9471" width="11.42578125" style="329"/>
    <col min="9472" max="9472" width="8" style="329" bestFit="1" customWidth="1"/>
    <col min="9473" max="9473" width="63.42578125" style="329" customWidth="1"/>
    <col min="9474" max="9474" width="23.42578125" style="329" bestFit="1" customWidth="1"/>
    <col min="9475" max="9475" width="33.5703125" style="329" bestFit="1" customWidth="1"/>
    <col min="9476" max="9476" width="25.140625" style="329" bestFit="1" customWidth="1"/>
    <col min="9477" max="9477" width="5.42578125" style="329" customWidth="1"/>
    <col min="9478" max="9727" width="11.42578125" style="329"/>
    <col min="9728" max="9728" width="8" style="329" bestFit="1" customWidth="1"/>
    <col min="9729" max="9729" width="63.42578125" style="329" customWidth="1"/>
    <col min="9730" max="9730" width="23.42578125" style="329" bestFit="1" customWidth="1"/>
    <col min="9731" max="9731" width="33.5703125" style="329" bestFit="1" customWidth="1"/>
    <col min="9732" max="9732" width="25.140625" style="329" bestFit="1" customWidth="1"/>
    <col min="9733" max="9733" width="5.42578125" style="329" customWidth="1"/>
    <col min="9734" max="9983" width="11.42578125" style="329"/>
    <col min="9984" max="9984" width="8" style="329" bestFit="1" customWidth="1"/>
    <col min="9985" max="9985" width="63.42578125" style="329" customWidth="1"/>
    <col min="9986" max="9986" width="23.42578125" style="329" bestFit="1" customWidth="1"/>
    <col min="9987" max="9987" width="33.5703125" style="329" bestFit="1" customWidth="1"/>
    <col min="9988" max="9988" width="25.140625" style="329" bestFit="1" customWidth="1"/>
    <col min="9989" max="9989" width="5.42578125" style="329" customWidth="1"/>
    <col min="9990" max="10239" width="11.42578125" style="329"/>
    <col min="10240" max="10240" width="8" style="329" bestFit="1" customWidth="1"/>
    <col min="10241" max="10241" width="63.42578125" style="329" customWidth="1"/>
    <col min="10242" max="10242" width="23.42578125" style="329" bestFit="1" customWidth="1"/>
    <col min="10243" max="10243" width="33.5703125" style="329" bestFit="1" customWidth="1"/>
    <col min="10244" max="10244" width="25.140625" style="329" bestFit="1" customWidth="1"/>
    <col min="10245" max="10245" width="5.42578125" style="329" customWidth="1"/>
    <col min="10246" max="10495" width="11.42578125" style="329"/>
    <col min="10496" max="10496" width="8" style="329" bestFit="1" customWidth="1"/>
    <col min="10497" max="10497" width="63.42578125" style="329" customWidth="1"/>
    <col min="10498" max="10498" width="23.42578125" style="329" bestFit="1" customWidth="1"/>
    <col min="10499" max="10499" width="33.5703125" style="329" bestFit="1" customWidth="1"/>
    <col min="10500" max="10500" width="25.140625" style="329" bestFit="1" customWidth="1"/>
    <col min="10501" max="10501" width="5.42578125" style="329" customWidth="1"/>
    <col min="10502" max="10751" width="11.42578125" style="329"/>
    <col min="10752" max="10752" width="8" style="329" bestFit="1" customWidth="1"/>
    <col min="10753" max="10753" width="63.42578125" style="329" customWidth="1"/>
    <col min="10754" max="10754" width="23.42578125" style="329" bestFit="1" customWidth="1"/>
    <col min="10755" max="10755" width="33.5703125" style="329" bestFit="1" customWidth="1"/>
    <col min="10756" max="10756" width="25.140625" style="329" bestFit="1" customWidth="1"/>
    <col min="10757" max="10757" width="5.42578125" style="329" customWidth="1"/>
    <col min="10758" max="11007" width="11.42578125" style="329"/>
    <col min="11008" max="11008" width="8" style="329" bestFit="1" customWidth="1"/>
    <col min="11009" max="11009" width="63.42578125" style="329" customWidth="1"/>
    <col min="11010" max="11010" width="23.42578125" style="329" bestFit="1" customWidth="1"/>
    <col min="11011" max="11011" width="33.5703125" style="329" bestFit="1" customWidth="1"/>
    <col min="11012" max="11012" width="25.140625" style="329" bestFit="1" customWidth="1"/>
    <col min="11013" max="11013" width="5.42578125" style="329" customWidth="1"/>
    <col min="11014" max="11263" width="11.42578125" style="329"/>
    <col min="11264" max="11264" width="8" style="329" bestFit="1" customWidth="1"/>
    <col min="11265" max="11265" width="63.42578125" style="329" customWidth="1"/>
    <col min="11266" max="11266" width="23.42578125" style="329" bestFit="1" customWidth="1"/>
    <col min="11267" max="11267" width="33.5703125" style="329" bestFit="1" customWidth="1"/>
    <col min="11268" max="11268" width="25.140625" style="329" bestFit="1" customWidth="1"/>
    <col min="11269" max="11269" width="5.42578125" style="329" customWidth="1"/>
    <col min="11270" max="11519" width="11.42578125" style="329"/>
    <col min="11520" max="11520" width="8" style="329" bestFit="1" customWidth="1"/>
    <col min="11521" max="11521" width="63.42578125" style="329" customWidth="1"/>
    <col min="11522" max="11522" width="23.42578125" style="329" bestFit="1" customWidth="1"/>
    <col min="11523" max="11523" width="33.5703125" style="329" bestFit="1" customWidth="1"/>
    <col min="11524" max="11524" width="25.140625" style="329" bestFit="1" customWidth="1"/>
    <col min="11525" max="11525" width="5.42578125" style="329" customWidth="1"/>
    <col min="11526" max="11775" width="11.42578125" style="329"/>
    <col min="11776" max="11776" width="8" style="329" bestFit="1" customWidth="1"/>
    <col min="11777" max="11777" width="63.42578125" style="329" customWidth="1"/>
    <col min="11778" max="11778" width="23.42578125" style="329" bestFit="1" customWidth="1"/>
    <col min="11779" max="11779" width="33.5703125" style="329" bestFit="1" customWidth="1"/>
    <col min="11780" max="11780" width="25.140625" style="329" bestFit="1" customWidth="1"/>
    <col min="11781" max="11781" width="5.42578125" style="329" customWidth="1"/>
    <col min="11782" max="12031" width="11.42578125" style="329"/>
    <col min="12032" max="12032" width="8" style="329" bestFit="1" customWidth="1"/>
    <col min="12033" max="12033" width="63.42578125" style="329" customWidth="1"/>
    <col min="12034" max="12034" width="23.42578125" style="329" bestFit="1" customWidth="1"/>
    <col min="12035" max="12035" width="33.5703125" style="329" bestFit="1" customWidth="1"/>
    <col min="12036" max="12036" width="25.140625" style="329" bestFit="1" customWidth="1"/>
    <col min="12037" max="12037" width="5.42578125" style="329" customWidth="1"/>
    <col min="12038" max="12287" width="11.42578125" style="329"/>
    <col min="12288" max="12288" width="8" style="329" bestFit="1" customWidth="1"/>
    <col min="12289" max="12289" width="63.42578125" style="329" customWidth="1"/>
    <col min="12290" max="12290" width="23.42578125" style="329" bestFit="1" customWidth="1"/>
    <col min="12291" max="12291" width="33.5703125" style="329" bestFit="1" customWidth="1"/>
    <col min="12292" max="12292" width="25.140625" style="329" bestFit="1" customWidth="1"/>
    <col min="12293" max="12293" width="5.42578125" style="329" customWidth="1"/>
    <col min="12294" max="12543" width="11.42578125" style="329"/>
    <col min="12544" max="12544" width="8" style="329" bestFit="1" customWidth="1"/>
    <col min="12545" max="12545" width="63.42578125" style="329" customWidth="1"/>
    <col min="12546" max="12546" width="23.42578125" style="329" bestFit="1" customWidth="1"/>
    <col min="12547" max="12547" width="33.5703125" style="329" bestFit="1" customWidth="1"/>
    <col min="12548" max="12548" width="25.140625" style="329" bestFit="1" customWidth="1"/>
    <col min="12549" max="12549" width="5.42578125" style="329" customWidth="1"/>
    <col min="12550" max="12799" width="11.42578125" style="329"/>
    <col min="12800" max="12800" width="8" style="329" bestFit="1" customWidth="1"/>
    <col min="12801" max="12801" width="63.42578125" style="329" customWidth="1"/>
    <col min="12802" max="12802" width="23.42578125" style="329" bestFit="1" customWidth="1"/>
    <col min="12803" max="12803" width="33.5703125" style="329" bestFit="1" customWidth="1"/>
    <col min="12804" max="12804" width="25.140625" style="329" bestFit="1" customWidth="1"/>
    <col min="12805" max="12805" width="5.42578125" style="329" customWidth="1"/>
    <col min="12806" max="13055" width="11.42578125" style="329"/>
    <col min="13056" max="13056" width="8" style="329" bestFit="1" customWidth="1"/>
    <col min="13057" max="13057" width="63.42578125" style="329" customWidth="1"/>
    <col min="13058" max="13058" width="23.42578125" style="329" bestFit="1" customWidth="1"/>
    <col min="13059" max="13059" width="33.5703125" style="329" bestFit="1" customWidth="1"/>
    <col min="13060" max="13060" width="25.140625" style="329" bestFit="1" customWidth="1"/>
    <col min="13061" max="13061" width="5.42578125" style="329" customWidth="1"/>
    <col min="13062" max="13311" width="11.42578125" style="329"/>
    <col min="13312" max="13312" width="8" style="329" bestFit="1" customWidth="1"/>
    <col min="13313" max="13313" width="63.42578125" style="329" customWidth="1"/>
    <col min="13314" max="13314" width="23.42578125" style="329" bestFit="1" customWidth="1"/>
    <col min="13315" max="13315" width="33.5703125" style="329" bestFit="1" customWidth="1"/>
    <col min="13316" max="13316" width="25.140625" style="329" bestFit="1" customWidth="1"/>
    <col min="13317" max="13317" width="5.42578125" style="329" customWidth="1"/>
    <col min="13318" max="13567" width="11.42578125" style="329"/>
    <col min="13568" max="13568" width="8" style="329" bestFit="1" customWidth="1"/>
    <col min="13569" max="13569" width="63.42578125" style="329" customWidth="1"/>
    <col min="13570" max="13570" width="23.42578125" style="329" bestFit="1" customWidth="1"/>
    <col min="13571" max="13571" width="33.5703125" style="329" bestFit="1" customWidth="1"/>
    <col min="13572" max="13572" width="25.140625" style="329" bestFit="1" customWidth="1"/>
    <col min="13573" max="13573" width="5.42578125" style="329" customWidth="1"/>
    <col min="13574" max="13823" width="11.42578125" style="329"/>
    <col min="13824" max="13824" width="8" style="329" bestFit="1" customWidth="1"/>
    <col min="13825" max="13825" width="63.42578125" style="329" customWidth="1"/>
    <col min="13826" max="13826" width="23.42578125" style="329" bestFit="1" customWidth="1"/>
    <col min="13827" max="13827" width="33.5703125" style="329" bestFit="1" customWidth="1"/>
    <col min="13828" max="13828" width="25.140625" style="329" bestFit="1" customWidth="1"/>
    <col min="13829" max="13829" width="5.42578125" style="329" customWidth="1"/>
    <col min="13830" max="14079" width="11.42578125" style="329"/>
    <col min="14080" max="14080" width="8" style="329" bestFit="1" customWidth="1"/>
    <col min="14081" max="14081" width="63.42578125" style="329" customWidth="1"/>
    <col min="14082" max="14082" width="23.42578125" style="329" bestFit="1" customWidth="1"/>
    <col min="14083" max="14083" width="33.5703125" style="329" bestFit="1" customWidth="1"/>
    <col min="14084" max="14084" width="25.140625" style="329" bestFit="1" customWidth="1"/>
    <col min="14085" max="14085" width="5.42578125" style="329" customWidth="1"/>
    <col min="14086" max="14335" width="11.42578125" style="329"/>
    <col min="14336" max="14336" width="8" style="329" bestFit="1" customWidth="1"/>
    <col min="14337" max="14337" width="63.42578125" style="329" customWidth="1"/>
    <col min="14338" max="14338" width="23.42578125" style="329" bestFit="1" customWidth="1"/>
    <col min="14339" max="14339" width="33.5703125" style="329" bestFit="1" customWidth="1"/>
    <col min="14340" max="14340" width="25.140625" style="329" bestFit="1" customWidth="1"/>
    <col min="14341" max="14341" width="5.42578125" style="329" customWidth="1"/>
    <col min="14342" max="14591" width="11.42578125" style="329"/>
    <col min="14592" max="14592" width="8" style="329" bestFit="1" customWidth="1"/>
    <col min="14593" max="14593" width="63.42578125" style="329" customWidth="1"/>
    <col min="14594" max="14594" width="23.42578125" style="329" bestFit="1" customWidth="1"/>
    <col min="14595" max="14595" width="33.5703125" style="329" bestFit="1" customWidth="1"/>
    <col min="14596" max="14596" width="25.140625" style="329" bestFit="1" customWidth="1"/>
    <col min="14597" max="14597" width="5.42578125" style="329" customWidth="1"/>
    <col min="14598" max="14847" width="11.42578125" style="329"/>
    <col min="14848" max="14848" width="8" style="329" bestFit="1" customWidth="1"/>
    <col min="14849" max="14849" width="63.42578125" style="329" customWidth="1"/>
    <col min="14850" max="14850" width="23.42578125" style="329" bestFit="1" customWidth="1"/>
    <col min="14851" max="14851" width="33.5703125" style="329" bestFit="1" customWidth="1"/>
    <col min="14852" max="14852" width="25.140625" style="329" bestFit="1" customWidth="1"/>
    <col min="14853" max="14853" width="5.42578125" style="329" customWidth="1"/>
    <col min="14854" max="15103" width="11.42578125" style="329"/>
    <col min="15104" max="15104" width="8" style="329" bestFit="1" customWidth="1"/>
    <col min="15105" max="15105" width="63.42578125" style="329" customWidth="1"/>
    <col min="15106" max="15106" width="23.42578125" style="329" bestFit="1" customWidth="1"/>
    <col min="15107" max="15107" width="33.5703125" style="329" bestFit="1" customWidth="1"/>
    <col min="15108" max="15108" width="25.140625" style="329" bestFit="1" customWidth="1"/>
    <col min="15109" max="15109" width="5.42578125" style="329" customWidth="1"/>
    <col min="15110" max="15359" width="11.42578125" style="329"/>
    <col min="15360" max="15360" width="8" style="329" bestFit="1" customWidth="1"/>
    <col min="15361" max="15361" width="63.42578125" style="329" customWidth="1"/>
    <col min="15362" max="15362" width="23.42578125" style="329" bestFit="1" customWidth="1"/>
    <col min="15363" max="15363" width="33.5703125" style="329" bestFit="1" customWidth="1"/>
    <col min="15364" max="15364" width="25.140625" style="329" bestFit="1" customWidth="1"/>
    <col min="15365" max="15365" width="5.42578125" style="329" customWidth="1"/>
    <col min="15366" max="15615" width="11.42578125" style="329"/>
    <col min="15616" max="15616" width="8" style="329" bestFit="1" customWidth="1"/>
    <col min="15617" max="15617" width="63.42578125" style="329" customWidth="1"/>
    <col min="15618" max="15618" width="23.42578125" style="329" bestFit="1" customWidth="1"/>
    <col min="15619" max="15619" width="33.5703125" style="329" bestFit="1" customWidth="1"/>
    <col min="15620" max="15620" width="25.140625" style="329" bestFit="1" customWidth="1"/>
    <col min="15621" max="15621" width="5.42578125" style="329" customWidth="1"/>
    <col min="15622" max="15871" width="11.42578125" style="329"/>
    <col min="15872" max="15872" width="8" style="329" bestFit="1" customWidth="1"/>
    <col min="15873" max="15873" width="63.42578125" style="329" customWidth="1"/>
    <col min="15874" max="15874" width="23.42578125" style="329" bestFit="1" customWidth="1"/>
    <col min="15875" max="15875" width="33.5703125" style="329" bestFit="1" customWidth="1"/>
    <col min="15876" max="15876" width="25.140625" style="329" bestFit="1" customWidth="1"/>
    <col min="15877" max="15877" width="5.42578125" style="329" customWidth="1"/>
    <col min="15878" max="16127" width="11.42578125" style="329"/>
    <col min="16128" max="16128" width="8" style="329" bestFit="1" customWidth="1"/>
    <col min="16129" max="16129" width="63.42578125" style="329" customWidth="1"/>
    <col min="16130" max="16130" width="23.42578125" style="329" bestFit="1" customWidth="1"/>
    <col min="16131" max="16131" width="33.5703125" style="329" bestFit="1" customWidth="1"/>
    <col min="16132" max="16132" width="25.140625" style="329" bestFit="1" customWidth="1"/>
    <col min="16133" max="16133" width="5.42578125" style="329" customWidth="1"/>
    <col min="16134" max="16384" width="11.42578125" style="329"/>
  </cols>
  <sheetData>
    <row r="1" spans="1:10" s="322" customFormat="1" ht="15.75">
      <c r="A1" s="675" t="s">
        <v>1978</v>
      </c>
      <c r="B1" s="704"/>
      <c r="C1" s="676" t="s">
        <v>492</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2" customHeight="1">
      <c r="A3" s="757" t="s">
        <v>178</v>
      </c>
      <c r="B3" s="758" t="str">
        <f>'AF100'!C3</f>
        <v>The Seed Funds</v>
      </c>
      <c r="C3" s="677"/>
      <c r="D3" s="678"/>
      <c r="E3" s="678"/>
      <c r="F3" s="703"/>
      <c r="G3" s="703"/>
      <c r="H3" s="703"/>
      <c r="I3" s="703"/>
      <c r="J3" s="703"/>
    </row>
    <row r="4" spans="1:10" s="322" customFormat="1" ht="12" customHeight="1">
      <c r="A4" s="757" t="s">
        <v>851</v>
      </c>
      <c r="B4" s="758">
        <f>'AF100'!C4</f>
        <v>0</v>
      </c>
      <c r="C4" s="677"/>
      <c r="D4" s="678"/>
      <c r="E4" s="678"/>
      <c r="F4" s="703"/>
      <c r="G4" s="703"/>
      <c r="H4" s="703"/>
      <c r="I4" s="703"/>
      <c r="J4" s="703"/>
    </row>
    <row r="5" spans="1:10" s="322" customFormat="1" ht="12" customHeight="1">
      <c r="A5" s="757" t="s">
        <v>252</v>
      </c>
      <c r="B5" s="758" t="str">
        <f>'AF100'!C5</f>
        <v>Savings and Loans Company</v>
      </c>
      <c r="C5" s="677"/>
      <c r="D5" s="678"/>
      <c r="E5" s="678"/>
      <c r="F5" s="703"/>
      <c r="G5" s="703"/>
      <c r="H5" s="703"/>
      <c r="I5" s="703"/>
      <c r="J5" s="703"/>
    </row>
    <row r="6" spans="1:10" s="322" customFormat="1" ht="12.95" customHeight="1">
      <c r="A6" s="757" t="s">
        <v>852</v>
      </c>
      <c r="B6" s="759">
        <f>'AF100'!C6</f>
        <v>44316</v>
      </c>
      <c r="C6" s="677"/>
      <c r="D6" s="678"/>
      <c r="E6" s="678"/>
      <c r="F6" s="703"/>
      <c r="G6" s="703"/>
      <c r="H6" s="703"/>
      <c r="I6" s="703"/>
      <c r="J6" s="703"/>
    </row>
    <row r="7" spans="1:10" s="713" customFormat="1" ht="24" customHeight="1" thickBot="1">
      <c r="A7" s="769" t="s">
        <v>1944</v>
      </c>
      <c r="B7" s="770"/>
      <c r="C7" s="771"/>
      <c r="D7" s="771"/>
      <c r="F7" s="772"/>
      <c r="G7" s="772"/>
      <c r="H7" s="772"/>
    </row>
    <row r="8" spans="1:10" ht="24.75">
      <c r="A8" s="194" t="s">
        <v>2176</v>
      </c>
      <c r="B8" s="156" t="s">
        <v>395</v>
      </c>
      <c r="C8" s="325" t="s">
        <v>656</v>
      </c>
      <c r="D8" s="325" t="s">
        <v>657</v>
      </c>
      <c r="E8" s="513" t="s">
        <v>396</v>
      </c>
      <c r="F8" s="296"/>
    </row>
    <row r="9" spans="1:10" ht="24.75">
      <c r="A9" s="316">
        <v>1</v>
      </c>
      <c r="B9" s="292" t="s">
        <v>1979</v>
      </c>
      <c r="C9" s="398">
        <f>IF(OR(B5="Rural Bank",B5="Microfinance Company (Deposit-Taking)",B5="Microfinance Company (Non Deposit-Taking)"),SUM(C32:C38),SUM(C41:C52))</f>
        <v>0</v>
      </c>
      <c r="D9" s="398">
        <f>IF(OR(B5="Rural Bank",B5="Microfinance Company (Deposit-Taking)",B5="Microfinance Company (Non Deposit-Taking)"),SUM(D32:D38),SUM(D41:D52))</f>
        <v>0</v>
      </c>
      <c r="E9" s="326" t="e">
        <f>C9/C25</f>
        <v>#DIV/0!</v>
      </c>
    </row>
    <row r="10" spans="1:10">
      <c r="A10" s="316">
        <v>2</v>
      </c>
      <c r="B10" s="292" t="s">
        <v>1980</v>
      </c>
      <c r="C10" s="397">
        <f>SUM(C55:C56)+SUM(C59:C63)</f>
        <v>0</v>
      </c>
      <c r="D10" s="397">
        <f>SUM(D55:D56)+SUM(D59:D63)</f>
        <v>0</v>
      </c>
      <c r="E10" s="326" t="e">
        <f t="shared" ref="E10:E28" si="0">$C10/$C$25</f>
        <v>#DIV/0!</v>
      </c>
    </row>
    <row r="11" spans="1:10">
      <c r="A11" s="316">
        <v>3</v>
      </c>
      <c r="B11" s="320" t="s">
        <v>1981</v>
      </c>
      <c r="C11" s="619">
        <f>C9+C10</f>
        <v>0</v>
      </c>
      <c r="D11" s="619">
        <f>D9+D10</f>
        <v>0</v>
      </c>
      <c r="E11" s="326" t="e">
        <f t="shared" si="0"/>
        <v>#DIV/0!</v>
      </c>
    </row>
    <row r="12" spans="1:10">
      <c r="A12" s="316">
        <v>4</v>
      </c>
      <c r="B12" s="292" t="s">
        <v>1982</v>
      </c>
      <c r="C12" s="397">
        <f>SUM(C66:C74)</f>
        <v>0</v>
      </c>
      <c r="D12" s="397">
        <f>SUM(D66:D74)</f>
        <v>0</v>
      </c>
      <c r="E12" s="326" t="e">
        <f t="shared" si="0"/>
        <v>#DIV/0!</v>
      </c>
    </row>
    <row r="13" spans="1:10">
      <c r="A13" s="316">
        <v>5</v>
      </c>
      <c r="B13" s="320" t="s">
        <v>1983</v>
      </c>
      <c r="C13" s="619">
        <f>C11-C12</f>
        <v>0</v>
      </c>
      <c r="D13" s="619">
        <f>D11-D12</f>
        <v>0</v>
      </c>
      <c r="E13" s="326" t="e">
        <f t="shared" si="0"/>
        <v>#DIV/0!</v>
      </c>
    </row>
    <row r="14" spans="1:10">
      <c r="A14" s="316">
        <v>6</v>
      </c>
      <c r="B14" s="292" t="s">
        <v>1984</v>
      </c>
      <c r="C14" s="397">
        <f>SUM(C77:C82)</f>
        <v>0</v>
      </c>
      <c r="D14" s="397">
        <f>SUM(D77:D82)</f>
        <v>0</v>
      </c>
      <c r="E14" s="326" t="e">
        <f t="shared" si="0"/>
        <v>#DIV/0!</v>
      </c>
    </row>
    <row r="15" spans="1:10">
      <c r="A15" s="316">
        <v>7</v>
      </c>
      <c r="B15" s="292" t="s">
        <v>1985</v>
      </c>
      <c r="C15" s="397">
        <f>C13+C14</f>
        <v>0</v>
      </c>
      <c r="D15" s="397">
        <f>D13+D14</f>
        <v>0</v>
      </c>
      <c r="E15" s="326" t="e">
        <f t="shared" si="0"/>
        <v>#DIV/0!</v>
      </c>
    </row>
    <row r="16" spans="1:10">
      <c r="A16" s="316">
        <v>8</v>
      </c>
      <c r="B16" s="292" t="s">
        <v>1986</v>
      </c>
      <c r="C16" s="398">
        <f>SUM(C85:C102)</f>
        <v>0</v>
      </c>
      <c r="D16" s="398">
        <f>SUM(D85:D102)</f>
        <v>0</v>
      </c>
      <c r="E16" s="326" t="e">
        <f t="shared" si="0"/>
        <v>#DIV/0!</v>
      </c>
    </row>
    <row r="17" spans="1:7">
      <c r="A17" s="316">
        <v>9</v>
      </c>
      <c r="B17" s="292" t="s">
        <v>618</v>
      </c>
      <c r="C17" s="397">
        <f>SUM(C114:C120)</f>
        <v>0</v>
      </c>
      <c r="D17" s="398">
        <f>SUM(D114:D120)</f>
        <v>0</v>
      </c>
      <c r="E17" s="326" t="e">
        <f t="shared" si="0"/>
        <v>#DIV/0!</v>
      </c>
    </row>
    <row r="18" spans="1:7">
      <c r="A18" s="316">
        <v>10</v>
      </c>
      <c r="B18" s="292" t="s">
        <v>619</v>
      </c>
      <c r="C18" s="397">
        <f>SUM(C123:C137)</f>
        <v>0</v>
      </c>
      <c r="D18" s="397">
        <f>SUM(D123:D137)</f>
        <v>0</v>
      </c>
      <c r="E18" s="326" t="e">
        <f t="shared" si="0"/>
        <v>#DIV/0!</v>
      </c>
    </row>
    <row r="19" spans="1:7">
      <c r="A19" s="316">
        <v>11</v>
      </c>
      <c r="B19" s="320" t="s">
        <v>1987</v>
      </c>
      <c r="C19" s="619">
        <f>C15-C16-C17-C18</f>
        <v>0</v>
      </c>
      <c r="D19" s="619">
        <f>D15-D16-D17-D18</f>
        <v>0</v>
      </c>
      <c r="E19" s="326" t="e">
        <f t="shared" si="0"/>
        <v>#DIV/0!</v>
      </c>
    </row>
    <row r="20" spans="1:7">
      <c r="A20" s="316">
        <v>12</v>
      </c>
      <c r="B20" s="292" t="s">
        <v>2087</v>
      </c>
      <c r="C20" s="783"/>
      <c r="D20" s="783"/>
      <c r="E20" s="326" t="e">
        <f t="shared" si="0"/>
        <v>#DIV/0!</v>
      </c>
    </row>
    <row r="21" spans="1:7">
      <c r="A21" s="316">
        <v>13</v>
      </c>
      <c r="B21" s="292" t="s">
        <v>2088</v>
      </c>
      <c r="C21" s="783"/>
      <c r="D21" s="783"/>
      <c r="E21" s="326" t="e">
        <f t="shared" si="0"/>
        <v>#DIV/0!</v>
      </c>
    </row>
    <row r="22" spans="1:7">
      <c r="A22" s="316">
        <v>14</v>
      </c>
      <c r="B22" s="292" t="s">
        <v>663</v>
      </c>
      <c r="C22" s="783"/>
      <c r="D22" s="783"/>
      <c r="E22" s="326" t="e">
        <f t="shared" si="0"/>
        <v>#DIV/0!</v>
      </c>
    </row>
    <row r="23" spans="1:7">
      <c r="A23" s="316">
        <v>15</v>
      </c>
      <c r="B23" s="292" t="s">
        <v>1988</v>
      </c>
      <c r="C23" s="397">
        <f>C19-C20-C21-C22</f>
        <v>0</v>
      </c>
      <c r="D23" s="397">
        <f>D19-D20-D21-D22</f>
        <v>0</v>
      </c>
      <c r="E23" s="326" t="e">
        <f t="shared" si="0"/>
        <v>#DIV/0!</v>
      </c>
    </row>
    <row r="24" spans="1:7">
      <c r="A24" s="316">
        <v>16</v>
      </c>
      <c r="B24" s="292" t="s">
        <v>1989</v>
      </c>
      <c r="C24" s="398">
        <f>SUM(C149:C151)</f>
        <v>0</v>
      </c>
      <c r="D24" s="398">
        <f>SUM(D149:D151)</f>
        <v>0</v>
      </c>
      <c r="E24" s="326" t="e">
        <f t="shared" si="0"/>
        <v>#DIV/0!</v>
      </c>
    </row>
    <row r="25" spans="1:7">
      <c r="A25" s="316">
        <v>17</v>
      </c>
      <c r="B25" s="320" t="s">
        <v>1990</v>
      </c>
      <c r="C25" s="619">
        <f>C15+C24</f>
        <v>0</v>
      </c>
      <c r="D25" s="619">
        <f>D15+D24</f>
        <v>0</v>
      </c>
      <c r="E25" s="326" t="e">
        <f t="shared" si="0"/>
        <v>#DIV/0!</v>
      </c>
    </row>
    <row r="26" spans="1:7">
      <c r="A26" s="316">
        <v>18</v>
      </c>
      <c r="B26" s="320" t="s">
        <v>1991</v>
      </c>
      <c r="C26" s="619">
        <f>C23+C24</f>
        <v>0</v>
      </c>
      <c r="D26" s="619">
        <f>D23+D24</f>
        <v>0</v>
      </c>
      <c r="E26" s="326" t="e">
        <f t="shared" si="0"/>
        <v>#DIV/0!</v>
      </c>
    </row>
    <row r="27" spans="1:7">
      <c r="A27" s="316">
        <v>19</v>
      </c>
      <c r="B27" s="292" t="s">
        <v>1992</v>
      </c>
      <c r="C27" s="399"/>
      <c r="D27" s="399"/>
      <c r="E27" s="326" t="e">
        <f t="shared" si="0"/>
        <v>#DIV/0!</v>
      </c>
    </row>
    <row r="28" spans="1:7" ht="15.75" thickBot="1">
      <c r="A28" s="317">
        <v>20</v>
      </c>
      <c r="B28" s="620" t="s">
        <v>1993</v>
      </c>
      <c r="C28" s="621">
        <f>C26-C27</f>
        <v>0</v>
      </c>
      <c r="D28" s="621">
        <f>D26-D27</f>
        <v>0</v>
      </c>
      <c r="E28" s="328" t="e">
        <f t="shared" si="0"/>
        <v>#DIV/0!</v>
      </c>
    </row>
    <row r="29" spans="1:7" s="322" customFormat="1">
      <c r="A29" s="331"/>
      <c r="B29" s="321"/>
      <c r="C29" s="321"/>
      <c r="D29" s="321"/>
      <c r="E29" s="321"/>
      <c r="F29" s="298"/>
      <c r="G29" s="298"/>
    </row>
    <row r="30" spans="1:7" ht="25.5" thickBot="1">
      <c r="A30" s="333"/>
      <c r="B30" s="324" t="s">
        <v>2209</v>
      </c>
      <c r="C30" s="340"/>
      <c r="D30" s="340"/>
      <c r="E30" s="340"/>
      <c r="F30" s="296"/>
      <c r="G30" s="296"/>
    </row>
    <row r="31" spans="1:7">
      <c r="A31" s="587"/>
      <c r="B31" s="625" t="s">
        <v>2177</v>
      </c>
      <c r="C31" s="626"/>
      <c r="D31" s="626"/>
      <c r="E31" s="588"/>
      <c r="F31" s="296"/>
      <c r="G31" s="296"/>
    </row>
    <row r="32" spans="1:7">
      <c r="A32" s="316">
        <v>1</v>
      </c>
      <c r="B32" s="601" t="s">
        <v>141</v>
      </c>
      <c r="C32" s="627"/>
      <c r="D32" s="399"/>
      <c r="E32" s="326" t="e">
        <f>C32/C25</f>
        <v>#DIV/0!</v>
      </c>
    </row>
    <row r="33" spans="1:7">
      <c r="A33" s="316">
        <v>2</v>
      </c>
      <c r="B33" s="601" t="s">
        <v>871</v>
      </c>
      <c r="C33" s="399"/>
      <c r="D33" s="399"/>
      <c r="E33" s="326" t="e">
        <f>C33/C25</f>
        <v>#DIV/0!</v>
      </c>
    </row>
    <row r="34" spans="1:7">
      <c r="A34" s="316">
        <v>3</v>
      </c>
      <c r="B34" s="601" t="s">
        <v>872</v>
      </c>
      <c r="C34" s="399"/>
      <c r="D34" s="399"/>
      <c r="E34" s="326" t="e">
        <f>C34/C25</f>
        <v>#DIV/0!</v>
      </c>
    </row>
    <row r="35" spans="1:7">
      <c r="A35" s="316">
        <v>4</v>
      </c>
      <c r="B35" s="601" t="s">
        <v>137</v>
      </c>
      <c r="C35" s="399"/>
      <c r="D35" s="399"/>
      <c r="E35" s="326" t="e">
        <f>C35/C25</f>
        <v>#DIV/0!</v>
      </c>
    </row>
    <row r="36" spans="1:7">
      <c r="A36" s="316">
        <v>5</v>
      </c>
      <c r="B36" s="601" t="s">
        <v>118</v>
      </c>
      <c r="C36" s="399"/>
      <c r="D36" s="399"/>
      <c r="E36" s="326" t="e">
        <f>C36/C25</f>
        <v>#DIV/0!</v>
      </c>
    </row>
    <row r="37" spans="1:7">
      <c r="A37" s="316">
        <v>6</v>
      </c>
      <c r="B37" s="601" t="s">
        <v>136</v>
      </c>
      <c r="C37" s="399"/>
      <c r="D37" s="399"/>
      <c r="E37" s="326" t="e">
        <f>C37/C25</f>
        <v>#DIV/0!</v>
      </c>
    </row>
    <row r="38" spans="1:7" ht="12.95" customHeight="1">
      <c r="A38" s="316">
        <v>7</v>
      </c>
      <c r="B38" s="601" t="s">
        <v>104</v>
      </c>
      <c r="C38" s="399"/>
      <c r="D38" s="399"/>
      <c r="E38" s="326" t="e">
        <f>C38/C25</f>
        <v>#DIV/0!</v>
      </c>
    </row>
    <row r="39" spans="1:7" s="322" customFormat="1" ht="2.1" hidden="1" customHeight="1">
      <c r="A39" s="598"/>
      <c r="B39" s="323"/>
      <c r="C39" s="611"/>
      <c r="D39" s="611"/>
      <c r="E39" s="332"/>
      <c r="F39" s="298"/>
      <c r="G39" s="298"/>
    </row>
    <row r="40" spans="1:7">
      <c r="A40" s="598"/>
      <c r="B40" s="623" t="s">
        <v>620</v>
      </c>
      <c r="C40" s="624"/>
      <c r="D40" s="624"/>
      <c r="E40" s="622"/>
      <c r="F40" s="296"/>
      <c r="G40" s="296"/>
    </row>
    <row r="41" spans="1:7">
      <c r="A41" s="316">
        <v>1</v>
      </c>
      <c r="B41" s="601" t="s">
        <v>621</v>
      </c>
      <c r="C41" s="399"/>
      <c r="D41" s="399"/>
      <c r="E41" s="326" t="e">
        <f>C41/C25</f>
        <v>#DIV/0!</v>
      </c>
    </row>
    <row r="42" spans="1:7">
      <c r="A42" s="316">
        <v>2</v>
      </c>
      <c r="B42" s="601" t="s">
        <v>622</v>
      </c>
      <c r="C42" s="399"/>
      <c r="D42" s="399"/>
      <c r="E42" s="326" t="e">
        <f>C42/C25</f>
        <v>#DIV/0!</v>
      </c>
    </row>
    <row r="43" spans="1:7">
      <c r="A43" s="316">
        <v>3</v>
      </c>
      <c r="B43" s="601" t="s">
        <v>623</v>
      </c>
      <c r="C43" s="399"/>
      <c r="D43" s="399"/>
      <c r="E43" s="326" t="e">
        <f>C43/C25</f>
        <v>#DIV/0!</v>
      </c>
    </row>
    <row r="44" spans="1:7">
      <c r="A44" s="316">
        <v>4</v>
      </c>
      <c r="B44" s="601" t="s">
        <v>624</v>
      </c>
      <c r="C44" s="399"/>
      <c r="D44" s="399"/>
      <c r="E44" s="326" t="e">
        <f>C44/C25</f>
        <v>#DIV/0!</v>
      </c>
    </row>
    <row r="45" spans="1:7">
      <c r="A45" s="316">
        <v>5</v>
      </c>
      <c r="B45" s="601" t="s">
        <v>625</v>
      </c>
      <c r="C45" s="399"/>
      <c r="D45" s="399"/>
      <c r="E45" s="326" t="e">
        <f>C45/C25</f>
        <v>#DIV/0!</v>
      </c>
    </row>
    <row r="46" spans="1:7">
      <c r="A46" s="316">
        <v>6</v>
      </c>
      <c r="B46" s="601" t="s">
        <v>873</v>
      </c>
      <c r="C46" s="399"/>
      <c r="D46" s="399"/>
      <c r="E46" s="326" t="e">
        <f>C46/C25</f>
        <v>#DIV/0!</v>
      </c>
    </row>
    <row r="47" spans="1:7">
      <c r="A47" s="316">
        <v>7</v>
      </c>
      <c r="B47" s="601" t="s">
        <v>874</v>
      </c>
      <c r="C47" s="399"/>
      <c r="D47" s="399"/>
      <c r="E47" s="326" t="e">
        <f>C47/C25</f>
        <v>#DIV/0!</v>
      </c>
    </row>
    <row r="48" spans="1:7">
      <c r="A48" s="316">
        <v>8</v>
      </c>
      <c r="B48" s="601" t="s">
        <v>875</v>
      </c>
      <c r="C48" s="399"/>
      <c r="D48" s="399"/>
      <c r="E48" s="326" t="e">
        <f>C48/C25</f>
        <v>#DIV/0!</v>
      </c>
    </row>
    <row r="49" spans="1:7">
      <c r="A49" s="316">
        <v>9</v>
      </c>
      <c r="B49" s="601" t="s">
        <v>2186</v>
      </c>
      <c r="C49" s="399"/>
      <c r="D49" s="399"/>
      <c r="E49" s="326" t="e">
        <f>C49/C25</f>
        <v>#DIV/0!</v>
      </c>
    </row>
    <row r="50" spans="1:7">
      <c r="A50" s="316">
        <v>10</v>
      </c>
      <c r="B50" s="601" t="s">
        <v>876</v>
      </c>
      <c r="C50" s="399"/>
      <c r="D50" s="399"/>
      <c r="E50" s="326" t="e">
        <f>C50/C25</f>
        <v>#DIV/0!</v>
      </c>
    </row>
    <row r="51" spans="1:7">
      <c r="A51" s="316">
        <v>11</v>
      </c>
      <c r="B51" s="601" t="s">
        <v>877</v>
      </c>
      <c r="C51" s="399"/>
      <c r="D51" s="399"/>
      <c r="E51" s="326" t="e">
        <f>C51/C25</f>
        <v>#DIV/0!</v>
      </c>
    </row>
    <row r="52" spans="1:7" ht="15.75" thickBot="1">
      <c r="A52" s="317">
        <v>12</v>
      </c>
      <c r="B52" s="602" t="s">
        <v>105</v>
      </c>
      <c r="C52" s="613"/>
      <c r="D52" s="613"/>
      <c r="E52" s="328" t="e">
        <f>C52/C25</f>
        <v>#DIV/0!</v>
      </c>
    </row>
    <row r="53" spans="1:7" s="322" customFormat="1">
      <c r="A53" s="331"/>
      <c r="B53" s="321" t="s">
        <v>5</v>
      </c>
      <c r="C53" s="611"/>
      <c r="D53" s="611"/>
      <c r="E53" s="321"/>
      <c r="F53" s="298"/>
      <c r="G53" s="298"/>
    </row>
    <row r="54" spans="1:7" ht="25.5" thickBot="1">
      <c r="A54" s="333"/>
      <c r="B54" s="324" t="s">
        <v>2210</v>
      </c>
      <c r="C54" s="612"/>
      <c r="D54" s="612"/>
      <c r="E54" s="340"/>
      <c r="F54" s="296"/>
      <c r="G54" s="296"/>
    </row>
    <row r="55" spans="1:7" ht="24.75">
      <c r="A55" s="587">
        <v>1</v>
      </c>
      <c r="B55" s="599" t="s">
        <v>397</v>
      </c>
      <c r="C55" s="614"/>
      <c r="D55" s="614"/>
      <c r="E55" s="590" t="e">
        <f>C55/C25</f>
        <v>#DIV/0!</v>
      </c>
    </row>
    <row r="56" spans="1:7" ht="13.5" customHeight="1">
      <c r="A56" s="316">
        <v>2</v>
      </c>
      <c r="B56" s="600" t="s">
        <v>478</v>
      </c>
      <c r="C56" s="399"/>
      <c r="D56" s="399"/>
      <c r="E56" s="326" t="e">
        <f>C56/C25</f>
        <v>#DIV/0!</v>
      </c>
    </row>
    <row r="57" spans="1:7" s="322" customFormat="1" ht="2.1" hidden="1" customHeight="1">
      <c r="A57" s="316"/>
      <c r="B57" s="323"/>
      <c r="C57" s="611"/>
      <c r="D57" s="611"/>
      <c r="E57" s="332"/>
      <c r="F57" s="298"/>
      <c r="G57" s="298"/>
    </row>
    <row r="58" spans="1:7">
      <c r="A58" s="316"/>
      <c r="B58" s="623" t="s">
        <v>398</v>
      </c>
      <c r="C58" s="624"/>
      <c r="D58" s="624"/>
      <c r="E58" s="622"/>
      <c r="F58" s="296"/>
      <c r="G58" s="296"/>
    </row>
    <row r="59" spans="1:7">
      <c r="A59" s="316">
        <v>1</v>
      </c>
      <c r="B59" s="603" t="s">
        <v>399</v>
      </c>
      <c r="C59" s="399"/>
      <c r="D59" s="399"/>
      <c r="E59" s="326" t="e">
        <f>C59/C25</f>
        <v>#DIV/0!</v>
      </c>
    </row>
    <row r="60" spans="1:7">
      <c r="A60" s="316">
        <v>2</v>
      </c>
      <c r="B60" s="603" t="s">
        <v>400</v>
      </c>
      <c r="C60" s="399"/>
      <c r="D60" s="399"/>
      <c r="E60" s="326" t="e">
        <f>C60/C25</f>
        <v>#DIV/0!</v>
      </c>
    </row>
    <row r="61" spans="1:7">
      <c r="A61" s="316">
        <v>3</v>
      </c>
      <c r="B61" s="603" t="s">
        <v>401</v>
      </c>
      <c r="C61" s="399"/>
      <c r="D61" s="399"/>
      <c r="E61" s="326" t="e">
        <f>C61/C25</f>
        <v>#DIV/0!</v>
      </c>
    </row>
    <row r="62" spans="1:7">
      <c r="A62" s="316">
        <v>4</v>
      </c>
      <c r="B62" s="603" t="s">
        <v>402</v>
      </c>
      <c r="C62" s="399"/>
      <c r="D62" s="399"/>
      <c r="E62" s="326" t="e">
        <f>C62/C25</f>
        <v>#DIV/0!</v>
      </c>
    </row>
    <row r="63" spans="1:7" ht="15.75" thickBot="1">
      <c r="A63" s="317">
        <v>5</v>
      </c>
      <c r="B63" s="604" t="s">
        <v>105</v>
      </c>
      <c r="C63" s="613"/>
      <c r="D63" s="613"/>
      <c r="E63" s="328" t="e">
        <f>C63/C25</f>
        <v>#DIV/0!</v>
      </c>
    </row>
    <row r="64" spans="1:7" s="322" customFormat="1">
      <c r="A64" s="331"/>
      <c r="B64" s="321"/>
      <c r="C64" s="611"/>
      <c r="D64" s="611"/>
      <c r="E64" s="321"/>
      <c r="F64" s="298"/>
      <c r="G64" s="298"/>
    </row>
    <row r="65" spans="1:7" ht="15.75" thickBot="1">
      <c r="A65" s="333"/>
      <c r="B65" s="324" t="s">
        <v>2211</v>
      </c>
      <c r="C65" s="612"/>
      <c r="D65" s="612"/>
      <c r="E65" s="340"/>
      <c r="F65" s="296"/>
      <c r="G65" s="296"/>
    </row>
    <row r="66" spans="1:7">
      <c r="A66" s="587">
        <v>1</v>
      </c>
      <c r="B66" s="589" t="s">
        <v>142</v>
      </c>
      <c r="C66" s="614"/>
      <c r="D66" s="614"/>
      <c r="E66" s="590" t="e">
        <f>C66/C25</f>
        <v>#DIV/0!</v>
      </c>
    </row>
    <row r="67" spans="1:7">
      <c r="A67" s="316">
        <v>2</v>
      </c>
      <c r="B67" s="292" t="s">
        <v>170</v>
      </c>
      <c r="C67" s="399"/>
      <c r="D67" s="399"/>
      <c r="E67" s="326" t="e">
        <f>C67/C25</f>
        <v>#DIV/0!</v>
      </c>
    </row>
    <row r="68" spans="1:7">
      <c r="A68" s="316">
        <v>3</v>
      </c>
      <c r="B68" s="292" t="s">
        <v>255</v>
      </c>
      <c r="C68" s="399"/>
      <c r="D68" s="399"/>
      <c r="E68" s="326" t="e">
        <f>C68/C25</f>
        <v>#DIV/0!</v>
      </c>
    </row>
    <row r="69" spans="1:7">
      <c r="A69" s="316">
        <v>4</v>
      </c>
      <c r="B69" s="292" t="s">
        <v>403</v>
      </c>
      <c r="C69" s="399"/>
      <c r="D69" s="399"/>
      <c r="E69" s="326" t="e">
        <f>C69/C25</f>
        <v>#DIV/0!</v>
      </c>
    </row>
    <row r="70" spans="1:7">
      <c r="A70" s="316">
        <v>5</v>
      </c>
      <c r="B70" s="292" t="s">
        <v>404</v>
      </c>
      <c r="C70" s="399"/>
      <c r="D70" s="399"/>
      <c r="E70" s="326" t="e">
        <f>C70/C25</f>
        <v>#DIV/0!</v>
      </c>
    </row>
    <row r="71" spans="1:7">
      <c r="A71" s="316">
        <v>6</v>
      </c>
      <c r="B71" s="292" t="s">
        <v>405</v>
      </c>
      <c r="C71" s="399"/>
      <c r="D71" s="399"/>
      <c r="E71" s="326" t="e">
        <f>C71/C25</f>
        <v>#DIV/0!</v>
      </c>
    </row>
    <row r="72" spans="1:7">
      <c r="A72" s="316">
        <v>7</v>
      </c>
      <c r="B72" s="292" t="s">
        <v>406</v>
      </c>
      <c r="C72" s="399"/>
      <c r="D72" s="399"/>
      <c r="E72" s="326" t="e">
        <f>C72/C25</f>
        <v>#DIV/0!</v>
      </c>
    </row>
    <row r="73" spans="1:7">
      <c r="A73" s="316">
        <v>8</v>
      </c>
      <c r="B73" s="292" t="s">
        <v>407</v>
      </c>
      <c r="C73" s="399"/>
      <c r="D73" s="399"/>
      <c r="E73" s="326" t="e">
        <f>C73/C25</f>
        <v>#DIV/0!</v>
      </c>
    </row>
    <row r="74" spans="1:7" ht="15.75" thickBot="1">
      <c r="A74" s="317">
        <v>9</v>
      </c>
      <c r="B74" s="327" t="s">
        <v>105</v>
      </c>
      <c r="C74" s="613"/>
      <c r="D74" s="613"/>
      <c r="E74" s="328" t="e">
        <f>C74/C25</f>
        <v>#DIV/0!</v>
      </c>
    </row>
    <row r="75" spans="1:7" s="322" customFormat="1">
      <c r="A75" s="331"/>
      <c r="B75" s="321"/>
      <c r="C75" s="611"/>
      <c r="D75" s="611"/>
      <c r="E75" s="321"/>
      <c r="F75" s="298"/>
      <c r="G75" s="298"/>
    </row>
    <row r="76" spans="1:7" ht="15.75" thickBot="1">
      <c r="A76" s="333"/>
      <c r="B76" s="324" t="s">
        <v>2212</v>
      </c>
      <c r="C76" s="612"/>
      <c r="D76" s="612"/>
      <c r="E76" s="340"/>
      <c r="F76" s="296"/>
      <c r="G76" s="296"/>
    </row>
    <row r="77" spans="1:7">
      <c r="A77" s="587">
        <v>1</v>
      </c>
      <c r="B77" s="589" t="s">
        <v>408</v>
      </c>
      <c r="C77" s="614"/>
      <c r="D77" s="614"/>
      <c r="E77" s="590" t="e">
        <f>C77/C25</f>
        <v>#DIV/0!</v>
      </c>
    </row>
    <row r="78" spans="1:7">
      <c r="A78" s="316">
        <v>2</v>
      </c>
      <c r="B78" s="292" t="s">
        <v>409</v>
      </c>
      <c r="C78" s="399"/>
      <c r="D78" s="399"/>
      <c r="E78" s="326" t="e">
        <f>C78/C25</f>
        <v>#DIV/0!</v>
      </c>
    </row>
    <row r="79" spans="1:7">
      <c r="A79" s="316">
        <v>3</v>
      </c>
      <c r="B79" s="292" t="s">
        <v>410</v>
      </c>
      <c r="C79" s="399"/>
      <c r="D79" s="399"/>
      <c r="E79" s="326" t="e">
        <f>C79/C25</f>
        <v>#DIV/0!</v>
      </c>
    </row>
    <row r="80" spans="1:7">
      <c r="A80" s="316">
        <v>4</v>
      </c>
      <c r="B80" s="292" t="s">
        <v>127</v>
      </c>
      <c r="C80" s="399"/>
      <c r="D80" s="399"/>
      <c r="E80" s="326" t="e">
        <f>C80/C25</f>
        <v>#DIV/0!</v>
      </c>
    </row>
    <row r="81" spans="1:7">
      <c r="A81" s="316">
        <v>5</v>
      </c>
      <c r="B81" s="292" t="s">
        <v>411</v>
      </c>
      <c r="C81" s="399"/>
      <c r="D81" s="399"/>
      <c r="E81" s="326" t="e">
        <f>C81/C25</f>
        <v>#DIV/0!</v>
      </c>
    </row>
    <row r="82" spans="1:7" ht="15.75" thickBot="1">
      <c r="A82" s="317">
        <v>6</v>
      </c>
      <c r="B82" s="327" t="s">
        <v>116</v>
      </c>
      <c r="C82" s="613"/>
      <c r="D82" s="613"/>
      <c r="E82" s="328" t="e">
        <f>C82/C25</f>
        <v>#DIV/0!</v>
      </c>
    </row>
    <row r="83" spans="1:7" s="322" customFormat="1">
      <c r="A83" s="331"/>
      <c r="B83" s="321"/>
      <c r="C83" s="611"/>
      <c r="D83" s="611"/>
      <c r="E83" s="321"/>
      <c r="F83" s="298"/>
      <c r="G83" s="298"/>
    </row>
    <row r="84" spans="1:7" ht="15.75" thickBot="1">
      <c r="A84" s="333"/>
      <c r="B84" s="324" t="s">
        <v>2213</v>
      </c>
      <c r="C84" s="612"/>
      <c r="D84" s="612"/>
      <c r="E84" s="340"/>
      <c r="F84" s="296"/>
      <c r="G84" s="296"/>
    </row>
    <row r="85" spans="1:7">
      <c r="A85" s="587">
        <v>1</v>
      </c>
      <c r="B85" s="589" t="s">
        <v>413</v>
      </c>
      <c r="C85" s="614"/>
      <c r="D85" s="614"/>
      <c r="E85" s="590" t="e">
        <f>C85/C25</f>
        <v>#DIV/0!</v>
      </c>
    </row>
    <row r="86" spans="1:7">
      <c r="A86" s="316">
        <v>2</v>
      </c>
      <c r="B86" s="292" t="s">
        <v>416</v>
      </c>
      <c r="C86" s="399"/>
      <c r="D86" s="399"/>
      <c r="E86" s="326" t="e">
        <f>C86/C25</f>
        <v>#DIV/0!</v>
      </c>
    </row>
    <row r="87" spans="1:7">
      <c r="A87" s="316">
        <v>3</v>
      </c>
      <c r="B87" s="292" t="s">
        <v>420</v>
      </c>
      <c r="C87" s="399"/>
      <c r="D87" s="399"/>
      <c r="E87" s="326" t="e">
        <f>C87/C25</f>
        <v>#DIV/0!</v>
      </c>
    </row>
    <row r="88" spans="1:7">
      <c r="A88" s="316">
        <v>4</v>
      </c>
      <c r="B88" s="292" t="s">
        <v>421</v>
      </c>
      <c r="C88" s="399"/>
      <c r="D88" s="399"/>
      <c r="E88" s="326" t="e">
        <f>C88/C25</f>
        <v>#DIV/0!</v>
      </c>
    </row>
    <row r="89" spans="1:7">
      <c r="A89" s="316">
        <v>5</v>
      </c>
      <c r="B89" s="292" t="s">
        <v>422</v>
      </c>
      <c r="C89" s="399"/>
      <c r="D89" s="399"/>
      <c r="E89" s="326" t="e">
        <f>C89/C25</f>
        <v>#DIV/0!</v>
      </c>
    </row>
    <row r="90" spans="1:7">
      <c r="A90" s="316">
        <v>6</v>
      </c>
      <c r="B90" s="292" t="s">
        <v>423</v>
      </c>
      <c r="C90" s="399"/>
      <c r="D90" s="399"/>
      <c r="E90" s="326" t="e">
        <f>C90/C25</f>
        <v>#DIV/0!</v>
      </c>
    </row>
    <row r="91" spans="1:7">
      <c r="A91" s="316">
        <v>7</v>
      </c>
      <c r="B91" s="292" t="s">
        <v>424</v>
      </c>
      <c r="C91" s="399"/>
      <c r="D91" s="399"/>
      <c r="E91" s="326" t="e">
        <f>C91/C25</f>
        <v>#DIV/0!</v>
      </c>
    </row>
    <row r="92" spans="1:7">
      <c r="A92" s="316">
        <v>8</v>
      </c>
      <c r="B92" s="292" t="s">
        <v>425</v>
      </c>
      <c r="C92" s="399"/>
      <c r="D92" s="399"/>
      <c r="E92" s="326" t="e">
        <f>C92/C25</f>
        <v>#DIV/0!</v>
      </c>
    </row>
    <row r="93" spans="1:7">
      <c r="A93" s="316">
        <v>9</v>
      </c>
      <c r="B93" s="292" t="s">
        <v>2187</v>
      </c>
      <c r="C93" s="399"/>
      <c r="D93" s="399"/>
      <c r="E93" s="326" t="e">
        <f>C93/C25</f>
        <v>#DIV/0!</v>
      </c>
    </row>
    <row r="94" spans="1:7">
      <c r="A94" s="316">
        <v>10</v>
      </c>
      <c r="B94" s="292" t="s">
        <v>426</v>
      </c>
      <c r="C94" s="399"/>
      <c r="D94" s="399"/>
      <c r="E94" s="326" t="e">
        <f>C94/C25</f>
        <v>#DIV/0!</v>
      </c>
    </row>
    <row r="95" spans="1:7">
      <c r="A95" s="316">
        <v>11</v>
      </c>
      <c r="B95" s="292" t="s">
        <v>427</v>
      </c>
      <c r="C95" s="399"/>
      <c r="D95" s="399"/>
      <c r="E95" s="334" t="e">
        <f t="shared" ref="E95:E112" si="1">C95/$C$25</f>
        <v>#DIV/0!</v>
      </c>
    </row>
    <row r="96" spans="1:7">
      <c r="A96" s="316">
        <v>12</v>
      </c>
      <c r="B96" s="292" t="s">
        <v>428</v>
      </c>
      <c r="C96" s="399"/>
      <c r="D96" s="399"/>
      <c r="E96" s="334" t="e">
        <f t="shared" si="1"/>
        <v>#DIV/0!</v>
      </c>
    </row>
    <row r="97" spans="1:7">
      <c r="A97" s="316">
        <v>13</v>
      </c>
      <c r="B97" s="292" t="s">
        <v>429</v>
      </c>
      <c r="C97" s="399"/>
      <c r="D97" s="399"/>
      <c r="E97" s="334" t="e">
        <f t="shared" si="1"/>
        <v>#DIV/0!</v>
      </c>
    </row>
    <row r="98" spans="1:7">
      <c r="A98" s="316">
        <v>14</v>
      </c>
      <c r="B98" s="292" t="s">
        <v>430</v>
      </c>
      <c r="C98" s="399"/>
      <c r="D98" s="399"/>
      <c r="E98" s="334" t="e">
        <f t="shared" si="1"/>
        <v>#DIV/0!</v>
      </c>
    </row>
    <row r="99" spans="1:7">
      <c r="A99" s="316">
        <v>15</v>
      </c>
      <c r="B99" s="292" t="s">
        <v>850</v>
      </c>
      <c r="C99" s="399"/>
      <c r="D99" s="399"/>
      <c r="E99" s="334" t="e">
        <f t="shared" si="1"/>
        <v>#DIV/0!</v>
      </c>
    </row>
    <row r="100" spans="1:7">
      <c r="A100" s="316">
        <v>16</v>
      </c>
      <c r="B100" s="292" t="s">
        <v>431</v>
      </c>
      <c r="C100" s="399"/>
      <c r="D100" s="399"/>
      <c r="E100" s="334" t="e">
        <f t="shared" si="1"/>
        <v>#DIV/0!</v>
      </c>
    </row>
    <row r="101" spans="1:7">
      <c r="A101" s="316">
        <v>17</v>
      </c>
      <c r="B101" s="292" t="s">
        <v>432</v>
      </c>
      <c r="C101" s="399"/>
      <c r="D101" s="399"/>
      <c r="E101" s="334" t="e">
        <f t="shared" si="1"/>
        <v>#DIV/0!</v>
      </c>
    </row>
    <row r="102" spans="1:7">
      <c r="A102" s="316">
        <v>18</v>
      </c>
      <c r="B102" s="292" t="s">
        <v>414</v>
      </c>
      <c r="C102" s="397">
        <f>SUM(C103:C112)</f>
        <v>0</v>
      </c>
      <c r="D102" s="397">
        <f>SUM(D103:D112)</f>
        <v>0</v>
      </c>
      <c r="E102" s="334" t="e">
        <f t="shared" si="1"/>
        <v>#DIV/0!</v>
      </c>
    </row>
    <row r="103" spans="1:7">
      <c r="A103" s="335">
        <v>1</v>
      </c>
      <c r="B103" s="605"/>
      <c r="C103" s="615"/>
      <c r="D103" s="615"/>
      <c r="E103" s="336" t="e">
        <f t="shared" si="1"/>
        <v>#DIV/0!</v>
      </c>
    </row>
    <row r="104" spans="1:7">
      <c r="A104" s="337">
        <v>2</v>
      </c>
      <c r="B104" s="606"/>
      <c r="C104" s="616"/>
      <c r="D104" s="616"/>
      <c r="E104" s="338" t="e">
        <f t="shared" si="1"/>
        <v>#DIV/0!</v>
      </c>
    </row>
    <row r="105" spans="1:7">
      <c r="A105" s="337">
        <v>3</v>
      </c>
      <c r="B105" s="606"/>
      <c r="C105" s="616"/>
      <c r="D105" s="616"/>
      <c r="E105" s="338" t="e">
        <f t="shared" si="1"/>
        <v>#DIV/0!</v>
      </c>
    </row>
    <row r="106" spans="1:7">
      <c r="A106" s="337">
        <v>4</v>
      </c>
      <c r="B106" s="606"/>
      <c r="C106" s="616"/>
      <c r="D106" s="616"/>
      <c r="E106" s="338" t="e">
        <f t="shared" si="1"/>
        <v>#DIV/0!</v>
      </c>
    </row>
    <row r="107" spans="1:7">
      <c r="A107" s="337">
        <v>5</v>
      </c>
      <c r="B107" s="606"/>
      <c r="C107" s="616"/>
      <c r="D107" s="616"/>
      <c r="E107" s="338" t="e">
        <f t="shared" si="1"/>
        <v>#DIV/0!</v>
      </c>
    </row>
    <row r="108" spans="1:7">
      <c r="A108" s="337">
        <v>6</v>
      </c>
      <c r="B108" s="606"/>
      <c r="C108" s="616"/>
      <c r="D108" s="616"/>
      <c r="E108" s="338" t="e">
        <f t="shared" si="1"/>
        <v>#DIV/0!</v>
      </c>
    </row>
    <row r="109" spans="1:7">
      <c r="A109" s="337">
        <v>7</v>
      </c>
      <c r="B109" s="606"/>
      <c r="C109" s="616"/>
      <c r="D109" s="616"/>
      <c r="E109" s="338" t="e">
        <f t="shared" si="1"/>
        <v>#DIV/0!</v>
      </c>
    </row>
    <row r="110" spans="1:7">
      <c r="A110" s="337">
        <v>8</v>
      </c>
      <c r="B110" s="606"/>
      <c r="C110" s="616"/>
      <c r="D110" s="616"/>
      <c r="E110" s="338" t="e">
        <f t="shared" si="1"/>
        <v>#DIV/0!</v>
      </c>
    </row>
    <row r="111" spans="1:7">
      <c r="A111" s="337">
        <v>9</v>
      </c>
      <c r="B111" s="606"/>
      <c r="C111" s="616"/>
      <c r="D111" s="616"/>
      <c r="E111" s="338" t="e">
        <f t="shared" si="1"/>
        <v>#DIV/0!</v>
      </c>
    </row>
    <row r="112" spans="1:7" ht="15.75" thickBot="1">
      <c r="A112" s="591">
        <v>10</v>
      </c>
      <c r="B112" s="607"/>
      <c r="C112" s="617"/>
      <c r="D112" s="617"/>
      <c r="E112" s="592" t="e">
        <f t="shared" si="1"/>
        <v>#DIV/0!</v>
      </c>
      <c r="F112" s="296"/>
      <c r="G112" s="296"/>
    </row>
    <row r="113" spans="1:7" ht="35.1" customHeight="1" thickBot="1">
      <c r="A113" s="333"/>
      <c r="B113" s="324" t="s">
        <v>2214</v>
      </c>
      <c r="C113" s="612"/>
      <c r="D113" s="612"/>
      <c r="E113" s="340"/>
      <c r="F113" s="296"/>
      <c r="G113" s="296"/>
    </row>
    <row r="114" spans="1:7">
      <c r="A114" s="587">
        <v>1</v>
      </c>
      <c r="B114" s="589" t="s">
        <v>412</v>
      </c>
      <c r="C114" s="614"/>
      <c r="D114" s="614"/>
      <c r="E114" s="593" t="e">
        <f t="shared" ref="E114:E120" si="2">C114/$C$25</f>
        <v>#DIV/0!</v>
      </c>
    </row>
    <row r="115" spans="1:7">
      <c r="A115" s="316">
        <v>2</v>
      </c>
      <c r="B115" s="292" t="s">
        <v>417</v>
      </c>
      <c r="C115" s="399"/>
      <c r="D115" s="399"/>
      <c r="E115" s="334" t="e">
        <f t="shared" si="2"/>
        <v>#DIV/0!</v>
      </c>
    </row>
    <row r="116" spans="1:7">
      <c r="A116" s="316">
        <v>3</v>
      </c>
      <c r="B116" s="292" t="s">
        <v>418</v>
      </c>
      <c r="C116" s="399"/>
      <c r="D116" s="399"/>
      <c r="E116" s="334" t="e">
        <f t="shared" si="2"/>
        <v>#DIV/0!</v>
      </c>
    </row>
    <row r="117" spans="1:7">
      <c r="A117" s="316">
        <v>4</v>
      </c>
      <c r="B117" s="292" t="s">
        <v>419</v>
      </c>
      <c r="C117" s="399"/>
      <c r="D117" s="399"/>
      <c r="E117" s="334" t="e">
        <f t="shared" si="2"/>
        <v>#DIV/0!</v>
      </c>
    </row>
    <row r="118" spans="1:7">
      <c r="A118" s="316">
        <v>5</v>
      </c>
      <c r="B118" s="292" t="s">
        <v>878</v>
      </c>
      <c r="C118" s="399"/>
      <c r="D118" s="399"/>
      <c r="E118" s="334" t="e">
        <f t="shared" si="2"/>
        <v>#DIV/0!</v>
      </c>
    </row>
    <row r="119" spans="1:7">
      <c r="A119" s="316">
        <v>6</v>
      </c>
      <c r="B119" s="292" t="s">
        <v>415</v>
      </c>
      <c r="C119" s="399"/>
      <c r="D119" s="399"/>
      <c r="E119" s="334" t="e">
        <f t="shared" si="2"/>
        <v>#DIV/0!</v>
      </c>
    </row>
    <row r="120" spans="1:7" ht="15.75" thickBot="1">
      <c r="A120" s="317">
        <v>7</v>
      </c>
      <c r="B120" s="735" t="s">
        <v>105</v>
      </c>
      <c r="C120" s="736"/>
      <c r="D120" s="736"/>
      <c r="E120" s="339" t="e">
        <f t="shared" si="2"/>
        <v>#DIV/0!</v>
      </c>
      <c r="F120" s="296"/>
      <c r="G120" s="296"/>
    </row>
    <row r="121" spans="1:7" s="322" customFormat="1">
      <c r="A121" s="331"/>
      <c r="B121" s="321"/>
      <c r="C121" s="611"/>
      <c r="D121" s="611"/>
      <c r="E121" s="321"/>
      <c r="F121" s="298"/>
      <c r="G121" s="298"/>
    </row>
    <row r="122" spans="1:7" ht="15.75" thickBot="1">
      <c r="A122" s="333"/>
      <c r="B122" s="324" t="s">
        <v>2215</v>
      </c>
      <c r="C122" s="612"/>
      <c r="D122" s="612"/>
      <c r="E122" s="340"/>
      <c r="F122" s="296"/>
      <c r="G122" s="296"/>
    </row>
    <row r="123" spans="1:7">
      <c r="A123" s="587">
        <v>1</v>
      </c>
      <c r="B123" s="589" t="s">
        <v>1994</v>
      </c>
      <c r="C123" s="614"/>
      <c r="D123" s="614"/>
      <c r="E123" s="593" t="e">
        <f t="shared" ref="E123:E147" si="3">C123/$C$25</f>
        <v>#DIV/0!</v>
      </c>
    </row>
    <row r="124" spans="1:7">
      <c r="A124" s="316">
        <v>2</v>
      </c>
      <c r="B124" s="292" t="s">
        <v>1995</v>
      </c>
      <c r="C124" s="399"/>
      <c r="D124" s="399"/>
      <c r="E124" s="334" t="e">
        <f t="shared" si="3"/>
        <v>#DIV/0!</v>
      </c>
    </row>
    <row r="125" spans="1:7">
      <c r="A125" s="316">
        <v>3</v>
      </c>
      <c r="B125" s="292" t="s">
        <v>1996</v>
      </c>
      <c r="C125" s="399"/>
      <c r="D125" s="399"/>
      <c r="E125" s="334" t="e">
        <f t="shared" si="3"/>
        <v>#DIV/0!</v>
      </c>
    </row>
    <row r="126" spans="1:7">
      <c r="A126" s="316">
        <v>4</v>
      </c>
      <c r="B126" s="292" t="s">
        <v>1997</v>
      </c>
      <c r="C126" s="399"/>
      <c r="D126" s="399"/>
      <c r="E126" s="334" t="e">
        <f t="shared" si="3"/>
        <v>#DIV/0!</v>
      </c>
    </row>
    <row r="127" spans="1:7">
      <c r="A127" s="316">
        <v>5</v>
      </c>
      <c r="B127" s="292" t="s">
        <v>626</v>
      </c>
      <c r="C127" s="399"/>
      <c r="D127" s="399"/>
      <c r="E127" s="334" t="e">
        <f t="shared" si="3"/>
        <v>#DIV/0!</v>
      </c>
    </row>
    <row r="128" spans="1:7">
      <c r="A128" s="316">
        <v>6</v>
      </c>
      <c r="B128" s="292" t="s">
        <v>879</v>
      </c>
      <c r="C128" s="399"/>
      <c r="D128" s="399"/>
      <c r="E128" s="334" t="e">
        <f t="shared" si="3"/>
        <v>#DIV/0!</v>
      </c>
    </row>
    <row r="129" spans="1:5">
      <c r="A129" s="316">
        <v>7</v>
      </c>
      <c r="B129" s="292" t="s">
        <v>880</v>
      </c>
      <c r="C129" s="399"/>
      <c r="D129" s="399"/>
      <c r="E129" s="334" t="e">
        <f t="shared" si="3"/>
        <v>#DIV/0!</v>
      </c>
    </row>
    <row r="130" spans="1:5">
      <c r="A130" s="316">
        <v>8</v>
      </c>
      <c r="B130" s="292" t="s">
        <v>881</v>
      </c>
      <c r="C130" s="399"/>
      <c r="D130" s="399"/>
      <c r="E130" s="334" t="e">
        <f t="shared" si="3"/>
        <v>#DIV/0!</v>
      </c>
    </row>
    <row r="131" spans="1:5">
      <c r="A131" s="316">
        <v>9</v>
      </c>
      <c r="B131" s="292" t="s">
        <v>882</v>
      </c>
      <c r="C131" s="399"/>
      <c r="D131" s="399"/>
      <c r="E131" s="334" t="e">
        <f t="shared" si="3"/>
        <v>#DIV/0!</v>
      </c>
    </row>
    <row r="132" spans="1:5">
      <c r="A132" s="316">
        <v>10</v>
      </c>
      <c r="B132" s="292" t="s">
        <v>2196</v>
      </c>
      <c r="C132" s="399"/>
      <c r="D132" s="399"/>
      <c r="E132" s="334" t="e">
        <f t="shared" si="3"/>
        <v>#DIV/0!</v>
      </c>
    </row>
    <row r="133" spans="1:5">
      <c r="A133" s="316">
        <v>11</v>
      </c>
      <c r="B133" s="292" t="s">
        <v>883</v>
      </c>
      <c r="C133" s="399"/>
      <c r="D133" s="399"/>
      <c r="E133" s="334" t="e">
        <f t="shared" si="3"/>
        <v>#DIV/0!</v>
      </c>
    </row>
    <row r="134" spans="1:5">
      <c r="A134" s="316">
        <v>12</v>
      </c>
      <c r="B134" s="292" t="s">
        <v>884</v>
      </c>
      <c r="C134" s="399"/>
      <c r="D134" s="399"/>
      <c r="E134" s="334" t="e">
        <f t="shared" si="3"/>
        <v>#DIV/0!</v>
      </c>
    </row>
    <row r="135" spans="1:5">
      <c r="A135" s="316">
        <v>13</v>
      </c>
      <c r="B135" s="292" t="s">
        <v>885</v>
      </c>
      <c r="C135" s="399"/>
      <c r="D135" s="399"/>
      <c r="E135" s="334" t="e">
        <f t="shared" si="3"/>
        <v>#DIV/0!</v>
      </c>
    </row>
    <row r="136" spans="1:5">
      <c r="A136" s="316">
        <v>14</v>
      </c>
      <c r="B136" s="292" t="s">
        <v>886</v>
      </c>
      <c r="C136" s="399"/>
      <c r="D136" s="399"/>
      <c r="E136" s="334" t="e">
        <f t="shared" si="3"/>
        <v>#DIV/0!</v>
      </c>
    </row>
    <row r="137" spans="1:5">
      <c r="A137" s="316">
        <v>15</v>
      </c>
      <c r="B137" s="292" t="s">
        <v>1998</v>
      </c>
      <c r="C137" s="397">
        <f>SUM(C138:C147)</f>
        <v>0</v>
      </c>
      <c r="D137" s="397">
        <f>SUM(D138:D147)</f>
        <v>0</v>
      </c>
      <c r="E137" s="334" t="e">
        <f t="shared" si="3"/>
        <v>#DIV/0!</v>
      </c>
    </row>
    <row r="138" spans="1:5">
      <c r="A138" s="594">
        <v>1</v>
      </c>
      <c r="B138" s="608"/>
      <c r="C138" s="618"/>
      <c r="D138" s="618"/>
      <c r="E138" s="595" t="e">
        <f t="shared" si="3"/>
        <v>#DIV/0!</v>
      </c>
    </row>
    <row r="139" spans="1:5">
      <c r="A139" s="596">
        <v>2</v>
      </c>
      <c r="B139" s="609"/>
      <c r="C139" s="616"/>
      <c r="D139" s="616"/>
      <c r="E139" s="338" t="e">
        <f t="shared" si="3"/>
        <v>#DIV/0!</v>
      </c>
    </row>
    <row r="140" spans="1:5">
      <c r="A140" s="596">
        <v>3</v>
      </c>
      <c r="B140" s="609"/>
      <c r="C140" s="616"/>
      <c r="D140" s="616"/>
      <c r="E140" s="338" t="e">
        <f t="shared" si="3"/>
        <v>#DIV/0!</v>
      </c>
    </row>
    <row r="141" spans="1:5">
      <c r="A141" s="596">
        <v>4</v>
      </c>
      <c r="B141" s="609"/>
      <c r="C141" s="616"/>
      <c r="D141" s="616"/>
      <c r="E141" s="338" t="e">
        <f t="shared" si="3"/>
        <v>#DIV/0!</v>
      </c>
    </row>
    <row r="142" spans="1:5">
      <c r="A142" s="596">
        <v>5</v>
      </c>
      <c r="B142" s="609"/>
      <c r="C142" s="616"/>
      <c r="D142" s="616"/>
      <c r="E142" s="338" t="e">
        <f t="shared" si="3"/>
        <v>#DIV/0!</v>
      </c>
    </row>
    <row r="143" spans="1:5">
      <c r="A143" s="596">
        <v>6</v>
      </c>
      <c r="B143" s="609"/>
      <c r="C143" s="616"/>
      <c r="D143" s="616"/>
      <c r="E143" s="338" t="e">
        <f t="shared" si="3"/>
        <v>#DIV/0!</v>
      </c>
    </row>
    <row r="144" spans="1:5">
      <c r="A144" s="596">
        <v>7</v>
      </c>
      <c r="B144" s="609"/>
      <c r="C144" s="616"/>
      <c r="D144" s="616"/>
      <c r="E144" s="338" t="e">
        <f t="shared" si="3"/>
        <v>#DIV/0!</v>
      </c>
    </row>
    <row r="145" spans="1:7">
      <c r="A145" s="596">
        <v>8</v>
      </c>
      <c r="B145" s="609"/>
      <c r="C145" s="616"/>
      <c r="D145" s="616"/>
      <c r="E145" s="338" t="e">
        <f t="shared" si="3"/>
        <v>#DIV/0!</v>
      </c>
    </row>
    <row r="146" spans="1:7">
      <c r="A146" s="596">
        <v>9</v>
      </c>
      <c r="B146" s="609"/>
      <c r="C146" s="616"/>
      <c r="D146" s="616"/>
      <c r="E146" s="338" t="e">
        <f t="shared" si="3"/>
        <v>#DIV/0!</v>
      </c>
    </row>
    <row r="147" spans="1:7" ht="15.75" thickBot="1">
      <c r="A147" s="597">
        <v>10</v>
      </c>
      <c r="B147" s="610"/>
      <c r="C147" s="617"/>
      <c r="D147" s="617"/>
      <c r="E147" s="592" t="e">
        <f t="shared" si="3"/>
        <v>#DIV/0!</v>
      </c>
    </row>
    <row r="148" spans="1:7" s="322" customFormat="1" ht="30.95" customHeight="1" thickBot="1">
      <c r="A148" s="331"/>
      <c r="B148" s="690" t="s">
        <v>2216</v>
      </c>
      <c r="C148" s="611"/>
      <c r="D148" s="611"/>
      <c r="E148" s="321"/>
      <c r="F148" s="298"/>
      <c r="G148" s="298"/>
    </row>
    <row r="149" spans="1:7" ht="16.5" customHeight="1">
      <c r="A149" s="587">
        <v>1</v>
      </c>
      <c r="B149" s="589" t="s">
        <v>433</v>
      </c>
      <c r="C149" s="614"/>
      <c r="D149" s="614"/>
      <c r="E149" s="593" t="e">
        <f>C149/$C$25</f>
        <v>#DIV/0!</v>
      </c>
    </row>
    <row r="150" spans="1:7" ht="24.75">
      <c r="A150" s="316">
        <v>2</v>
      </c>
      <c r="B150" s="292" t="s">
        <v>434</v>
      </c>
      <c r="C150" s="399"/>
      <c r="D150" s="399"/>
      <c r="E150" s="334" t="e">
        <f>C150/$C$25</f>
        <v>#DIV/0!</v>
      </c>
    </row>
    <row r="151" spans="1:7" ht="15.75" thickBot="1">
      <c r="A151" s="317">
        <v>3</v>
      </c>
      <c r="B151" s="327" t="s">
        <v>105</v>
      </c>
      <c r="C151" s="613"/>
      <c r="D151" s="613"/>
      <c r="E151" s="339" t="e">
        <f>C151/$C$25</f>
        <v>#DIV/0!</v>
      </c>
    </row>
  </sheetData>
  <sheetProtection password="C72B" sheet="1" objects="1" scenarios="1"/>
  <dataValidations count="3">
    <dataValidation type="decimal" operator="greaterThanOrEqual" allowBlank="1" showInputMessage="1" showErrorMessage="1" sqref="C20:D22 C27:D27 C31:D38 C41:D52 C55:D56 C59:D63 C66:D74 C77:D82 C85:D112 C114:D120 C123:D147">
      <formula1>0</formula1>
    </dataValidation>
    <dataValidation allowBlank="1" showInputMessage="1" showErrorMessage="1" prompt="Institution  Name" sqref="B3"/>
    <dataValidation type="decimal" operator="greaterThanOrEqual" allowBlank="1" showInputMessage="1" showErrorMessage="1" sqref="C149:D151">
      <formula1>-9999999999999990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Select Institution Type">
          <x14:formula1>
            <xm:f>'Institution Type Key'!$D$6:$D$14</xm:f>
          </x14:formula1>
          <xm:sqref>B5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tabColor rgb="FFFF0000"/>
  </sheetPr>
  <dimension ref="A1:J348"/>
  <sheetViews>
    <sheetView showGridLines="0" topLeftCell="A292" zoomScale="111" zoomScaleNormal="130" zoomScaleSheetLayoutView="108" workbookViewId="0">
      <selection activeCell="E17" sqref="E17"/>
    </sheetView>
  </sheetViews>
  <sheetFormatPr defaultColWidth="11.42578125" defaultRowHeight="12.75"/>
  <cols>
    <col min="1" max="1" width="11.140625" style="295" customWidth="1"/>
    <col min="2" max="2" width="38" style="295" customWidth="1"/>
    <col min="3" max="3" width="18.5703125" style="295" bestFit="1" customWidth="1"/>
    <col min="4" max="4" width="18.42578125" style="295" customWidth="1"/>
    <col min="5" max="5" width="16.42578125" style="295" customWidth="1"/>
    <col min="6" max="6" width="17.5703125" style="295" customWidth="1"/>
    <col min="7" max="16384" width="11.42578125" style="295"/>
  </cols>
  <sheetData>
    <row r="1" spans="1:10" s="322" customFormat="1" ht="15.75">
      <c r="A1" s="675" t="s">
        <v>1999</v>
      </c>
      <c r="B1" s="704"/>
      <c r="C1" s="676"/>
      <c r="D1" s="678"/>
      <c r="E1" s="702"/>
      <c r="F1" s="675" t="s">
        <v>494</v>
      </c>
      <c r="G1" s="703"/>
      <c r="H1" s="703"/>
      <c r="I1" s="703"/>
      <c r="J1" s="703"/>
    </row>
    <row r="2" spans="1:10" s="322" customFormat="1" ht="0.6" customHeight="1">
      <c r="A2" s="705"/>
      <c r="B2" s="677"/>
      <c r="C2" s="677"/>
      <c r="D2" s="678"/>
      <c r="E2" s="678"/>
      <c r="F2" s="703"/>
      <c r="G2" s="703"/>
      <c r="H2" s="703"/>
      <c r="I2" s="703"/>
      <c r="J2" s="703"/>
    </row>
    <row r="3" spans="1:10" s="322" customFormat="1" ht="15" customHeight="1">
      <c r="A3" s="757" t="s">
        <v>178</v>
      </c>
      <c r="B3" s="758" t="str">
        <f>'AF100'!C3</f>
        <v>The Seed Funds</v>
      </c>
      <c r="C3" s="677"/>
      <c r="D3" s="678"/>
      <c r="E3" s="678"/>
      <c r="F3" s="703"/>
      <c r="G3" s="703"/>
      <c r="H3" s="703"/>
      <c r="I3" s="703"/>
      <c r="J3" s="703"/>
    </row>
    <row r="4" spans="1:10" s="322" customFormat="1" ht="15" customHeight="1">
      <c r="A4" s="757" t="s">
        <v>851</v>
      </c>
      <c r="B4" s="758">
        <f>'AF100'!C4</f>
        <v>0</v>
      </c>
      <c r="C4" s="677"/>
      <c r="D4" s="678"/>
      <c r="E4" s="678"/>
      <c r="F4" s="703"/>
      <c r="G4" s="703"/>
      <c r="H4" s="703"/>
      <c r="I4" s="703"/>
      <c r="J4" s="703"/>
    </row>
    <row r="5" spans="1:10" s="322" customFormat="1" ht="15" customHeight="1">
      <c r="A5" s="757" t="s">
        <v>252</v>
      </c>
      <c r="B5" s="758" t="str">
        <f>'AF100'!C5</f>
        <v>Savings and Loans Company</v>
      </c>
      <c r="C5" s="677"/>
      <c r="D5" s="678"/>
      <c r="E5" s="678"/>
      <c r="F5" s="703"/>
      <c r="G5" s="703"/>
      <c r="H5" s="703"/>
      <c r="I5" s="703"/>
      <c r="J5" s="703"/>
    </row>
    <row r="6" spans="1:10" s="322" customFormat="1" ht="13.5" customHeight="1">
      <c r="A6" s="757" t="s">
        <v>852</v>
      </c>
      <c r="B6" s="759">
        <f>'AF100'!C6</f>
        <v>44316</v>
      </c>
      <c r="C6" s="677"/>
      <c r="D6" s="678"/>
      <c r="E6" s="678"/>
      <c r="F6" s="703"/>
      <c r="G6" s="703"/>
      <c r="H6" s="703"/>
      <c r="I6" s="703"/>
      <c r="J6" s="703"/>
    </row>
    <row r="7" spans="1:10" s="713" customFormat="1" ht="24" customHeight="1">
      <c r="A7" s="769" t="s">
        <v>1944</v>
      </c>
      <c r="B7" s="770"/>
      <c r="C7" s="771"/>
      <c r="D7" s="771"/>
      <c r="F7" s="772"/>
      <c r="G7" s="772"/>
      <c r="H7" s="772"/>
    </row>
    <row r="8" spans="1:10" ht="13.5" thickBot="1">
      <c r="A8" s="845" t="s">
        <v>2129</v>
      </c>
      <c r="B8" s="845"/>
      <c r="C8" s="302"/>
      <c r="D8" s="302"/>
      <c r="E8" s="302"/>
      <c r="F8" s="302"/>
      <c r="G8" s="585"/>
      <c r="H8" s="585"/>
    </row>
    <row r="9" spans="1:10">
      <c r="A9" s="559" t="s">
        <v>111</v>
      </c>
      <c r="B9" s="279" t="s">
        <v>174</v>
      </c>
      <c r="C9" s="279" t="s">
        <v>447</v>
      </c>
      <c r="D9" s="279" t="s">
        <v>91</v>
      </c>
      <c r="E9" s="279" t="s">
        <v>448</v>
      </c>
      <c r="F9" s="280" t="s">
        <v>449</v>
      </c>
      <c r="G9" s="585"/>
      <c r="H9" s="585"/>
    </row>
    <row r="10" spans="1:10">
      <c r="A10" s="244" t="s">
        <v>106</v>
      </c>
      <c r="B10" s="233"/>
      <c r="C10" s="233"/>
      <c r="D10" s="395">
        <f>SUM(D11:D160)</f>
        <v>0</v>
      </c>
      <c r="E10" s="233"/>
      <c r="F10" s="560"/>
      <c r="G10" s="585"/>
      <c r="H10" s="585"/>
    </row>
    <row r="11" spans="1:10">
      <c r="A11" s="561">
        <v>1</v>
      </c>
      <c r="B11" s="191"/>
      <c r="C11" s="341"/>
      <c r="D11" s="568">
        <v>0</v>
      </c>
      <c r="E11" s="342"/>
      <c r="F11" s="562"/>
      <c r="G11" s="585"/>
      <c r="H11" s="585"/>
    </row>
    <row r="12" spans="1:10">
      <c r="A12" s="561">
        <v>2</v>
      </c>
      <c r="B12" s="191"/>
      <c r="C12" s="341"/>
      <c r="D12" s="568">
        <v>0</v>
      </c>
      <c r="E12" s="342"/>
      <c r="F12" s="562"/>
      <c r="G12" s="585"/>
      <c r="H12" s="585"/>
    </row>
    <row r="13" spans="1:10">
      <c r="A13" s="561">
        <v>3</v>
      </c>
      <c r="B13" s="191"/>
      <c r="C13" s="341"/>
      <c r="D13" s="568">
        <v>0</v>
      </c>
      <c r="E13" s="342"/>
      <c r="F13" s="562"/>
      <c r="G13" s="585"/>
      <c r="H13" s="585"/>
    </row>
    <row r="14" spans="1:10">
      <c r="A14" s="561">
        <v>4</v>
      </c>
      <c r="B14" s="191"/>
      <c r="C14" s="341"/>
      <c r="D14" s="568">
        <v>0</v>
      </c>
      <c r="E14" s="342"/>
      <c r="F14" s="562"/>
      <c r="G14" s="585"/>
      <c r="H14" s="585"/>
    </row>
    <row r="15" spans="1:10">
      <c r="A15" s="561">
        <v>5</v>
      </c>
      <c r="B15" s="191"/>
      <c r="C15" s="341"/>
      <c r="D15" s="568">
        <v>0</v>
      </c>
      <c r="E15" s="342"/>
      <c r="F15" s="562"/>
      <c r="G15" s="585"/>
      <c r="H15" s="585"/>
    </row>
    <row r="16" spans="1:10">
      <c r="A16" s="561">
        <v>6</v>
      </c>
      <c r="B16" s="191"/>
      <c r="C16" s="341"/>
      <c r="D16" s="568">
        <v>0</v>
      </c>
      <c r="E16" s="342"/>
      <c r="F16" s="562"/>
      <c r="G16" s="585"/>
      <c r="H16" s="585"/>
    </row>
    <row r="17" spans="1:6">
      <c r="A17" s="561">
        <v>7</v>
      </c>
      <c r="B17" s="191"/>
      <c r="C17" s="341"/>
      <c r="D17" s="568">
        <v>0</v>
      </c>
      <c r="E17" s="342"/>
      <c r="F17" s="562"/>
    </row>
    <row r="18" spans="1:6">
      <c r="A18" s="561">
        <v>8</v>
      </c>
      <c r="B18" s="191"/>
      <c r="C18" s="341"/>
      <c r="D18" s="568">
        <v>0</v>
      </c>
      <c r="E18" s="342"/>
      <c r="F18" s="562"/>
    </row>
    <row r="19" spans="1:6">
      <c r="A19" s="561">
        <v>9</v>
      </c>
      <c r="B19" s="191"/>
      <c r="C19" s="341"/>
      <c r="D19" s="568">
        <v>0</v>
      </c>
      <c r="E19" s="342"/>
      <c r="F19" s="562"/>
    </row>
    <row r="20" spans="1:6">
      <c r="A20" s="561">
        <v>10</v>
      </c>
      <c r="B20" s="191"/>
      <c r="C20" s="341"/>
      <c r="D20" s="568">
        <v>0</v>
      </c>
      <c r="E20" s="342"/>
      <c r="F20" s="562"/>
    </row>
    <row r="21" spans="1:6">
      <c r="A21" s="561">
        <v>11</v>
      </c>
      <c r="B21" s="191"/>
      <c r="C21" s="341"/>
      <c r="D21" s="568">
        <v>0</v>
      </c>
      <c r="E21" s="342"/>
      <c r="F21" s="562"/>
    </row>
    <row r="22" spans="1:6">
      <c r="A22" s="561">
        <v>12</v>
      </c>
      <c r="B22" s="191"/>
      <c r="C22" s="341"/>
      <c r="D22" s="568">
        <v>0</v>
      </c>
      <c r="E22" s="342"/>
      <c r="F22" s="562"/>
    </row>
    <row r="23" spans="1:6">
      <c r="A23" s="561">
        <v>13</v>
      </c>
      <c r="B23" s="191"/>
      <c r="C23" s="341"/>
      <c r="D23" s="568">
        <v>0</v>
      </c>
      <c r="E23" s="342"/>
      <c r="F23" s="562"/>
    </row>
    <row r="24" spans="1:6">
      <c r="A24" s="561">
        <v>14</v>
      </c>
      <c r="B24" s="191"/>
      <c r="C24" s="341"/>
      <c r="D24" s="568">
        <v>0</v>
      </c>
      <c r="E24" s="342"/>
      <c r="F24" s="562"/>
    </row>
    <row r="25" spans="1:6">
      <c r="A25" s="561">
        <v>15</v>
      </c>
      <c r="B25" s="191"/>
      <c r="C25" s="341"/>
      <c r="D25" s="568">
        <v>0</v>
      </c>
      <c r="E25" s="342"/>
      <c r="F25" s="562"/>
    </row>
    <row r="26" spans="1:6">
      <c r="A26" s="561">
        <v>16</v>
      </c>
      <c r="B26" s="191"/>
      <c r="C26" s="341"/>
      <c r="D26" s="568">
        <v>0</v>
      </c>
      <c r="E26" s="342"/>
      <c r="F26" s="562"/>
    </row>
    <row r="27" spans="1:6">
      <c r="A27" s="561">
        <v>17</v>
      </c>
      <c r="B27" s="191"/>
      <c r="C27" s="341"/>
      <c r="D27" s="568">
        <v>0</v>
      </c>
      <c r="E27" s="342"/>
      <c r="F27" s="562"/>
    </row>
    <row r="28" spans="1:6">
      <c r="A28" s="561">
        <v>18</v>
      </c>
      <c r="B28" s="191"/>
      <c r="C28" s="341"/>
      <c r="D28" s="568">
        <v>0</v>
      </c>
      <c r="E28" s="342"/>
      <c r="F28" s="562"/>
    </row>
    <row r="29" spans="1:6">
      <c r="A29" s="561">
        <v>19</v>
      </c>
      <c r="B29" s="191"/>
      <c r="C29" s="341"/>
      <c r="D29" s="568">
        <v>0</v>
      </c>
      <c r="E29" s="342"/>
      <c r="F29" s="562"/>
    </row>
    <row r="30" spans="1:6">
      <c r="A30" s="561">
        <v>20</v>
      </c>
      <c r="B30" s="191"/>
      <c r="C30" s="341"/>
      <c r="D30" s="568">
        <v>0</v>
      </c>
      <c r="E30" s="342"/>
      <c r="F30" s="562"/>
    </row>
    <row r="31" spans="1:6">
      <c r="A31" s="561">
        <v>21</v>
      </c>
      <c r="B31" s="191"/>
      <c r="C31" s="341"/>
      <c r="D31" s="568">
        <v>0</v>
      </c>
      <c r="E31" s="342"/>
      <c r="F31" s="562"/>
    </row>
    <row r="32" spans="1:6">
      <c r="A32" s="561">
        <v>22</v>
      </c>
      <c r="B32" s="191"/>
      <c r="C32" s="341"/>
      <c r="D32" s="568">
        <v>0</v>
      </c>
      <c r="E32" s="342"/>
      <c r="F32" s="562"/>
    </row>
    <row r="33" spans="1:6">
      <c r="A33" s="561">
        <v>23</v>
      </c>
      <c r="B33" s="191"/>
      <c r="C33" s="341"/>
      <c r="D33" s="568">
        <v>0</v>
      </c>
      <c r="E33" s="342"/>
      <c r="F33" s="562"/>
    </row>
    <row r="34" spans="1:6">
      <c r="A34" s="561">
        <v>24</v>
      </c>
      <c r="B34" s="191"/>
      <c r="C34" s="341"/>
      <c r="D34" s="568">
        <v>0</v>
      </c>
      <c r="E34" s="342"/>
      <c r="F34" s="562"/>
    </row>
    <row r="35" spans="1:6">
      <c r="A35" s="561">
        <v>25</v>
      </c>
      <c r="B35" s="191"/>
      <c r="C35" s="341"/>
      <c r="D35" s="568">
        <v>0</v>
      </c>
      <c r="E35" s="342"/>
      <c r="F35" s="562"/>
    </row>
    <row r="36" spans="1:6">
      <c r="A36" s="561">
        <v>26</v>
      </c>
      <c r="B36" s="191"/>
      <c r="C36" s="341"/>
      <c r="D36" s="568">
        <v>0</v>
      </c>
      <c r="E36" s="342"/>
      <c r="F36" s="562"/>
    </row>
    <row r="37" spans="1:6">
      <c r="A37" s="561">
        <v>27</v>
      </c>
      <c r="B37" s="191"/>
      <c r="C37" s="341"/>
      <c r="D37" s="568">
        <v>0</v>
      </c>
      <c r="E37" s="342"/>
      <c r="F37" s="562"/>
    </row>
    <row r="38" spans="1:6">
      <c r="A38" s="561">
        <v>28</v>
      </c>
      <c r="B38" s="191"/>
      <c r="C38" s="341"/>
      <c r="D38" s="568">
        <v>0</v>
      </c>
      <c r="E38" s="342"/>
      <c r="F38" s="562"/>
    </row>
    <row r="39" spans="1:6">
      <c r="A39" s="561">
        <v>29</v>
      </c>
      <c r="B39" s="191"/>
      <c r="C39" s="341"/>
      <c r="D39" s="568">
        <v>0</v>
      </c>
      <c r="E39" s="342"/>
      <c r="F39" s="562"/>
    </row>
    <row r="40" spans="1:6">
      <c r="A40" s="561">
        <v>30</v>
      </c>
      <c r="B40" s="191"/>
      <c r="C40" s="341"/>
      <c r="D40" s="568">
        <v>0</v>
      </c>
      <c r="E40" s="342"/>
      <c r="F40" s="562"/>
    </row>
    <row r="41" spans="1:6">
      <c r="A41" s="561">
        <v>31</v>
      </c>
      <c r="B41" s="191"/>
      <c r="C41" s="341"/>
      <c r="D41" s="568">
        <v>0</v>
      </c>
      <c r="E41" s="342"/>
      <c r="F41" s="562"/>
    </row>
    <row r="42" spans="1:6">
      <c r="A42" s="561">
        <v>32</v>
      </c>
      <c r="B42" s="191"/>
      <c r="C42" s="341"/>
      <c r="D42" s="568">
        <v>0</v>
      </c>
      <c r="E42" s="342"/>
      <c r="F42" s="562"/>
    </row>
    <row r="43" spans="1:6">
      <c r="A43" s="561">
        <v>33</v>
      </c>
      <c r="B43" s="191"/>
      <c r="C43" s="341"/>
      <c r="D43" s="568">
        <v>0</v>
      </c>
      <c r="E43" s="342"/>
      <c r="F43" s="562"/>
    </row>
    <row r="44" spans="1:6">
      <c r="A44" s="561">
        <v>34</v>
      </c>
      <c r="B44" s="191"/>
      <c r="C44" s="341"/>
      <c r="D44" s="568">
        <v>0</v>
      </c>
      <c r="E44" s="342"/>
      <c r="F44" s="562"/>
    </row>
    <row r="45" spans="1:6">
      <c r="A45" s="561">
        <v>35</v>
      </c>
      <c r="B45" s="191"/>
      <c r="C45" s="341"/>
      <c r="D45" s="568">
        <v>0</v>
      </c>
      <c r="E45" s="342"/>
      <c r="F45" s="562"/>
    </row>
    <row r="46" spans="1:6">
      <c r="A46" s="561">
        <v>36</v>
      </c>
      <c r="B46" s="191"/>
      <c r="C46" s="341"/>
      <c r="D46" s="568">
        <v>0</v>
      </c>
      <c r="E46" s="342"/>
      <c r="F46" s="562"/>
    </row>
    <row r="47" spans="1:6">
      <c r="A47" s="561">
        <v>37</v>
      </c>
      <c r="B47" s="191"/>
      <c r="C47" s="341"/>
      <c r="D47" s="568">
        <v>0</v>
      </c>
      <c r="E47" s="342"/>
      <c r="F47" s="562"/>
    </row>
    <row r="48" spans="1:6">
      <c r="A48" s="561">
        <v>38</v>
      </c>
      <c r="B48" s="191"/>
      <c r="C48" s="341"/>
      <c r="D48" s="568">
        <v>0</v>
      </c>
      <c r="E48" s="342"/>
      <c r="F48" s="562"/>
    </row>
    <row r="49" spans="1:6">
      <c r="A49" s="561">
        <v>39</v>
      </c>
      <c r="B49" s="191"/>
      <c r="C49" s="341"/>
      <c r="D49" s="568">
        <v>0</v>
      </c>
      <c r="E49" s="342"/>
      <c r="F49" s="562"/>
    </row>
    <row r="50" spans="1:6">
      <c r="A50" s="561">
        <v>40</v>
      </c>
      <c r="B50" s="191"/>
      <c r="C50" s="341"/>
      <c r="D50" s="568">
        <v>0</v>
      </c>
      <c r="E50" s="342"/>
      <c r="F50" s="562"/>
    </row>
    <row r="51" spans="1:6">
      <c r="A51" s="561">
        <v>41</v>
      </c>
      <c r="B51" s="191"/>
      <c r="C51" s="341"/>
      <c r="D51" s="568">
        <v>0</v>
      </c>
      <c r="E51" s="342"/>
      <c r="F51" s="562"/>
    </row>
    <row r="52" spans="1:6">
      <c r="A52" s="561">
        <v>42</v>
      </c>
      <c r="B52" s="191"/>
      <c r="C52" s="341"/>
      <c r="D52" s="568">
        <v>0</v>
      </c>
      <c r="E52" s="342"/>
      <c r="F52" s="562"/>
    </row>
    <row r="53" spans="1:6">
      <c r="A53" s="561">
        <v>43</v>
      </c>
      <c r="B53" s="191"/>
      <c r="C53" s="341"/>
      <c r="D53" s="568">
        <v>0</v>
      </c>
      <c r="E53" s="342"/>
      <c r="F53" s="562"/>
    </row>
    <row r="54" spans="1:6">
      <c r="A54" s="561">
        <v>44</v>
      </c>
      <c r="B54" s="191"/>
      <c r="C54" s="341"/>
      <c r="D54" s="568">
        <v>0</v>
      </c>
      <c r="E54" s="342"/>
      <c r="F54" s="562"/>
    </row>
    <row r="55" spans="1:6">
      <c r="A55" s="561">
        <v>45</v>
      </c>
      <c r="B55" s="191"/>
      <c r="C55" s="341"/>
      <c r="D55" s="568">
        <v>0</v>
      </c>
      <c r="E55" s="342"/>
      <c r="F55" s="562"/>
    </row>
    <row r="56" spans="1:6">
      <c r="A56" s="561">
        <v>46</v>
      </c>
      <c r="B56" s="191"/>
      <c r="C56" s="341"/>
      <c r="D56" s="568">
        <v>0</v>
      </c>
      <c r="E56" s="342"/>
      <c r="F56" s="562"/>
    </row>
    <row r="57" spans="1:6">
      <c r="A57" s="561">
        <v>47</v>
      </c>
      <c r="B57" s="191"/>
      <c r="C57" s="341"/>
      <c r="D57" s="568">
        <v>0</v>
      </c>
      <c r="E57" s="342"/>
      <c r="F57" s="562"/>
    </row>
    <row r="58" spans="1:6">
      <c r="A58" s="561">
        <v>48</v>
      </c>
      <c r="B58" s="191"/>
      <c r="C58" s="341"/>
      <c r="D58" s="568">
        <v>0</v>
      </c>
      <c r="E58" s="342"/>
      <c r="F58" s="562"/>
    </row>
    <row r="59" spans="1:6">
      <c r="A59" s="561">
        <v>49</v>
      </c>
      <c r="B59" s="191"/>
      <c r="C59" s="341"/>
      <c r="D59" s="568">
        <v>0</v>
      </c>
      <c r="E59" s="342"/>
      <c r="F59" s="562"/>
    </row>
    <row r="60" spans="1:6">
      <c r="A60" s="561">
        <v>50</v>
      </c>
      <c r="B60" s="191"/>
      <c r="C60" s="341"/>
      <c r="D60" s="568">
        <v>0</v>
      </c>
      <c r="E60" s="342"/>
      <c r="F60" s="562"/>
    </row>
    <row r="61" spans="1:6">
      <c r="A61" s="561">
        <v>51</v>
      </c>
      <c r="B61" s="191"/>
      <c r="C61" s="341"/>
      <c r="D61" s="568">
        <v>0</v>
      </c>
      <c r="E61" s="342"/>
      <c r="F61" s="562"/>
    </row>
    <row r="62" spans="1:6">
      <c r="A62" s="561">
        <v>52</v>
      </c>
      <c r="B62" s="191"/>
      <c r="C62" s="341"/>
      <c r="D62" s="568">
        <v>0</v>
      </c>
      <c r="E62" s="342"/>
      <c r="F62" s="562"/>
    </row>
    <row r="63" spans="1:6">
      <c r="A63" s="561">
        <v>53</v>
      </c>
      <c r="B63" s="191"/>
      <c r="C63" s="341"/>
      <c r="D63" s="568">
        <v>0</v>
      </c>
      <c r="E63" s="342"/>
      <c r="F63" s="562"/>
    </row>
    <row r="64" spans="1:6">
      <c r="A64" s="561">
        <v>54</v>
      </c>
      <c r="B64" s="191"/>
      <c r="C64" s="341"/>
      <c r="D64" s="568">
        <v>0</v>
      </c>
      <c r="E64" s="342"/>
      <c r="F64" s="562"/>
    </row>
    <row r="65" spans="1:6">
      <c r="A65" s="561">
        <v>55</v>
      </c>
      <c r="B65" s="191"/>
      <c r="C65" s="341"/>
      <c r="D65" s="568">
        <v>0</v>
      </c>
      <c r="E65" s="342"/>
      <c r="F65" s="562"/>
    </row>
    <row r="66" spans="1:6">
      <c r="A66" s="561">
        <v>56</v>
      </c>
      <c r="B66" s="191"/>
      <c r="C66" s="341"/>
      <c r="D66" s="568">
        <v>0</v>
      </c>
      <c r="E66" s="342"/>
      <c r="F66" s="562"/>
    </row>
    <row r="67" spans="1:6">
      <c r="A67" s="561">
        <v>57</v>
      </c>
      <c r="B67" s="191"/>
      <c r="C67" s="341"/>
      <c r="D67" s="568">
        <v>0</v>
      </c>
      <c r="E67" s="342"/>
      <c r="F67" s="562"/>
    </row>
    <row r="68" spans="1:6">
      <c r="A68" s="561">
        <v>58</v>
      </c>
      <c r="B68" s="191"/>
      <c r="C68" s="341"/>
      <c r="D68" s="568">
        <v>0</v>
      </c>
      <c r="E68" s="342"/>
      <c r="F68" s="562"/>
    </row>
    <row r="69" spans="1:6">
      <c r="A69" s="561">
        <v>59</v>
      </c>
      <c r="B69" s="191"/>
      <c r="C69" s="341"/>
      <c r="D69" s="568">
        <v>0</v>
      </c>
      <c r="E69" s="342"/>
      <c r="F69" s="562"/>
    </row>
    <row r="70" spans="1:6">
      <c r="A70" s="561">
        <v>60</v>
      </c>
      <c r="B70" s="191"/>
      <c r="C70" s="341"/>
      <c r="D70" s="568">
        <v>0</v>
      </c>
      <c r="E70" s="342"/>
      <c r="F70" s="562"/>
    </row>
    <row r="71" spans="1:6">
      <c r="A71" s="561">
        <v>61</v>
      </c>
      <c r="B71" s="191"/>
      <c r="C71" s="341"/>
      <c r="D71" s="568">
        <v>0</v>
      </c>
      <c r="E71" s="342"/>
      <c r="F71" s="562"/>
    </row>
    <row r="72" spans="1:6">
      <c r="A72" s="561">
        <v>62</v>
      </c>
      <c r="B72" s="191"/>
      <c r="C72" s="341"/>
      <c r="D72" s="568">
        <v>0</v>
      </c>
      <c r="E72" s="342"/>
      <c r="F72" s="562"/>
    </row>
    <row r="73" spans="1:6">
      <c r="A73" s="561">
        <v>63</v>
      </c>
      <c r="B73" s="191"/>
      <c r="C73" s="341"/>
      <c r="D73" s="568">
        <v>0</v>
      </c>
      <c r="E73" s="342"/>
      <c r="F73" s="562"/>
    </row>
    <row r="74" spans="1:6">
      <c r="A74" s="561">
        <v>64</v>
      </c>
      <c r="B74" s="191"/>
      <c r="C74" s="341"/>
      <c r="D74" s="568">
        <v>0</v>
      </c>
      <c r="E74" s="342"/>
      <c r="F74" s="562"/>
    </row>
    <row r="75" spans="1:6">
      <c r="A75" s="561">
        <v>65</v>
      </c>
      <c r="B75" s="191"/>
      <c r="C75" s="341"/>
      <c r="D75" s="568">
        <v>0</v>
      </c>
      <c r="E75" s="342"/>
      <c r="F75" s="562"/>
    </row>
    <row r="76" spans="1:6">
      <c r="A76" s="561">
        <v>66</v>
      </c>
      <c r="B76" s="191"/>
      <c r="C76" s="341"/>
      <c r="D76" s="568">
        <v>0</v>
      </c>
      <c r="E76" s="342"/>
      <c r="F76" s="562"/>
    </row>
    <row r="77" spans="1:6">
      <c r="A77" s="561">
        <v>67</v>
      </c>
      <c r="B77" s="191"/>
      <c r="C77" s="341"/>
      <c r="D77" s="568">
        <v>0</v>
      </c>
      <c r="E77" s="342"/>
      <c r="F77" s="562"/>
    </row>
    <row r="78" spans="1:6">
      <c r="A78" s="561">
        <v>68</v>
      </c>
      <c r="B78" s="191"/>
      <c r="C78" s="341"/>
      <c r="D78" s="568">
        <v>0</v>
      </c>
      <c r="E78" s="342"/>
      <c r="F78" s="562"/>
    </row>
    <row r="79" spans="1:6">
      <c r="A79" s="561">
        <v>69</v>
      </c>
      <c r="B79" s="191"/>
      <c r="C79" s="341"/>
      <c r="D79" s="568">
        <v>0</v>
      </c>
      <c r="E79" s="342"/>
      <c r="F79" s="562"/>
    </row>
    <row r="80" spans="1:6">
      <c r="A80" s="561">
        <v>70</v>
      </c>
      <c r="B80" s="191"/>
      <c r="C80" s="341"/>
      <c r="D80" s="568">
        <v>0</v>
      </c>
      <c r="E80" s="342"/>
      <c r="F80" s="562"/>
    </row>
    <row r="81" spans="1:6">
      <c r="A81" s="561">
        <v>71</v>
      </c>
      <c r="B81" s="191"/>
      <c r="C81" s="341"/>
      <c r="D81" s="568">
        <v>0</v>
      </c>
      <c r="E81" s="342"/>
      <c r="F81" s="562"/>
    </row>
    <row r="82" spans="1:6">
      <c r="A82" s="561">
        <v>72</v>
      </c>
      <c r="B82" s="191"/>
      <c r="C82" s="341"/>
      <c r="D82" s="568">
        <v>0</v>
      </c>
      <c r="E82" s="342"/>
      <c r="F82" s="562"/>
    </row>
    <row r="83" spans="1:6">
      <c r="A83" s="561">
        <v>73</v>
      </c>
      <c r="B83" s="191"/>
      <c r="C83" s="341"/>
      <c r="D83" s="568">
        <v>0</v>
      </c>
      <c r="E83" s="342"/>
      <c r="F83" s="562"/>
    </row>
    <row r="84" spans="1:6">
      <c r="A84" s="561">
        <v>74</v>
      </c>
      <c r="B84" s="191"/>
      <c r="C84" s="341"/>
      <c r="D84" s="568">
        <v>0</v>
      </c>
      <c r="E84" s="342"/>
      <c r="F84" s="562"/>
    </row>
    <row r="85" spans="1:6">
      <c r="A85" s="561">
        <v>75</v>
      </c>
      <c r="B85" s="191"/>
      <c r="C85" s="341"/>
      <c r="D85" s="568">
        <v>0</v>
      </c>
      <c r="E85" s="342"/>
      <c r="F85" s="562"/>
    </row>
    <row r="86" spans="1:6">
      <c r="A86" s="561">
        <v>76</v>
      </c>
      <c r="B86" s="191"/>
      <c r="C86" s="341"/>
      <c r="D86" s="568">
        <v>0</v>
      </c>
      <c r="E86" s="342"/>
      <c r="F86" s="562"/>
    </row>
    <row r="87" spans="1:6">
      <c r="A87" s="561">
        <v>77</v>
      </c>
      <c r="B87" s="191"/>
      <c r="C87" s="341"/>
      <c r="D87" s="568">
        <v>0</v>
      </c>
      <c r="E87" s="342"/>
      <c r="F87" s="562"/>
    </row>
    <row r="88" spans="1:6">
      <c r="A88" s="561">
        <v>78</v>
      </c>
      <c r="B88" s="191"/>
      <c r="C88" s="341"/>
      <c r="D88" s="568">
        <v>0</v>
      </c>
      <c r="E88" s="342"/>
      <c r="F88" s="562"/>
    </row>
    <row r="89" spans="1:6">
      <c r="A89" s="561">
        <v>79</v>
      </c>
      <c r="B89" s="191"/>
      <c r="C89" s="341"/>
      <c r="D89" s="568">
        <v>0</v>
      </c>
      <c r="E89" s="342"/>
      <c r="F89" s="562"/>
    </row>
    <row r="90" spans="1:6">
      <c r="A90" s="561">
        <v>80</v>
      </c>
      <c r="B90" s="191"/>
      <c r="C90" s="341"/>
      <c r="D90" s="568">
        <v>0</v>
      </c>
      <c r="E90" s="342"/>
      <c r="F90" s="562"/>
    </row>
    <row r="91" spans="1:6">
      <c r="A91" s="561">
        <v>81</v>
      </c>
      <c r="B91" s="191"/>
      <c r="C91" s="341"/>
      <c r="D91" s="568">
        <v>0</v>
      </c>
      <c r="E91" s="342"/>
      <c r="F91" s="562"/>
    </row>
    <row r="92" spans="1:6">
      <c r="A92" s="561">
        <v>82</v>
      </c>
      <c r="B92" s="191"/>
      <c r="C92" s="341"/>
      <c r="D92" s="568">
        <v>0</v>
      </c>
      <c r="E92" s="342"/>
      <c r="F92" s="562"/>
    </row>
    <row r="93" spans="1:6">
      <c r="A93" s="561">
        <v>83</v>
      </c>
      <c r="B93" s="191"/>
      <c r="C93" s="341"/>
      <c r="D93" s="568">
        <v>0</v>
      </c>
      <c r="E93" s="342"/>
      <c r="F93" s="562"/>
    </row>
    <row r="94" spans="1:6">
      <c r="A94" s="561">
        <v>84</v>
      </c>
      <c r="B94" s="191"/>
      <c r="C94" s="341"/>
      <c r="D94" s="568">
        <v>0</v>
      </c>
      <c r="E94" s="342"/>
      <c r="F94" s="562"/>
    </row>
    <row r="95" spans="1:6">
      <c r="A95" s="561">
        <v>85</v>
      </c>
      <c r="B95" s="191"/>
      <c r="C95" s="341"/>
      <c r="D95" s="568">
        <v>0</v>
      </c>
      <c r="E95" s="342"/>
      <c r="F95" s="562"/>
    </row>
    <row r="96" spans="1:6">
      <c r="A96" s="561">
        <v>86</v>
      </c>
      <c r="B96" s="191"/>
      <c r="C96" s="341"/>
      <c r="D96" s="568">
        <v>0</v>
      </c>
      <c r="E96" s="342"/>
      <c r="F96" s="562"/>
    </row>
    <row r="97" spans="1:6">
      <c r="A97" s="561">
        <v>87</v>
      </c>
      <c r="B97" s="191"/>
      <c r="C97" s="341"/>
      <c r="D97" s="568">
        <v>0</v>
      </c>
      <c r="E97" s="342"/>
      <c r="F97" s="562"/>
    </row>
    <row r="98" spans="1:6">
      <c r="A98" s="561">
        <v>88</v>
      </c>
      <c r="B98" s="191"/>
      <c r="C98" s="341"/>
      <c r="D98" s="568">
        <v>0</v>
      </c>
      <c r="E98" s="342"/>
      <c r="F98" s="562"/>
    </row>
    <row r="99" spans="1:6">
      <c r="A99" s="561">
        <v>89</v>
      </c>
      <c r="B99" s="191"/>
      <c r="C99" s="341"/>
      <c r="D99" s="568">
        <v>0</v>
      </c>
      <c r="E99" s="342"/>
      <c r="F99" s="562"/>
    </row>
    <row r="100" spans="1:6">
      <c r="A100" s="561">
        <v>90</v>
      </c>
      <c r="B100" s="191"/>
      <c r="C100" s="341"/>
      <c r="D100" s="568">
        <v>0</v>
      </c>
      <c r="E100" s="342"/>
      <c r="F100" s="562"/>
    </row>
    <row r="101" spans="1:6">
      <c r="A101" s="561">
        <v>91</v>
      </c>
      <c r="B101" s="191"/>
      <c r="C101" s="341"/>
      <c r="D101" s="568">
        <v>0</v>
      </c>
      <c r="E101" s="342"/>
      <c r="F101" s="562"/>
    </row>
    <row r="102" spans="1:6">
      <c r="A102" s="561">
        <v>92</v>
      </c>
      <c r="B102" s="191"/>
      <c r="C102" s="341"/>
      <c r="D102" s="568">
        <v>0</v>
      </c>
      <c r="E102" s="342"/>
      <c r="F102" s="562"/>
    </row>
    <row r="103" spans="1:6">
      <c r="A103" s="561">
        <v>93</v>
      </c>
      <c r="B103" s="191"/>
      <c r="C103" s="341"/>
      <c r="D103" s="568">
        <v>0</v>
      </c>
      <c r="E103" s="342"/>
      <c r="F103" s="562"/>
    </row>
    <row r="104" spans="1:6">
      <c r="A104" s="561">
        <v>94</v>
      </c>
      <c r="B104" s="191"/>
      <c r="C104" s="341"/>
      <c r="D104" s="568">
        <v>0</v>
      </c>
      <c r="E104" s="342"/>
      <c r="F104" s="562"/>
    </row>
    <row r="105" spans="1:6">
      <c r="A105" s="561">
        <v>95</v>
      </c>
      <c r="B105" s="191"/>
      <c r="C105" s="341"/>
      <c r="D105" s="568">
        <v>0</v>
      </c>
      <c r="E105" s="342"/>
      <c r="F105" s="562"/>
    </row>
    <row r="106" spans="1:6">
      <c r="A106" s="561">
        <v>96</v>
      </c>
      <c r="B106" s="191"/>
      <c r="C106" s="341"/>
      <c r="D106" s="568">
        <v>0</v>
      </c>
      <c r="E106" s="342"/>
      <c r="F106" s="562"/>
    </row>
    <row r="107" spans="1:6">
      <c r="A107" s="561">
        <v>97</v>
      </c>
      <c r="B107" s="191"/>
      <c r="C107" s="341"/>
      <c r="D107" s="568">
        <v>0</v>
      </c>
      <c r="E107" s="342"/>
      <c r="F107" s="562"/>
    </row>
    <row r="108" spans="1:6">
      <c r="A108" s="561">
        <v>98</v>
      </c>
      <c r="B108" s="191"/>
      <c r="C108" s="341"/>
      <c r="D108" s="568">
        <v>0</v>
      </c>
      <c r="E108" s="342"/>
      <c r="F108" s="562"/>
    </row>
    <row r="109" spans="1:6">
      <c r="A109" s="561">
        <v>99</v>
      </c>
      <c r="B109" s="191"/>
      <c r="C109" s="341"/>
      <c r="D109" s="568">
        <v>0</v>
      </c>
      <c r="E109" s="342"/>
      <c r="F109" s="562"/>
    </row>
    <row r="110" spans="1:6">
      <c r="A110" s="561">
        <v>100</v>
      </c>
      <c r="B110" s="191"/>
      <c r="C110" s="341"/>
      <c r="D110" s="568">
        <v>0</v>
      </c>
      <c r="E110" s="342"/>
      <c r="F110" s="562"/>
    </row>
    <row r="111" spans="1:6">
      <c r="A111" s="561">
        <v>101</v>
      </c>
      <c r="B111" s="191"/>
      <c r="C111" s="341"/>
      <c r="D111" s="568">
        <v>0</v>
      </c>
      <c r="E111" s="342"/>
      <c r="F111" s="562"/>
    </row>
    <row r="112" spans="1:6">
      <c r="A112" s="561">
        <v>102</v>
      </c>
      <c r="B112" s="191"/>
      <c r="C112" s="341"/>
      <c r="D112" s="568">
        <v>0</v>
      </c>
      <c r="E112" s="342"/>
      <c r="F112" s="562"/>
    </row>
    <row r="113" spans="1:6">
      <c r="A113" s="561">
        <v>103</v>
      </c>
      <c r="B113" s="191"/>
      <c r="C113" s="341"/>
      <c r="D113" s="568">
        <v>0</v>
      </c>
      <c r="E113" s="342"/>
      <c r="F113" s="562"/>
    </row>
    <row r="114" spans="1:6">
      <c r="A114" s="561">
        <v>104</v>
      </c>
      <c r="B114" s="191"/>
      <c r="C114" s="341"/>
      <c r="D114" s="568">
        <v>0</v>
      </c>
      <c r="E114" s="342"/>
      <c r="F114" s="562"/>
    </row>
    <row r="115" spans="1:6">
      <c r="A115" s="561">
        <v>105</v>
      </c>
      <c r="B115" s="191"/>
      <c r="C115" s="341"/>
      <c r="D115" s="568">
        <v>0</v>
      </c>
      <c r="E115" s="342"/>
      <c r="F115" s="562"/>
    </row>
    <row r="116" spans="1:6">
      <c r="A116" s="561">
        <v>106</v>
      </c>
      <c r="B116" s="191"/>
      <c r="C116" s="341"/>
      <c r="D116" s="568">
        <v>0</v>
      </c>
      <c r="E116" s="342"/>
      <c r="F116" s="562"/>
    </row>
    <row r="117" spans="1:6">
      <c r="A117" s="561">
        <v>107</v>
      </c>
      <c r="B117" s="191"/>
      <c r="C117" s="341"/>
      <c r="D117" s="568">
        <v>0</v>
      </c>
      <c r="E117" s="342"/>
      <c r="F117" s="562"/>
    </row>
    <row r="118" spans="1:6">
      <c r="A118" s="561">
        <v>108</v>
      </c>
      <c r="B118" s="191"/>
      <c r="C118" s="341"/>
      <c r="D118" s="568">
        <v>0</v>
      </c>
      <c r="E118" s="342"/>
      <c r="F118" s="562"/>
    </row>
    <row r="119" spans="1:6">
      <c r="A119" s="561">
        <v>109</v>
      </c>
      <c r="B119" s="191"/>
      <c r="C119" s="341"/>
      <c r="D119" s="568">
        <v>0</v>
      </c>
      <c r="E119" s="342"/>
      <c r="F119" s="562"/>
    </row>
    <row r="120" spans="1:6">
      <c r="A120" s="561">
        <v>110</v>
      </c>
      <c r="B120" s="191"/>
      <c r="C120" s="341"/>
      <c r="D120" s="568">
        <v>0</v>
      </c>
      <c r="E120" s="342"/>
      <c r="F120" s="562"/>
    </row>
    <row r="121" spans="1:6">
      <c r="A121" s="561">
        <v>111</v>
      </c>
      <c r="B121" s="191"/>
      <c r="C121" s="341"/>
      <c r="D121" s="568">
        <v>0</v>
      </c>
      <c r="E121" s="342"/>
      <c r="F121" s="562"/>
    </row>
    <row r="122" spans="1:6">
      <c r="A122" s="561">
        <v>112</v>
      </c>
      <c r="B122" s="191"/>
      <c r="C122" s="341"/>
      <c r="D122" s="568">
        <v>0</v>
      </c>
      <c r="E122" s="342"/>
      <c r="F122" s="562"/>
    </row>
    <row r="123" spans="1:6">
      <c r="A123" s="561">
        <v>113</v>
      </c>
      <c r="B123" s="191"/>
      <c r="C123" s="341"/>
      <c r="D123" s="568">
        <v>0</v>
      </c>
      <c r="E123" s="342"/>
      <c r="F123" s="562"/>
    </row>
    <row r="124" spans="1:6">
      <c r="A124" s="561">
        <v>114</v>
      </c>
      <c r="B124" s="191"/>
      <c r="C124" s="341"/>
      <c r="D124" s="568">
        <v>0</v>
      </c>
      <c r="E124" s="342"/>
      <c r="F124" s="562"/>
    </row>
    <row r="125" spans="1:6">
      <c r="A125" s="561">
        <v>115</v>
      </c>
      <c r="B125" s="191"/>
      <c r="C125" s="341"/>
      <c r="D125" s="568">
        <v>0</v>
      </c>
      <c r="E125" s="342"/>
      <c r="F125" s="562"/>
    </row>
    <row r="126" spans="1:6">
      <c r="A126" s="561">
        <v>116</v>
      </c>
      <c r="B126" s="191"/>
      <c r="C126" s="341"/>
      <c r="D126" s="568">
        <v>0</v>
      </c>
      <c r="E126" s="342"/>
      <c r="F126" s="562"/>
    </row>
    <row r="127" spans="1:6">
      <c r="A127" s="561">
        <v>117</v>
      </c>
      <c r="B127" s="191"/>
      <c r="C127" s="341"/>
      <c r="D127" s="568">
        <v>0</v>
      </c>
      <c r="E127" s="342"/>
      <c r="F127" s="562"/>
    </row>
    <row r="128" spans="1:6">
      <c r="A128" s="561">
        <v>118</v>
      </c>
      <c r="B128" s="191"/>
      <c r="C128" s="341"/>
      <c r="D128" s="568">
        <v>0</v>
      </c>
      <c r="E128" s="342"/>
      <c r="F128" s="562"/>
    </row>
    <row r="129" spans="1:6">
      <c r="A129" s="561">
        <v>119</v>
      </c>
      <c r="B129" s="191"/>
      <c r="C129" s="341"/>
      <c r="D129" s="568">
        <v>0</v>
      </c>
      <c r="E129" s="342"/>
      <c r="F129" s="562"/>
    </row>
    <row r="130" spans="1:6">
      <c r="A130" s="561">
        <v>120</v>
      </c>
      <c r="B130" s="191"/>
      <c r="C130" s="341"/>
      <c r="D130" s="568">
        <v>0</v>
      </c>
      <c r="E130" s="342"/>
      <c r="F130" s="562"/>
    </row>
    <row r="131" spans="1:6">
      <c r="A131" s="561">
        <v>121</v>
      </c>
      <c r="B131" s="191"/>
      <c r="C131" s="341"/>
      <c r="D131" s="568">
        <v>0</v>
      </c>
      <c r="E131" s="342"/>
      <c r="F131" s="562"/>
    </row>
    <row r="132" spans="1:6">
      <c r="A132" s="561">
        <v>122</v>
      </c>
      <c r="B132" s="191"/>
      <c r="C132" s="341"/>
      <c r="D132" s="568">
        <v>0</v>
      </c>
      <c r="E132" s="342"/>
      <c r="F132" s="562"/>
    </row>
    <row r="133" spans="1:6">
      <c r="A133" s="561">
        <v>123</v>
      </c>
      <c r="B133" s="191"/>
      <c r="C133" s="341"/>
      <c r="D133" s="568">
        <v>0</v>
      </c>
      <c r="E133" s="342"/>
      <c r="F133" s="562"/>
    </row>
    <row r="134" spans="1:6">
      <c r="A134" s="561">
        <v>124</v>
      </c>
      <c r="B134" s="191"/>
      <c r="C134" s="341"/>
      <c r="D134" s="568">
        <v>0</v>
      </c>
      <c r="E134" s="342"/>
      <c r="F134" s="562"/>
    </row>
    <row r="135" spans="1:6">
      <c r="A135" s="561">
        <v>125</v>
      </c>
      <c r="B135" s="191"/>
      <c r="C135" s="341"/>
      <c r="D135" s="568">
        <v>0</v>
      </c>
      <c r="E135" s="342"/>
      <c r="F135" s="562"/>
    </row>
    <row r="136" spans="1:6">
      <c r="A136" s="561">
        <v>126</v>
      </c>
      <c r="B136" s="191"/>
      <c r="C136" s="341"/>
      <c r="D136" s="568">
        <v>0</v>
      </c>
      <c r="E136" s="342"/>
      <c r="F136" s="562"/>
    </row>
    <row r="137" spans="1:6">
      <c r="A137" s="561">
        <v>127</v>
      </c>
      <c r="B137" s="191"/>
      <c r="C137" s="341"/>
      <c r="D137" s="568">
        <v>0</v>
      </c>
      <c r="E137" s="342"/>
      <c r="F137" s="562"/>
    </row>
    <row r="138" spans="1:6">
      <c r="A138" s="561">
        <v>128</v>
      </c>
      <c r="B138" s="191"/>
      <c r="C138" s="341"/>
      <c r="D138" s="568">
        <v>0</v>
      </c>
      <c r="E138" s="342"/>
      <c r="F138" s="562"/>
    </row>
    <row r="139" spans="1:6">
      <c r="A139" s="561">
        <v>129</v>
      </c>
      <c r="B139" s="191"/>
      <c r="C139" s="341"/>
      <c r="D139" s="568">
        <v>0</v>
      </c>
      <c r="E139" s="342"/>
      <c r="F139" s="562"/>
    </row>
    <row r="140" spans="1:6">
      <c r="A140" s="561">
        <v>130</v>
      </c>
      <c r="B140" s="191"/>
      <c r="C140" s="341"/>
      <c r="D140" s="568">
        <v>0</v>
      </c>
      <c r="E140" s="342"/>
      <c r="F140" s="562"/>
    </row>
    <row r="141" spans="1:6">
      <c r="A141" s="561">
        <v>131</v>
      </c>
      <c r="B141" s="191"/>
      <c r="C141" s="341"/>
      <c r="D141" s="568">
        <v>0</v>
      </c>
      <c r="E141" s="342"/>
      <c r="F141" s="562"/>
    </row>
    <row r="142" spans="1:6">
      <c r="A142" s="561">
        <v>132</v>
      </c>
      <c r="B142" s="191"/>
      <c r="C142" s="341"/>
      <c r="D142" s="568">
        <v>0</v>
      </c>
      <c r="E142" s="342"/>
      <c r="F142" s="562"/>
    </row>
    <row r="143" spans="1:6">
      <c r="A143" s="561">
        <v>133</v>
      </c>
      <c r="B143" s="191"/>
      <c r="C143" s="341"/>
      <c r="D143" s="568">
        <v>0</v>
      </c>
      <c r="E143" s="342"/>
      <c r="F143" s="562"/>
    </row>
    <row r="144" spans="1:6">
      <c r="A144" s="561">
        <v>134</v>
      </c>
      <c r="B144" s="191"/>
      <c r="C144" s="341"/>
      <c r="D144" s="568">
        <v>0</v>
      </c>
      <c r="E144" s="342"/>
      <c r="F144" s="562"/>
    </row>
    <row r="145" spans="1:6">
      <c r="A145" s="561">
        <v>135</v>
      </c>
      <c r="B145" s="191"/>
      <c r="C145" s="341"/>
      <c r="D145" s="568">
        <v>0</v>
      </c>
      <c r="E145" s="342"/>
      <c r="F145" s="562"/>
    </row>
    <row r="146" spans="1:6">
      <c r="A146" s="561">
        <v>136</v>
      </c>
      <c r="B146" s="191"/>
      <c r="C146" s="341"/>
      <c r="D146" s="568">
        <v>0</v>
      </c>
      <c r="E146" s="342"/>
      <c r="F146" s="562"/>
    </row>
    <row r="147" spans="1:6">
      <c r="A147" s="561">
        <v>137</v>
      </c>
      <c r="B147" s="191"/>
      <c r="C147" s="341"/>
      <c r="D147" s="568">
        <v>0</v>
      </c>
      <c r="E147" s="342"/>
      <c r="F147" s="562"/>
    </row>
    <row r="148" spans="1:6">
      <c r="A148" s="561">
        <v>138</v>
      </c>
      <c r="B148" s="191"/>
      <c r="C148" s="341"/>
      <c r="D148" s="568">
        <v>0</v>
      </c>
      <c r="E148" s="342"/>
      <c r="F148" s="562"/>
    </row>
    <row r="149" spans="1:6">
      <c r="A149" s="561">
        <v>139</v>
      </c>
      <c r="B149" s="191"/>
      <c r="C149" s="341"/>
      <c r="D149" s="568">
        <v>0</v>
      </c>
      <c r="E149" s="342"/>
      <c r="F149" s="562"/>
    </row>
    <row r="150" spans="1:6">
      <c r="A150" s="561">
        <v>140</v>
      </c>
      <c r="B150" s="191"/>
      <c r="C150" s="341"/>
      <c r="D150" s="568">
        <v>0</v>
      </c>
      <c r="E150" s="342"/>
      <c r="F150" s="562"/>
    </row>
    <row r="151" spans="1:6">
      <c r="A151" s="561">
        <v>141</v>
      </c>
      <c r="B151" s="191"/>
      <c r="C151" s="341"/>
      <c r="D151" s="568">
        <v>0</v>
      </c>
      <c r="E151" s="342"/>
      <c r="F151" s="562"/>
    </row>
    <row r="152" spans="1:6">
      <c r="A152" s="561">
        <v>142</v>
      </c>
      <c r="B152" s="191"/>
      <c r="C152" s="341"/>
      <c r="D152" s="568">
        <v>0</v>
      </c>
      <c r="E152" s="342"/>
      <c r="F152" s="562"/>
    </row>
    <row r="153" spans="1:6">
      <c r="A153" s="561">
        <v>143</v>
      </c>
      <c r="B153" s="341"/>
      <c r="C153" s="341"/>
      <c r="D153" s="568">
        <v>0</v>
      </c>
      <c r="E153" s="341"/>
      <c r="F153" s="563"/>
    </row>
    <row r="154" spans="1:6">
      <c r="A154" s="561">
        <v>144</v>
      </c>
      <c r="B154" s="341"/>
      <c r="C154" s="341"/>
      <c r="D154" s="568">
        <v>0</v>
      </c>
      <c r="E154" s="341"/>
      <c r="F154" s="563"/>
    </row>
    <row r="155" spans="1:6">
      <c r="A155" s="561">
        <v>145</v>
      </c>
      <c r="B155" s="341"/>
      <c r="C155" s="341"/>
      <c r="D155" s="568">
        <v>0</v>
      </c>
      <c r="E155" s="341"/>
      <c r="F155" s="563"/>
    </row>
    <row r="156" spans="1:6">
      <c r="A156" s="561">
        <v>146</v>
      </c>
      <c r="B156" s="341"/>
      <c r="C156" s="341"/>
      <c r="D156" s="568">
        <v>0</v>
      </c>
      <c r="E156" s="341"/>
      <c r="F156" s="563"/>
    </row>
    <row r="157" spans="1:6">
      <c r="A157" s="561">
        <v>147</v>
      </c>
      <c r="B157" s="341"/>
      <c r="C157" s="341"/>
      <c r="D157" s="568">
        <v>0</v>
      </c>
      <c r="E157" s="341"/>
      <c r="F157" s="563"/>
    </row>
    <row r="158" spans="1:6">
      <c r="A158" s="561">
        <v>148</v>
      </c>
      <c r="B158" s="191"/>
      <c r="C158" s="341"/>
      <c r="D158" s="568">
        <v>0</v>
      </c>
      <c r="E158" s="341"/>
      <c r="F158" s="563"/>
    </row>
    <row r="159" spans="1:6">
      <c r="A159" s="561">
        <v>149</v>
      </c>
      <c r="B159" s="191"/>
      <c r="C159" s="341"/>
      <c r="D159" s="568">
        <v>0</v>
      </c>
      <c r="E159" s="342"/>
      <c r="F159" s="562"/>
    </row>
    <row r="160" spans="1:6" ht="13.5" thickBot="1">
      <c r="A160" s="564">
        <v>150</v>
      </c>
      <c r="B160" s="310"/>
      <c r="C160" s="565"/>
      <c r="D160" s="569">
        <v>0</v>
      </c>
      <c r="E160" s="566"/>
      <c r="F160" s="567"/>
    </row>
    <row r="161" spans="1:6" ht="28.5" customHeight="1" thickBot="1">
      <c r="A161" s="845" t="s">
        <v>2128</v>
      </c>
      <c r="B161" s="845"/>
      <c r="C161" s="302"/>
      <c r="D161" s="302"/>
      <c r="E161" s="302"/>
      <c r="F161" s="302"/>
    </row>
    <row r="162" spans="1:6">
      <c r="A162" s="559"/>
      <c r="B162" s="279" t="s">
        <v>174</v>
      </c>
      <c r="C162" s="279" t="s">
        <v>447</v>
      </c>
      <c r="D162" s="279" t="s">
        <v>91</v>
      </c>
      <c r="E162" s="279" t="s">
        <v>448</v>
      </c>
      <c r="F162" s="280" t="s">
        <v>449</v>
      </c>
    </row>
    <row r="163" spans="1:6">
      <c r="A163" s="244" t="s">
        <v>106</v>
      </c>
      <c r="B163" s="233"/>
      <c r="C163" s="233"/>
      <c r="D163" s="395">
        <f>SUM(D164:D313)</f>
        <v>0</v>
      </c>
      <c r="E163" s="233"/>
      <c r="F163" s="560"/>
    </row>
    <row r="164" spans="1:6">
      <c r="A164" s="561">
        <v>1</v>
      </c>
      <c r="B164" s="191"/>
      <c r="C164" s="341"/>
      <c r="D164" s="568">
        <v>0</v>
      </c>
      <c r="E164" s="342"/>
      <c r="F164" s="562"/>
    </row>
    <row r="165" spans="1:6">
      <c r="A165" s="561">
        <v>2</v>
      </c>
      <c r="B165" s="191"/>
      <c r="C165" s="341"/>
      <c r="D165" s="568">
        <v>0</v>
      </c>
      <c r="E165" s="342"/>
      <c r="F165" s="562"/>
    </row>
    <row r="166" spans="1:6">
      <c r="A166" s="561">
        <v>3</v>
      </c>
      <c r="B166" s="191"/>
      <c r="C166" s="341"/>
      <c r="D166" s="568">
        <v>0</v>
      </c>
      <c r="E166" s="342"/>
      <c r="F166" s="562"/>
    </row>
    <row r="167" spans="1:6">
      <c r="A167" s="561">
        <v>4</v>
      </c>
      <c r="B167" s="191"/>
      <c r="C167" s="341"/>
      <c r="D167" s="568">
        <v>0</v>
      </c>
      <c r="E167" s="342"/>
      <c r="F167" s="562"/>
    </row>
    <row r="168" spans="1:6">
      <c r="A168" s="561">
        <v>5</v>
      </c>
      <c r="B168" s="191"/>
      <c r="C168" s="341"/>
      <c r="D168" s="568">
        <v>0</v>
      </c>
      <c r="E168" s="342"/>
      <c r="F168" s="562"/>
    </row>
    <row r="169" spans="1:6">
      <c r="A169" s="561">
        <v>6</v>
      </c>
      <c r="B169" s="191"/>
      <c r="C169" s="341"/>
      <c r="D169" s="568">
        <v>0</v>
      </c>
      <c r="E169" s="342"/>
      <c r="F169" s="562"/>
    </row>
    <row r="170" spans="1:6">
      <c r="A170" s="561">
        <v>7</v>
      </c>
      <c r="B170" s="191"/>
      <c r="C170" s="341"/>
      <c r="D170" s="568">
        <v>0</v>
      </c>
      <c r="E170" s="342"/>
      <c r="F170" s="562"/>
    </row>
    <row r="171" spans="1:6">
      <c r="A171" s="561">
        <v>8</v>
      </c>
      <c r="B171" s="191"/>
      <c r="C171" s="341"/>
      <c r="D171" s="568">
        <v>0</v>
      </c>
      <c r="E171" s="342"/>
      <c r="F171" s="562"/>
    </row>
    <row r="172" spans="1:6">
      <c r="A172" s="561">
        <v>9</v>
      </c>
      <c r="B172" s="191"/>
      <c r="C172" s="341"/>
      <c r="D172" s="568">
        <v>0</v>
      </c>
      <c r="E172" s="342"/>
      <c r="F172" s="562"/>
    </row>
    <row r="173" spans="1:6">
      <c r="A173" s="561">
        <v>10</v>
      </c>
      <c r="B173" s="191"/>
      <c r="C173" s="341"/>
      <c r="D173" s="568">
        <v>0</v>
      </c>
      <c r="E173" s="342"/>
      <c r="F173" s="562"/>
    </row>
    <row r="174" spans="1:6">
      <c r="A174" s="561">
        <v>11</v>
      </c>
      <c r="B174" s="191"/>
      <c r="C174" s="341"/>
      <c r="D174" s="568">
        <v>0</v>
      </c>
      <c r="E174" s="342"/>
      <c r="F174" s="562"/>
    </row>
    <row r="175" spans="1:6">
      <c r="A175" s="561">
        <v>12</v>
      </c>
      <c r="B175" s="191"/>
      <c r="C175" s="341"/>
      <c r="D175" s="568">
        <v>0</v>
      </c>
      <c r="E175" s="342"/>
      <c r="F175" s="562"/>
    </row>
    <row r="176" spans="1:6">
      <c r="A176" s="561">
        <v>13</v>
      </c>
      <c r="B176" s="191"/>
      <c r="C176" s="341"/>
      <c r="D176" s="568">
        <v>0</v>
      </c>
      <c r="E176" s="342"/>
      <c r="F176" s="562"/>
    </row>
    <row r="177" spans="1:6">
      <c r="A177" s="561">
        <v>14</v>
      </c>
      <c r="B177" s="191"/>
      <c r="C177" s="341"/>
      <c r="D177" s="568">
        <v>0</v>
      </c>
      <c r="E177" s="342"/>
      <c r="F177" s="562"/>
    </row>
    <row r="178" spans="1:6">
      <c r="A178" s="561">
        <v>15</v>
      </c>
      <c r="B178" s="191"/>
      <c r="C178" s="341"/>
      <c r="D178" s="568">
        <v>0</v>
      </c>
      <c r="E178" s="342"/>
      <c r="F178" s="562"/>
    </row>
    <row r="179" spans="1:6">
      <c r="A179" s="561">
        <v>16</v>
      </c>
      <c r="B179" s="191"/>
      <c r="C179" s="341"/>
      <c r="D179" s="568">
        <v>0</v>
      </c>
      <c r="E179" s="342"/>
      <c r="F179" s="562"/>
    </row>
    <row r="180" spans="1:6">
      <c r="A180" s="561">
        <v>17</v>
      </c>
      <c r="B180" s="191"/>
      <c r="C180" s="341"/>
      <c r="D180" s="568">
        <v>0</v>
      </c>
      <c r="E180" s="342"/>
      <c r="F180" s="562"/>
    </row>
    <row r="181" spans="1:6">
      <c r="A181" s="561">
        <v>18</v>
      </c>
      <c r="B181" s="191"/>
      <c r="C181" s="341"/>
      <c r="D181" s="568">
        <v>0</v>
      </c>
      <c r="E181" s="342"/>
      <c r="F181" s="562"/>
    </row>
    <row r="182" spans="1:6">
      <c r="A182" s="561">
        <v>19</v>
      </c>
      <c r="B182" s="191"/>
      <c r="C182" s="341"/>
      <c r="D182" s="568">
        <v>0</v>
      </c>
      <c r="E182" s="342"/>
      <c r="F182" s="562"/>
    </row>
    <row r="183" spans="1:6">
      <c r="A183" s="561">
        <v>20</v>
      </c>
      <c r="B183" s="191"/>
      <c r="C183" s="341"/>
      <c r="D183" s="568">
        <v>0</v>
      </c>
      <c r="E183" s="342"/>
      <c r="F183" s="562"/>
    </row>
    <row r="184" spans="1:6">
      <c r="A184" s="561">
        <v>21</v>
      </c>
      <c r="B184" s="191"/>
      <c r="C184" s="341"/>
      <c r="D184" s="568">
        <v>0</v>
      </c>
      <c r="E184" s="342"/>
      <c r="F184" s="562"/>
    </row>
    <row r="185" spans="1:6">
      <c r="A185" s="561">
        <v>22</v>
      </c>
      <c r="B185" s="191"/>
      <c r="C185" s="341"/>
      <c r="D185" s="568">
        <v>0</v>
      </c>
      <c r="E185" s="342"/>
      <c r="F185" s="562"/>
    </row>
    <row r="186" spans="1:6">
      <c r="A186" s="561">
        <v>23</v>
      </c>
      <c r="B186" s="191"/>
      <c r="C186" s="341"/>
      <c r="D186" s="568">
        <v>0</v>
      </c>
      <c r="E186" s="342"/>
      <c r="F186" s="562"/>
    </row>
    <row r="187" spans="1:6">
      <c r="A187" s="561">
        <v>24</v>
      </c>
      <c r="B187" s="191"/>
      <c r="C187" s="341"/>
      <c r="D187" s="568">
        <v>0</v>
      </c>
      <c r="E187" s="342"/>
      <c r="F187" s="562"/>
    </row>
    <row r="188" spans="1:6">
      <c r="A188" s="561">
        <v>25</v>
      </c>
      <c r="B188" s="191"/>
      <c r="C188" s="341"/>
      <c r="D188" s="568">
        <v>0</v>
      </c>
      <c r="E188" s="342"/>
      <c r="F188" s="562"/>
    </row>
    <row r="189" spans="1:6">
      <c r="A189" s="561">
        <v>26</v>
      </c>
      <c r="B189" s="191"/>
      <c r="C189" s="341"/>
      <c r="D189" s="568">
        <v>0</v>
      </c>
      <c r="E189" s="342"/>
      <c r="F189" s="562"/>
    </row>
    <row r="190" spans="1:6">
      <c r="A190" s="561">
        <v>27</v>
      </c>
      <c r="B190" s="191"/>
      <c r="C190" s="341"/>
      <c r="D190" s="568">
        <v>0</v>
      </c>
      <c r="E190" s="342"/>
      <c r="F190" s="562"/>
    </row>
    <row r="191" spans="1:6">
      <c r="A191" s="561">
        <v>28</v>
      </c>
      <c r="B191" s="191"/>
      <c r="C191" s="341"/>
      <c r="D191" s="568">
        <v>0</v>
      </c>
      <c r="E191" s="342"/>
      <c r="F191" s="562"/>
    </row>
    <row r="192" spans="1:6">
      <c r="A192" s="561">
        <v>29</v>
      </c>
      <c r="B192" s="191"/>
      <c r="C192" s="341"/>
      <c r="D192" s="568">
        <v>0</v>
      </c>
      <c r="E192" s="342"/>
      <c r="F192" s="562"/>
    </row>
    <row r="193" spans="1:6">
      <c r="A193" s="561">
        <v>30</v>
      </c>
      <c r="B193" s="191"/>
      <c r="C193" s="341"/>
      <c r="D193" s="568">
        <v>0</v>
      </c>
      <c r="E193" s="342"/>
      <c r="F193" s="562"/>
    </row>
    <row r="194" spans="1:6">
      <c r="A194" s="561">
        <v>31</v>
      </c>
      <c r="B194" s="191"/>
      <c r="C194" s="341"/>
      <c r="D194" s="568">
        <v>0</v>
      </c>
      <c r="E194" s="342"/>
      <c r="F194" s="562"/>
    </row>
    <row r="195" spans="1:6">
      <c r="A195" s="561">
        <v>32</v>
      </c>
      <c r="B195" s="191"/>
      <c r="C195" s="341"/>
      <c r="D195" s="568">
        <v>0</v>
      </c>
      <c r="E195" s="342"/>
      <c r="F195" s="562"/>
    </row>
    <row r="196" spans="1:6">
      <c r="A196" s="561">
        <v>33</v>
      </c>
      <c r="B196" s="191"/>
      <c r="C196" s="341"/>
      <c r="D196" s="568">
        <v>0</v>
      </c>
      <c r="E196" s="342"/>
      <c r="F196" s="562"/>
    </row>
    <row r="197" spans="1:6">
      <c r="A197" s="561">
        <v>34</v>
      </c>
      <c r="B197" s="191"/>
      <c r="C197" s="341"/>
      <c r="D197" s="568">
        <v>0</v>
      </c>
      <c r="E197" s="342"/>
      <c r="F197" s="562"/>
    </row>
    <row r="198" spans="1:6">
      <c r="A198" s="561">
        <v>35</v>
      </c>
      <c r="B198" s="191"/>
      <c r="C198" s="341"/>
      <c r="D198" s="568">
        <v>0</v>
      </c>
      <c r="E198" s="342"/>
      <c r="F198" s="562"/>
    </row>
    <row r="199" spans="1:6">
      <c r="A199" s="561">
        <v>36</v>
      </c>
      <c r="B199" s="191"/>
      <c r="C199" s="341"/>
      <c r="D199" s="568">
        <v>0</v>
      </c>
      <c r="E199" s="342"/>
      <c r="F199" s="562"/>
    </row>
    <row r="200" spans="1:6">
      <c r="A200" s="561">
        <v>37</v>
      </c>
      <c r="B200" s="191"/>
      <c r="C200" s="341"/>
      <c r="D200" s="568">
        <v>0</v>
      </c>
      <c r="E200" s="342"/>
      <c r="F200" s="562"/>
    </row>
    <row r="201" spans="1:6">
      <c r="A201" s="561">
        <v>38</v>
      </c>
      <c r="B201" s="191"/>
      <c r="C201" s="341"/>
      <c r="D201" s="568">
        <v>0</v>
      </c>
      <c r="E201" s="342"/>
      <c r="F201" s="562"/>
    </row>
    <row r="202" spans="1:6">
      <c r="A202" s="561">
        <v>39</v>
      </c>
      <c r="B202" s="191"/>
      <c r="C202" s="341"/>
      <c r="D202" s="568">
        <v>0</v>
      </c>
      <c r="E202" s="342"/>
      <c r="F202" s="562"/>
    </row>
    <row r="203" spans="1:6">
      <c r="A203" s="561">
        <v>40</v>
      </c>
      <c r="B203" s="191"/>
      <c r="C203" s="341"/>
      <c r="D203" s="568">
        <v>0</v>
      </c>
      <c r="E203" s="342"/>
      <c r="F203" s="562"/>
    </row>
    <row r="204" spans="1:6">
      <c r="A204" s="561">
        <v>41</v>
      </c>
      <c r="B204" s="191"/>
      <c r="C204" s="341"/>
      <c r="D204" s="568">
        <v>0</v>
      </c>
      <c r="E204" s="342"/>
      <c r="F204" s="562"/>
    </row>
    <row r="205" spans="1:6">
      <c r="A205" s="561">
        <v>42</v>
      </c>
      <c r="B205" s="191"/>
      <c r="C205" s="341"/>
      <c r="D205" s="568">
        <v>0</v>
      </c>
      <c r="E205" s="342"/>
      <c r="F205" s="562"/>
    </row>
    <row r="206" spans="1:6">
      <c r="A206" s="561">
        <v>43</v>
      </c>
      <c r="B206" s="191"/>
      <c r="C206" s="341"/>
      <c r="D206" s="568">
        <v>0</v>
      </c>
      <c r="E206" s="342"/>
      <c r="F206" s="562"/>
    </row>
    <row r="207" spans="1:6">
      <c r="A207" s="561">
        <v>44</v>
      </c>
      <c r="B207" s="191"/>
      <c r="C207" s="341"/>
      <c r="D207" s="568">
        <v>0</v>
      </c>
      <c r="E207" s="342"/>
      <c r="F207" s="562"/>
    </row>
    <row r="208" spans="1:6">
      <c r="A208" s="561">
        <v>45</v>
      </c>
      <c r="B208" s="191"/>
      <c r="C208" s="341"/>
      <c r="D208" s="568">
        <v>0</v>
      </c>
      <c r="E208" s="342"/>
      <c r="F208" s="562"/>
    </row>
    <row r="209" spans="1:6">
      <c r="A209" s="561">
        <v>46</v>
      </c>
      <c r="B209" s="191"/>
      <c r="C209" s="341"/>
      <c r="D209" s="568">
        <v>0</v>
      </c>
      <c r="E209" s="342"/>
      <c r="F209" s="562"/>
    </row>
    <row r="210" spans="1:6">
      <c r="A210" s="561">
        <v>47</v>
      </c>
      <c r="B210" s="191"/>
      <c r="C210" s="341"/>
      <c r="D210" s="568">
        <v>0</v>
      </c>
      <c r="E210" s="342"/>
      <c r="F210" s="562"/>
    </row>
    <row r="211" spans="1:6">
      <c r="A211" s="561">
        <v>48</v>
      </c>
      <c r="B211" s="191"/>
      <c r="C211" s="341"/>
      <c r="D211" s="568">
        <v>0</v>
      </c>
      <c r="E211" s="342"/>
      <c r="F211" s="562"/>
    </row>
    <row r="212" spans="1:6">
      <c r="A212" s="561">
        <v>49</v>
      </c>
      <c r="B212" s="191"/>
      <c r="C212" s="341"/>
      <c r="D212" s="568">
        <v>0</v>
      </c>
      <c r="E212" s="342"/>
      <c r="F212" s="562"/>
    </row>
    <row r="213" spans="1:6">
      <c r="A213" s="561">
        <v>50</v>
      </c>
      <c r="B213" s="191"/>
      <c r="C213" s="341"/>
      <c r="D213" s="568">
        <v>0</v>
      </c>
      <c r="E213" s="342"/>
      <c r="F213" s="562"/>
    </row>
    <row r="214" spans="1:6">
      <c r="A214" s="561">
        <v>51</v>
      </c>
      <c r="B214" s="191"/>
      <c r="C214" s="341"/>
      <c r="D214" s="568">
        <v>0</v>
      </c>
      <c r="E214" s="342"/>
      <c r="F214" s="562"/>
    </row>
    <row r="215" spans="1:6">
      <c r="A215" s="561">
        <v>52</v>
      </c>
      <c r="B215" s="191"/>
      <c r="C215" s="341"/>
      <c r="D215" s="568">
        <v>0</v>
      </c>
      <c r="E215" s="342"/>
      <c r="F215" s="562"/>
    </row>
    <row r="216" spans="1:6">
      <c r="A216" s="561">
        <v>53</v>
      </c>
      <c r="B216" s="191"/>
      <c r="C216" s="341"/>
      <c r="D216" s="568">
        <v>0</v>
      </c>
      <c r="E216" s="342"/>
      <c r="F216" s="562"/>
    </row>
    <row r="217" spans="1:6">
      <c r="A217" s="561">
        <v>54</v>
      </c>
      <c r="B217" s="191"/>
      <c r="C217" s="341"/>
      <c r="D217" s="568">
        <v>0</v>
      </c>
      <c r="E217" s="342"/>
      <c r="F217" s="562"/>
    </row>
    <row r="218" spans="1:6">
      <c r="A218" s="561">
        <v>55</v>
      </c>
      <c r="B218" s="191"/>
      <c r="C218" s="341"/>
      <c r="D218" s="568">
        <v>0</v>
      </c>
      <c r="E218" s="342"/>
      <c r="F218" s="562"/>
    </row>
    <row r="219" spans="1:6">
      <c r="A219" s="561">
        <v>56</v>
      </c>
      <c r="B219" s="191"/>
      <c r="C219" s="341"/>
      <c r="D219" s="568">
        <v>0</v>
      </c>
      <c r="E219" s="342"/>
      <c r="F219" s="562"/>
    </row>
    <row r="220" spans="1:6">
      <c r="A220" s="561">
        <v>57</v>
      </c>
      <c r="B220" s="191"/>
      <c r="C220" s="341"/>
      <c r="D220" s="568">
        <v>0</v>
      </c>
      <c r="E220" s="342"/>
      <c r="F220" s="562"/>
    </row>
    <row r="221" spans="1:6">
      <c r="A221" s="561">
        <v>58</v>
      </c>
      <c r="B221" s="191"/>
      <c r="C221" s="341"/>
      <c r="D221" s="568">
        <v>0</v>
      </c>
      <c r="E221" s="342"/>
      <c r="F221" s="562"/>
    </row>
    <row r="222" spans="1:6">
      <c r="A222" s="561">
        <v>59</v>
      </c>
      <c r="B222" s="191"/>
      <c r="C222" s="341"/>
      <c r="D222" s="568">
        <v>0</v>
      </c>
      <c r="E222" s="342"/>
      <c r="F222" s="562"/>
    </row>
    <row r="223" spans="1:6">
      <c r="A223" s="561">
        <v>60</v>
      </c>
      <c r="B223" s="191"/>
      <c r="C223" s="341"/>
      <c r="D223" s="568">
        <v>0</v>
      </c>
      <c r="E223" s="342"/>
      <c r="F223" s="562"/>
    </row>
    <row r="224" spans="1:6">
      <c r="A224" s="561">
        <v>61</v>
      </c>
      <c r="B224" s="191"/>
      <c r="C224" s="341"/>
      <c r="D224" s="568">
        <v>0</v>
      </c>
      <c r="E224" s="342"/>
      <c r="F224" s="562"/>
    </row>
    <row r="225" spans="1:6">
      <c r="A225" s="561">
        <v>62</v>
      </c>
      <c r="B225" s="191"/>
      <c r="C225" s="341"/>
      <c r="D225" s="568">
        <v>0</v>
      </c>
      <c r="E225" s="342"/>
      <c r="F225" s="562"/>
    </row>
    <row r="226" spans="1:6">
      <c r="A226" s="561">
        <v>63</v>
      </c>
      <c r="B226" s="191"/>
      <c r="C226" s="341"/>
      <c r="D226" s="568">
        <v>0</v>
      </c>
      <c r="E226" s="342"/>
      <c r="F226" s="562"/>
    </row>
    <row r="227" spans="1:6">
      <c r="A227" s="561">
        <v>64</v>
      </c>
      <c r="B227" s="191"/>
      <c r="C227" s="341"/>
      <c r="D227" s="568">
        <v>0</v>
      </c>
      <c r="E227" s="342"/>
      <c r="F227" s="562"/>
    </row>
    <row r="228" spans="1:6">
      <c r="A228" s="561">
        <v>65</v>
      </c>
      <c r="B228" s="191"/>
      <c r="C228" s="341"/>
      <c r="D228" s="568">
        <v>0</v>
      </c>
      <c r="E228" s="342"/>
      <c r="F228" s="562"/>
    </row>
    <row r="229" spans="1:6">
      <c r="A229" s="561">
        <v>66</v>
      </c>
      <c r="B229" s="191"/>
      <c r="C229" s="341"/>
      <c r="D229" s="568">
        <v>0</v>
      </c>
      <c r="E229" s="342"/>
      <c r="F229" s="562"/>
    </row>
    <row r="230" spans="1:6">
      <c r="A230" s="561">
        <v>67</v>
      </c>
      <c r="B230" s="191"/>
      <c r="C230" s="341"/>
      <c r="D230" s="568">
        <v>0</v>
      </c>
      <c r="E230" s="342"/>
      <c r="F230" s="562"/>
    </row>
    <row r="231" spans="1:6">
      <c r="A231" s="561">
        <v>68</v>
      </c>
      <c r="B231" s="191"/>
      <c r="C231" s="341"/>
      <c r="D231" s="568">
        <v>0</v>
      </c>
      <c r="E231" s="342"/>
      <c r="F231" s="562"/>
    </row>
    <row r="232" spans="1:6">
      <c r="A232" s="561">
        <v>69</v>
      </c>
      <c r="B232" s="191"/>
      <c r="C232" s="341"/>
      <c r="D232" s="568">
        <v>0</v>
      </c>
      <c r="E232" s="342"/>
      <c r="F232" s="562"/>
    </row>
    <row r="233" spans="1:6">
      <c r="A233" s="561">
        <v>70</v>
      </c>
      <c r="B233" s="191"/>
      <c r="C233" s="341"/>
      <c r="D233" s="568">
        <v>0</v>
      </c>
      <c r="E233" s="342"/>
      <c r="F233" s="562"/>
    </row>
    <row r="234" spans="1:6">
      <c r="A234" s="561">
        <v>71</v>
      </c>
      <c r="B234" s="191"/>
      <c r="C234" s="341"/>
      <c r="D234" s="568">
        <v>0</v>
      </c>
      <c r="E234" s="342"/>
      <c r="F234" s="562"/>
    </row>
    <row r="235" spans="1:6">
      <c r="A235" s="561">
        <v>72</v>
      </c>
      <c r="B235" s="191"/>
      <c r="C235" s="341"/>
      <c r="D235" s="568">
        <v>0</v>
      </c>
      <c r="E235" s="342"/>
      <c r="F235" s="562"/>
    </row>
    <row r="236" spans="1:6">
      <c r="A236" s="561">
        <v>73</v>
      </c>
      <c r="B236" s="191"/>
      <c r="C236" s="341"/>
      <c r="D236" s="568">
        <v>0</v>
      </c>
      <c r="E236" s="342"/>
      <c r="F236" s="562"/>
    </row>
    <row r="237" spans="1:6">
      <c r="A237" s="561">
        <v>74</v>
      </c>
      <c r="B237" s="191"/>
      <c r="C237" s="341"/>
      <c r="D237" s="568">
        <v>0</v>
      </c>
      <c r="E237" s="342"/>
      <c r="F237" s="562"/>
    </row>
    <row r="238" spans="1:6">
      <c r="A238" s="561">
        <v>75</v>
      </c>
      <c r="B238" s="191"/>
      <c r="C238" s="341"/>
      <c r="D238" s="568">
        <v>0</v>
      </c>
      <c r="E238" s="342"/>
      <c r="F238" s="562"/>
    </row>
    <row r="239" spans="1:6">
      <c r="A239" s="561">
        <v>76</v>
      </c>
      <c r="B239" s="191"/>
      <c r="C239" s="341"/>
      <c r="D239" s="568">
        <v>0</v>
      </c>
      <c r="E239" s="342"/>
      <c r="F239" s="562"/>
    </row>
    <row r="240" spans="1:6">
      <c r="A240" s="561">
        <v>77</v>
      </c>
      <c r="B240" s="191"/>
      <c r="C240" s="341"/>
      <c r="D240" s="568">
        <v>0</v>
      </c>
      <c r="E240" s="342"/>
      <c r="F240" s="562"/>
    </row>
    <row r="241" spans="1:6">
      <c r="A241" s="561">
        <v>78</v>
      </c>
      <c r="B241" s="191"/>
      <c r="C241" s="341"/>
      <c r="D241" s="568">
        <v>0</v>
      </c>
      <c r="E241" s="342"/>
      <c r="F241" s="562"/>
    </row>
    <row r="242" spans="1:6">
      <c r="A242" s="561">
        <v>79</v>
      </c>
      <c r="B242" s="191"/>
      <c r="C242" s="341"/>
      <c r="D242" s="568">
        <v>0</v>
      </c>
      <c r="E242" s="342"/>
      <c r="F242" s="562"/>
    </row>
    <row r="243" spans="1:6">
      <c r="A243" s="561">
        <v>80</v>
      </c>
      <c r="B243" s="191"/>
      <c r="C243" s="341"/>
      <c r="D243" s="568">
        <v>0</v>
      </c>
      <c r="E243" s="342"/>
      <c r="F243" s="562"/>
    </row>
    <row r="244" spans="1:6">
      <c r="A244" s="561">
        <v>81</v>
      </c>
      <c r="B244" s="191"/>
      <c r="C244" s="341"/>
      <c r="D244" s="568">
        <v>0</v>
      </c>
      <c r="E244" s="342"/>
      <c r="F244" s="562"/>
    </row>
    <row r="245" spans="1:6">
      <c r="A245" s="561">
        <v>82</v>
      </c>
      <c r="B245" s="191"/>
      <c r="C245" s="341"/>
      <c r="D245" s="568">
        <v>0</v>
      </c>
      <c r="E245" s="342"/>
      <c r="F245" s="562"/>
    </row>
    <row r="246" spans="1:6">
      <c r="A246" s="561">
        <v>83</v>
      </c>
      <c r="B246" s="191"/>
      <c r="C246" s="341"/>
      <c r="D246" s="568">
        <v>0</v>
      </c>
      <c r="E246" s="342"/>
      <c r="F246" s="562"/>
    </row>
    <row r="247" spans="1:6">
      <c r="A247" s="561">
        <v>84</v>
      </c>
      <c r="B247" s="191"/>
      <c r="C247" s="341"/>
      <c r="D247" s="568">
        <v>0</v>
      </c>
      <c r="E247" s="342"/>
      <c r="F247" s="562"/>
    </row>
    <row r="248" spans="1:6">
      <c r="A248" s="561">
        <v>85</v>
      </c>
      <c r="B248" s="191"/>
      <c r="C248" s="341"/>
      <c r="D248" s="568">
        <v>0</v>
      </c>
      <c r="E248" s="342"/>
      <c r="F248" s="562"/>
    </row>
    <row r="249" spans="1:6">
      <c r="A249" s="561">
        <v>86</v>
      </c>
      <c r="B249" s="191"/>
      <c r="C249" s="341"/>
      <c r="D249" s="568">
        <v>0</v>
      </c>
      <c r="E249" s="342"/>
      <c r="F249" s="562"/>
    </row>
    <row r="250" spans="1:6">
      <c r="A250" s="561">
        <v>87</v>
      </c>
      <c r="B250" s="191"/>
      <c r="C250" s="341"/>
      <c r="D250" s="568">
        <v>0</v>
      </c>
      <c r="E250" s="342"/>
      <c r="F250" s="562"/>
    </row>
    <row r="251" spans="1:6">
      <c r="A251" s="561">
        <v>88</v>
      </c>
      <c r="B251" s="191"/>
      <c r="C251" s="341"/>
      <c r="D251" s="568">
        <v>0</v>
      </c>
      <c r="E251" s="342"/>
      <c r="F251" s="562"/>
    </row>
    <row r="252" spans="1:6">
      <c r="A252" s="561">
        <v>89</v>
      </c>
      <c r="B252" s="191"/>
      <c r="C252" s="341"/>
      <c r="D252" s="568">
        <v>0</v>
      </c>
      <c r="E252" s="342"/>
      <c r="F252" s="562"/>
    </row>
    <row r="253" spans="1:6">
      <c r="A253" s="561">
        <v>90</v>
      </c>
      <c r="B253" s="191"/>
      <c r="C253" s="341"/>
      <c r="D253" s="568">
        <v>0</v>
      </c>
      <c r="E253" s="342"/>
      <c r="F253" s="562"/>
    </row>
    <row r="254" spans="1:6">
      <c r="A254" s="561">
        <v>91</v>
      </c>
      <c r="B254" s="191"/>
      <c r="C254" s="341"/>
      <c r="D254" s="568">
        <v>0</v>
      </c>
      <c r="E254" s="342"/>
      <c r="F254" s="562"/>
    </row>
    <row r="255" spans="1:6">
      <c r="A255" s="561">
        <v>92</v>
      </c>
      <c r="B255" s="191"/>
      <c r="C255" s="341"/>
      <c r="D255" s="568">
        <v>0</v>
      </c>
      <c r="E255" s="342"/>
      <c r="F255" s="562"/>
    </row>
    <row r="256" spans="1:6">
      <c r="A256" s="561">
        <v>93</v>
      </c>
      <c r="B256" s="191"/>
      <c r="C256" s="341"/>
      <c r="D256" s="568">
        <v>0</v>
      </c>
      <c r="E256" s="342"/>
      <c r="F256" s="562"/>
    </row>
    <row r="257" spans="1:6">
      <c r="A257" s="561">
        <v>94</v>
      </c>
      <c r="B257" s="191"/>
      <c r="C257" s="341"/>
      <c r="D257" s="568">
        <v>0</v>
      </c>
      <c r="E257" s="342"/>
      <c r="F257" s="562"/>
    </row>
    <row r="258" spans="1:6">
      <c r="A258" s="561">
        <v>95</v>
      </c>
      <c r="B258" s="191"/>
      <c r="C258" s="341"/>
      <c r="D258" s="568">
        <v>0</v>
      </c>
      <c r="E258" s="342"/>
      <c r="F258" s="562"/>
    </row>
    <row r="259" spans="1:6">
      <c r="A259" s="561">
        <v>96</v>
      </c>
      <c r="B259" s="191"/>
      <c r="C259" s="341"/>
      <c r="D259" s="568">
        <v>0</v>
      </c>
      <c r="E259" s="342"/>
      <c r="F259" s="562"/>
    </row>
    <row r="260" spans="1:6">
      <c r="A260" s="561">
        <v>97</v>
      </c>
      <c r="B260" s="191"/>
      <c r="C260" s="341"/>
      <c r="D260" s="568">
        <v>0</v>
      </c>
      <c r="E260" s="342"/>
      <c r="F260" s="562"/>
    </row>
    <row r="261" spans="1:6">
      <c r="A261" s="561">
        <v>98</v>
      </c>
      <c r="B261" s="191"/>
      <c r="C261" s="341"/>
      <c r="D261" s="568">
        <v>0</v>
      </c>
      <c r="E261" s="342"/>
      <c r="F261" s="562"/>
    </row>
    <row r="262" spans="1:6">
      <c r="A262" s="561">
        <v>99</v>
      </c>
      <c r="B262" s="191"/>
      <c r="C262" s="341"/>
      <c r="D262" s="568">
        <v>0</v>
      </c>
      <c r="E262" s="342"/>
      <c r="F262" s="562"/>
    </row>
    <row r="263" spans="1:6">
      <c r="A263" s="561">
        <v>100</v>
      </c>
      <c r="B263" s="191"/>
      <c r="C263" s="341"/>
      <c r="D263" s="568">
        <v>0</v>
      </c>
      <c r="E263" s="342"/>
      <c r="F263" s="562"/>
    </row>
    <row r="264" spans="1:6">
      <c r="A264" s="561">
        <v>101</v>
      </c>
      <c r="B264" s="191"/>
      <c r="C264" s="341"/>
      <c r="D264" s="568">
        <v>0</v>
      </c>
      <c r="E264" s="342"/>
      <c r="F264" s="562"/>
    </row>
    <row r="265" spans="1:6">
      <c r="A265" s="561">
        <v>102</v>
      </c>
      <c r="B265" s="191"/>
      <c r="C265" s="341"/>
      <c r="D265" s="568">
        <v>0</v>
      </c>
      <c r="E265" s="342"/>
      <c r="F265" s="562"/>
    </row>
    <row r="266" spans="1:6">
      <c r="A266" s="561">
        <v>103</v>
      </c>
      <c r="B266" s="191"/>
      <c r="C266" s="341"/>
      <c r="D266" s="568">
        <v>0</v>
      </c>
      <c r="E266" s="342"/>
      <c r="F266" s="562"/>
    </row>
    <row r="267" spans="1:6">
      <c r="A267" s="561">
        <v>104</v>
      </c>
      <c r="B267" s="191"/>
      <c r="C267" s="341"/>
      <c r="D267" s="568">
        <v>0</v>
      </c>
      <c r="E267" s="342"/>
      <c r="F267" s="562"/>
    </row>
    <row r="268" spans="1:6">
      <c r="A268" s="561">
        <v>105</v>
      </c>
      <c r="B268" s="191"/>
      <c r="C268" s="341"/>
      <c r="D268" s="568">
        <v>0</v>
      </c>
      <c r="E268" s="342"/>
      <c r="F268" s="562"/>
    </row>
    <row r="269" spans="1:6">
      <c r="A269" s="561">
        <v>106</v>
      </c>
      <c r="B269" s="191"/>
      <c r="C269" s="341"/>
      <c r="D269" s="568">
        <v>0</v>
      </c>
      <c r="E269" s="342"/>
      <c r="F269" s="562"/>
    </row>
    <row r="270" spans="1:6">
      <c r="A270" s="561">
        <v>107</v>
      </c>
      <c r="B270" s="191"/>
      <c r="C270" s="341"/>
      <c r="D270" s="568">
        <v>0</v>
      </c>
      <c r="E270" s="342"/>
      <c r="F270" s="562"/>
    </row>
    <row r="271" spans="1:6">
      <c r="A271" s="561">
        <v>108</v>
      </c>
      <c r="B271" s="191"/>
      <c r="C271" s="341"/>
      <c r="D271" s="568">
        <v>0</v>
      </c>
      <c r="E271" s="342"/>
      <c r="F271" s="562"/>
    </row>
    <row r="272" spans="1:6">
      <c r="A272" s="561">
        <v>109</v>
      </c>
      <c r="B272" s="191"/>
      <c r="C272" s="341"/>
      <c r="D272" s="568">
        <v>0</v>
      </c>
      <c r="E272" s="342"/>
      <c r="F272" s="562"/>
    </row>
    <row r="273" spans="1:6">
      <c r="A273" s="561">
        <v>110</v>
      </c>
      <c r="B273" s="191"/>
      <c r="C273" s="341"/>
      <c r="D273" s="568">
        <v>0</v>
      </c>
      <c r="E273" s="342"/>
      <c r="F273" s="562"/>
    </row>
    <row r="274" spans="1:6">
      <c r="A274" s="561">
        <v>111</v>
      </c>
      <c r="B274" s="191"/>
      <c r="C274" s="341"/>
      <c r="D274" s="568">
        <v>0</v>
      </c>
      <c r="E274" s="342"/>
      <c r="F274" s="562"/>
    </row>
    <row r="275" spans="1:6">
      <c r="A275" s="561">
        <v>112</v>
      </c>
      <c r="B275" s="191"/>
      <c r="C275" s="341"/>
      <c r="D275" s="568">
        <v>0</v>
      </c>
      <c r="E275" s="342"/>
      <c r="F275" s="562"/>
    </row>
    <row r="276" spans="1:6">
      <c r="A276" s="561">
        <v>113</v>
      </c>
      <c r="B276" s="191"/>
      <c r="C276" s="341"/>
      <c r="D276" s="568">
        <v>0</v>
      </c>
      <c r="E276" s="342"/>
      <c r="F276" s="562"/>
    </row>
    <row r="277" spans="1:6">
      <c r="A277" s="561">
        <v>114</v>
      </c>
      <c r="B277" s="191"/>
      <c r="C277" s="341"/>
      <c r="D277" s="568">
        <v>0</v>
      </c>
      <c r="E277" s="342"/>
      <c r="F277" s="562"/>
    </row>
    <row r="278" spans="1:6">
      <c r="A278" s="561">
        <v>115</v>
      </c>
      <c r="B278" s="191"/>
      <c r="C278" s="341"/>
      <c r="D278" s="568">
        <v>0</v>
      </c>
      <c r="E278" s="342"/>
      <c r="F278" s="562"/>
    </row>
    <row r="279" spans="1:6">
      <c r="A279" s="561">
        <v>116</v>
      </c>
      <c r="B279" s="191"/>
      <c r="C279" s="341"/>
      <c r="D279" s="568">
        <v>0</v>
      </c>
      <c r="E279" s="342"/>
      <c r="F279" s="562"/>
    </row>
    <row r="280" spans="1:6">
      <c r="A280" s="561">
        <v>117</v>
      </c>
      <c r="B280" s="191"/>
      <c r="C280" s="341"/>
      <c r="D280" s="568">
        <v>0</v>
      </c>
      <c r="E280" s="342"/>
      <c r="F280" s="562"/>
    </row>
    <row r="281" spans="1:6">
      <c r="A281" s="561">
        <v>118</v>
      </c>
      <c r="B281" s="191"/>
      <c r="C281" s="341"/>
      <c r="D281" s="568">
        <v>0</v>
      </c>
      <c r="E281" s="342"/>
      <c r="F281" s="562"/>
    </row>
    <row r="282" spans="1:6">
      <c r="A282" s="561">
        <v>119</v>
      </c>
      <c r="B282" s="191"/>
      <c r="C282" s="341"/>
      <c r="D282" s="568">
        <v>0</v>
      </c>
      <c r="E282" s="342"/>
      <c r="F282" s="562"/>
    </row>
    <row r="283" spans="1:6">
      <c r="A283" s="561">
        <v>120</v>
      </c>
      <c r="B283" s="191"/>
      <c r="C283" s="341"/>
      <c r="D283" s="568">
        <v>0</v>
      </c>
      <c r="E283" s="342"/>
      <c r="F283" s="562"/>
    </row>
    <row r="284" spans="1:6">
      <c r="A284" s="561">
        <v>121</v>
      </c>
      <c r="B284" s="191"/>
      <c r="C284" s="341"/>
      <c r="D284" s="568">
        <v>0</v>
      </c>
      <c r="E284" s="342"/>
      <c r="F284" s="562"/>
    </row>
    <row r="285" spans="1:6">
      <c r="A285" s="561">
        <v>122</v>
      </c>
      <c r="B285" s="191"/>
      <c r="C285" s="341"/>
      <c r="D285" s="568">
        <v>0</v>
      </c>
      <c r="E285" s="342"/>
      <c r="F285" s="562"/>
    </row>
    <row r="286" spans="1:6">
      <c r="A286" s="561">
        <v>123</v>
      </c>
      <c r="B286" s="191"/>
      <c r="C286" s="341"/>
      <c r="D286" s="568">
        <v>0</v>
      </c>
      <c r="E286" s="342"/>
      <c r="F286" s="562"/>
    </row>
    <row r="287" spans="1:6">
      <c r="A287" s="561">
        <v>124</v>
      </c>
      <c r="B287" s="191"/>
      <c r="C287" s="341"/>
      <c r="D287" s="568">
        <v>0</v>
      </c>
      <c r="E287" s="342"/>
      <c r="F287" s="562"/>
    </row>
    <row r="288" spans="1:6">
      <c r="A288" s="561">
        <v>125</v>
      </c>
      <c r="B288" s="191"/>
      <c r="C288" s="341"/>
      <c r="D288" s="568">
        <v>0</v>
      </c>
      <c r="E288" s="342"/>
      <c r="F288" s="562"/>
    </row>
    <row r="289" spans="1:6">
      <c r="A289" s="561">
        <v>126</v>
      </c>
      <c r="B289" s="191"/>
      <c r="C289" s="341"/>
      <c r="D289" s="568">
        <v>0</v>
      </c>
      <c r="E289" s="342"/>
      <c r="F289" s="562"/>
    </row>
    <row r="290" spans="1:6">
      <c r="A290" s="561">
        <v>127</v>
      </c>
      <c r="B290" s="191"/>
      <c r="C290" s="341"/>
      <c r="D290" s="568">
        <v>0</v>
      </c>
      <c r="E290" s="342"/>
      <c r="F290" s="562"/>
    </row>
    <row r="291" spans="1:6">
      <c r="A291" s="561">
        <v>128</v>
      </c>
      <c r="B291" s="191"/>
      <c r="C291" s="341"/>
      <c r="D291" s="568">
        <v>0</v>
      </c>
      <c r="E291" s="342"/>
      <c r="F291" s="562"/>
    </row>
    <row r="292" spans="1:6">
      <c r="A292" s="561">
        <v>129</v>
      </c>
      <c r="B292" s="191"/>
      <c r="C292" s="341"/>
      <c r="D292" s="568">
        <v>0</v>
      </c>
      <c r="E292" s="342"/>
      <c r="F292" s="562"/>
    </row>
    <row r="293" spans="1:6">
      <c r="A293" s="561">
        <v>130</v>
      </c>
      <c r="B293" s="191"/>
      <c r="C293" s="341"/>
      <c r="D293" s="568">
        <v>0</v>
      </c>
      <c r="E293" s="342"/>
      <c r="F293" s="562"/>
    </row>
    <row r="294" spans="1:6">
      <c r="A294" s="561">
        <v>131</v>
      </c>
      <c r="B294" s="191"/>
      <c r="C294" s="341"/>
      <c r="D294" s="568">
        <v>0</v>
      </c>
      <c r="E294" s="342"/>
      <c r="F294" s="562"/>
    </row>
    <row r="295" spans="1:6">
      <c r="A295" s="561">
        <v>132</v>
      </c>
      <c r="B295" s="191"/>
      <c r="C295" s="341"/>
      <c r="D295" s="568">
        <v>0</v>
      </c>
      <c r="E295" s="342"/>
      <c r="F295" s="562"/>
    </row>
    <row r="296" spans="1:6">
      <c r="A296" s="561">
        <v>133</v>
      </c>
      <c r="B296" s="191"/>
      <c r="C296" s="341"/>
      <c r="D296" s="568">
        <v>0</v>
      </c>
      <c r="E296" s="342"/>
      <c r="F296" s="562"/>
    </row>
    <row r="297" spans="1:6">
      <c r="A297" s="561">
        <v>134</v>
      </c>
      <c r="B297" s="191"/>
      <c r="C297" s="341"/>
      <c r="D297" s="568">
        <v>0</v>
      </c>
      <c r="E297" s="342"/>
      <c r="F297" s="562"/>
    </row>
    <row r="298" spans="1:6">
      <c r="A298" s="561">
        <v>135</v>
      </c>
      <c r="B298" s="191"/>
      <c r="C298" s="341"/>
      <c r="D298" s="568">
        <v>0</v>
      </c>
      <c r="E298" s="342"/>
      <c r="F298" s="562"/>
    </row>
    <row r="299" spans="1:6">
      <c r="A299" s="561">
        <v>136</v>
      </c>
      <c r="B299" s="191"/>
      <c r="C299" s="341"/>
      <c r="D299" s="568">
        <v>0</v>
      </c>
      <c r="E299" s="342"/>
      <c r="F299" s="562"/>
    </row>
    <row r="300" spans="1:6">
      <c r="A300" s="561">
        <v>137</v>
      </c>
      <c r="B300" s="191"/>
      <c r="C300" s="341"/>
      <c r="D300" s="568">
        <v>0</v>
      </c>
      <c r="E300" s="342"/>
      <c r="F300" s="562"/>
    </row>
    <row r="301" spans="1:6">
      <c r="A301" s="561">
        <v>138</v>
      </c>
      <c r="B301" s="191"/>
      <c r="C301" s="341"/>
      <c r="D301" s="568">
        <v>0</v>
      </c>
      <c r="E301" s="342"/>
      <c r="F301" s="562"/>
    </row>
    <row r="302" spans="1:6">
      <c r="A302" s="561">
        <v>139</v>
      </c>
      <c r="B302" s="191"/>
      <c r="C302" s="341"/>
      <c r="D302" s="568">
        <v>0</v>
      </c>
      <c r="E302" s="342"/>
      <c r="F302" s="562"/>
    </row>
    <row r="303" spans="1:6">
      <c r="A303" s="561">
        <v>140</v>
      </c>
      <c r="B303" s="191"/>
      <c r="C303" s="341"/>
      <c r="D303" s="568">
        <v>0</v>
      </c>
      <c r="E303" s="342"/>
      <c r="F303" s="562"/>
    </row>
    <row r="304" spans="1:6">
      <c r="A304" s="561">
        <v>141</v>
      </c>
      <c r="B304" s="191"/>
      <c r="C304" s="341"/>
      <c r="D304" s="568">
        <v>0</v>
      </c>
      <c r="E304" s="342"/>
      <c r="F304" s="562"/>
    </row>
    <row r="305" spans="1:6">
      <c r="A305" s="561">
        <v>142</v>
      </c>
      <c r="B305" s="191"/>
      <c r="C305" s="341"/>
      <c r="D305" s="568">
        <v>0</v>
      </c>
      <c r="E305" s="342"/>
      <c r="F305" s="562"/>
    </row>
    <row r="306" spans="1:6">
      <c r="A306" s="561">
        <v>143</v>
      </c>
      <c r="B306" s="341"/>
      <c r="C306" s="341"/>
      <c r="D306" s="568">
        <v>0</v>
      </c>
      <c r="E306" s="341"/>
      <c r="F306" s="563"/>
    </row>
    <row r="307" spans="1:6">
      <c r="A307" s="561">
        <v>144</v>
      </c>
      <c r="B307" s="341"/>
      <c r="C307" s="341"/>
      <c r="D307" s="568">
        <v>0</v>
      </c>
      <c r="E307" s="341"/>
      <c r="F307" s="563"/>
    </row>
    <row r="308" spans="1:6">
      <c r="A308" s="561">
        <v>145</v>
      </c>
      <c r="B308" s="341"/>
      <c r="C308" s="341"/>
      <c r="D308" s="568">
        <v>0</v>
      </c>
      <c r="E308" s="341"/>
      <c r="F308" s="563"/>
    </row>
    <row r="309" spans="1:6">
      <c r="A309" s="561">
        <v>146</v>
      </c>
      <c r="B309" s="341"/>
      <c r="C309" s="341"/>
      <c r="D309" s="568">
        <v>0</v>
      </c>
      <c r="E309" s="341"/>
      <c r="F309" s="563"/>
    </row>
    <row r="310" spans="1:6">
      <c r="A310" s="561">
        <v>147</v>
      </c>
      <c r="B310" s="341"/>
      <c r="C310" s="341"/>
      <c r="D310" s="568">
        <v>0</v>
      </c>
      <c r="E310" s="341"/>
      <c r="F310" s="563"/>
    </row>
    <row r="311" spans="1:6">
      <c r="A311" s="561">
        <v>148</v>
      </c>
      <c r="B311" s="191"/>
      <c r="C311" s="341"/>
      <c r="D311" s="568">
        <v>0</v>
      </c>
      <c r="E311" s="341"/>
      <c r="F311" s="563"/>
    </row>
    <row r="312" spans="1:6">
      <c r="A312" s="561">
        <v>149</v>
      </c>
      <c r="B312" s="191"/>
      <c r="C312" s="341"/>
      <c r="D312" s="568">
        <v>0</v>
      </c>
      <c r="E312" s="342"/>
      <c r="F312" s="562"/>
    </row>
    <row r="313" spans="1:6" ht="13.5" thickBot="1">
      <c r="A313" s="564">
        <v>150</v>
      </c>
      <c r="B313" s="310"/>
      <c r="C313" s="565"/>
      <c r="D313" s="569">
        <v>0</v>
      </c>
      <c r="E313" s="566"/>
      <c r="F313" s="567"/>
    </row>
    <row r="348" spans="2:2">
      <c r="B348" s="586"/>
    </row>
  </sheetData>
  <sheetProtection algorithmName="SHA-512" hashValue="WyFS1YVUTmK2dGtKwv5OmrXcfSU8rEzNhEtn8UPPtUYKkSPU+ucyyr5kGqwQJIUOmQ3C/OoXGIwctDBtm4uW8A==" saltValue="Hd3/cdbeoE5WYhewezGl5g==" spinCount="100000" sheet="1" objects="1" scenarios="1"/>
  <mergeCells count="2">
    <mergeCell ref="A8:B8"/>
    <mergeCell ref="A161:B161"/>
  </mergeCells>
  <dataValidations count="1">
    <dataValidation type="decimal" operator="greaterThanOrEqual" allowBlank="1" showInputMessage="1" showErrorMessage="1" sqref="D10:D313">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tabColor rgb="FFFF0000"/>
  </sheetPr>
  <dimension ref="A1:L151"/>
  <sheetViews>
    <sheetView showGridLines="0" zoomScale="90" zoomScaleNormal="90" zoomScaleSheetLayoutView="100" workbookViewId="0">
      <selection activeCell="E17" sqref="E17"/>
    </sheetView>
  </sheetViews>
  <sheetFormatPr defaultRowHeight="12.75"/>
  <cols>
    <col min="1" max="1" width="11.5703125" style="295" customWidth="1"/>
    <col min="2" max="2" width="36.7109375" style="295" bestFit="1" customWidth="1"/>
    <col min="3" max="4" width="20.140625" style="295" customWidth="1"/>
    <col min="5" max="5" width="19.42578125" style="295" bestFit="1" customWidth="1"/>
    <col min="6" max="12" width="17" style="295" customWidth="1"/>
    <col min="13" max="256" width="8.85546875" style="295"/>
    <col min="257" max="257" width="11.5703125" style="295" customWidth="1"/>
    <col min="258" max="258" width="53.42578125" style="295" customWidth="1"/>
    <col min="259" max="261" width="26.5703125" style="295" customWidth="1"/>
    <col min="262" max="512" width="8.85546875" style="295"/>
    <col min="513" max="513" width="11.5703125" style="295" customWidth="1"/>
    <col min="514" max="514" width="53.42578125" style="295" customWidth="1"/>
    <col min="515" max="517" width="26.5703125" style="295" customWidth="1"/>
    <col min="518" max="768" width="8.85546875" style="295"/>
    <col min="769" max="769" width="11.5703125" style="295" customWidth="1"/>
    <col min="770" max="770" width="53.42578125" style="295" customWidth="1"/>
    <col min="771" max="773" width="26.5703125" style="295" customWidth="1"/>
    <col min="774" max="1024" width="8.85546875" style="295"/>
    <col min="1025" max="1025" width="11.5703125" style="295" customWidth="1"/>
    <col min="1026" max="1026" width="53.42578125" style="295" customWidth="1"/>
    <col min="1027" max="1029" width="26.5703125" style="295" customWidth="1"/>
    <col min="1030" max="1280" width="8.85546875" style="295"/>
    <col min="1281" max="1281" width="11.5703125" style="295" customWidth="1"/>
    <col min="1282" max="1282" width="53.42578125" style="295" customWidth="1"/>
    <col min="1283" max="1285" width="26.5703125" style="295" customWidth="1"/>
    <col min="1286" max="1536" width="8.85546875" style="295"/>
    <col min="1537" max="1537" width="11.5703125" style="295" customWidth="1"/>
    <col min="1538" max="1538" width="53.42578125" style="295" customWidth="1"/>
    <col min="1539" max="1541" width="26.5703125" style="295" customWidth="1"/>
    <col min="1542" max="1792" width="8.85546875" style="295"/>
    <col min="1793" max="1793" width="11.5703125" style="295" customWidth="1"/>
    <col min="1794" max="1794" width="53.42578125" style="295" customWidth="1"/>
    <col min="1795" max="1797" width="26.5703125" style="295" customWidth="1"/>
    <col min="1798" max="2048" width="8.85546875" style="295"/>
    <col min="2049" max="2049" width="11.5703125" style="295" customWidth="1"/>
    <col min="2050" max="2050" width="53.42578125" style="295" customWidth="1"/>
    <col min="2051" max="2053" width="26.5703125" style="295" customWidth="1"/>
    <col min="2054" max="2304" width="8.85546875" style="295"/>
    <col min="2305" max="2305" width="11.5703125" style="295" customWidth="1"/>
    <col min="2306" max="2306" width="53.42578125" style="295" customWidth="1"/>
    <col min="2307" max="2309" width="26.5703125" style="295" customWidth="1"/>
    <col min="2310" max="2560" width="8.85546875" style="295"/>
    <col min="2561" max="2561" width="11.5703125" style="295" customWidth="1"/>
    <col min="2562" max="2562" width="53.42578125" style="295" customWidth="1"/>
    <col min="2563" max="2565" width="26.5703125" style="295" customWidth="1"/>
    <col min="2566" max="2816" width="8.85546875" style="295"/>
    <col min="2817" max="2817" width="11.5703125" style="295" customWidth="1"/>
    <col min="2818" max="2818" width="53.42578125" style="295" customWidth="1"/>
    <col min="2819" max="2821" width="26.5703125" style="295" customWidth="1"/>
    <col min="2822" max="3072" width="8.85546875" style="295"/>
    <col min="3073" max="3073" width="11.5703125" style="295" customWidth="1"/>
    <col min="3074" max="3074" width="53.42578125" style="295" customWidth="1"/>
    <col min="3075" max="3077" width="26.5703125" style="295" customWidth="1"/>
    <col min="3078" max="3328" width="8.85546875" style="295"/>
    <col min="3329" max="3329" width="11.5703125" style="295" customWidth="1"/>
    <col min="3330" max="3330" width="53.42578125" style="295" customWidth="1"/>
    <col min="3331" max="3333" width="26.5703125" style="295" customWidth="1"/>
    <col min="3334" max="3584" width="8.85546875" style="295"/>
    <col min="3585" max="3585" width="11.5703125" style="295" customWidth="1"/>
    <col min="3586" max="3586" width="53.42578125" style="295" customWidth="1"/>
    <col min="3587" max="3589" width="26.5703125" style="295" customWidth="1"/>
    <col min="3590" max="3840" width="8.85546875" style="295"/>
    <col min="3841" max="3841" width="11.5703125" style="295" customWidth="1"/>
    <col min="3842" max="3842" width="53.42578125" style="295" customWidth="1"/>
    <col min="3843" max="3845" width="26.5703125" style="295" customWidth="1"/>
    <col min="3846" max="4096" width="8.85546875" style="295"/>
    <col min="4097" max="4097" width="11.5703125" style="295" customWidth="1"/>
    <col min="4098" max="4098" width="53.42578125" style="295" customWidth="1"/>
    <col min="4099" max="4101" width="26.5703125" style="295" customWidth="1"/>
    <col min="4102" max="4352" width="8.85546875" style="295"/>
    <col min="4353" max="4353" width="11.5703125" style="295" customWidth="1"/>
    <col min="4354" max="4354" width="53.42578125" style="295" customWidth="1"/>
    <col min="4355" max="4357" width="26.5703125" style="295" customWidth="1"/>
    <col min="4358" max="4608" width="8.85546875" style="295"/>
    <col min="4609" max="4609" width="11.5703125" style="295" customWidth="1"/>
    <col min="4610" max="4610" width="53.42578125" style="295" customWidth="1"/>
    <col min="4611" max="4613" width="26.5703125" style="295" customWidth="1"/>
    <col min="4614" max="4864" width="8.85546875" style="295"/>
    <col min="4865" max="4865" width="11.5703125" style="295" customWidth="1"/>
    <col min="4866" max="4866" width="53.42578125" style="295" customWidth="1"/>
    <col min="4867" max="4869" width="26.5703125" style="295" customWidth="1"/>
    <col min="4870" max="5120" width="8.85546875" style="295"/>
    <col min="5121" max="5121" width="11.5703125" style="295" customWidth="1"/>
    <col min="5122" max="5122" width="53.42578125" style="295" customWidth="1"/>
    <col min="5123" max="5125" width="26.5703125" style="295" customWidth="1"/>
    <col min="5126" max="5376" width="8.85546875" style="295"/>
    <col min="5377" max="5377" width="11.5703125" style="295" customWidth="1"/>
    <col min="5378" max="5378" width="53.42578125" style="295" customWidth="1"/>
    <col min="5379" max="5381" width="26.5703125" style="295" customWidth="1"/>
    <col min="5382" max="5632" width="8.85546875" style="295"/>
    <col min="5633" max="5633" width="11.5703125" style="295" customWidth="1"/>
    <col min="5634" max="5634" width="53.42578125" style="295" customWidth="1"/>
    <col min="5635" max="5637" width="26.5703125" style="295" customWidth="1"/>
    <col min="5638" max="5888" width="8.85546875" style="295"/>
    <col min="5889" max="5889" width="11.5703125" style="295" customWidth="1"/>
    <col min="5890" max="5890" width="53.42578125" style="295" customWidth="1"/>
    <col min="5891" max="5893" width="26.5703125" style="295" customWidth="1"/>
    <col min="5894" max="6144" width="8.85546875" style="295"/>
    <col min="6145" max="6145" width="11.5703125" style="295" customWidth="1"/>
    <col min="6146" max="6146" width="53.42578125" style="295" customWidth="1"/>
    <col min="6147" max="6149" width="26.5703125" style="295" customWidth="1"/>
    <col min="6150" max="6400" width="8.85546875" style="295"/>
    <col min="6401" max="6401" width="11.5703125" style="295" customWidth="1"/>
    <col min="6402" max="6402" width="53.42578125" style="295" customWidth="1"/>
    <col min="6403" max="6405" width="26.5703125" style="295" customWidth="1"/>
    <col min="6406" max="6656" width="8.85546875" style="295"/>
    <col min="6657" max="6657" width="11.5703125" style="295" customWidth="1"/>
    <col min="6658" max="6658" width="53.42578125" style="295" customWidth="1"/>
    <col min="6659" max="6661" width="26.5703125" style="295" customWidth="1"/>
    <col min="6662" max="6912" width="8.85546875" style="295"/>
    <col min="6913" max="6913" width="11.5703125" style="295" customWidth="1"/>
    <col min="6914" max="6914" width="53.42578125" style="295" customWidth="1"/>
    <col min="6915" max="6917" width="26.5703125" style="295" customWidth="1"/>
    <col min="6918" max="7168" width="8.85546875" style="295"/>
    <col min="7169" max="7169" width="11.5703125" style="295" customWidth="1"/>
    <col min="7170" max="7170" width="53.42578125" style="295" customWidth="1"/>
    <col min="7171" max="7173" width="26.5703125" style="295" customWidth="1"/>
    <col min="7174" max="7424" width="8.85546875" style="295"/>
    <col min="7425" max="7425" width="11.5703125" style="295" customWidth="1"/>
    <col min="7426" max="7426" width="53.42578125" style="295" customWidth="1"/>
    <col min="7427" max="7429" width="26.5703125" style="295" customWidth="1"/>
    <col min="7430" max="7680" width="8.85546875" style="295"/>
    <col min="7681" max="7681" width="11.5703125" style="295" customWidth="1"/>
    <col min="7682" max="7682" width="53.42578125" style="295" customWidth="1"/>
    <col min="7683" max="7685" width="26.5703125" style="295" customWidth="1"/>
    <col min="7686" max="7936" width="8.85546875" style="295"/>
    <col min="7937" max="7937" width="11.5703125" style="295" customWidth="1"/>
    <col min="7938" max="7938" width="53.42578125" style="295" customWidth="1"/>
    <col min="7939" max="7941" width="26.5703125" style="295" customWidth="1"/>
    <col min="7942" max="8192" width="8.85546875" style="295"/>
    <col min="8193" max="8193" width="11.5703125" style="295" customWidth="1"/>
    <col min="8194" max="8194" width="53.42578125" style="295" customWidth="1"/>
    <col min="8195" max="8197" width="26.5703125" style="295" customWidth="1"/>
    <col min="8198" max="8448" width="8.85546875" style="295"/>
    <col min="8449" max="8449" width="11.5703125" style="295" customWidth="1"/>
    <col min="8450" max="8450" width="53.42578125" style="295" customWidth="1"/>
    <col min="8451" max="8453" width="26.5703125" style="295" customWidth="1"/>
    <col min="8454" max="8704" width="8.85546875" style="295"/>
    <col min="8705" max="8705" width="11.5703125" style="295" customWidth="1"/>
    <col min="8706" max="8706" width="53.42578125" style="295" customWidth="1"/>
    <col min="8707" max="8709" width="26.5703125" style="295" customWidth="1"/>
    <col min="8710" max="8960" width="8.85546875" style="295"/>
    <col min="8961" max="8961" width="11.5703125" style="295" customWidth="1"/>
    <col min="8962" max="8962" width="53.42578125" style="295" customWidth="1"/>
    <col min="8963" max="8965" width="26.5703125" style="295" customWidth="1"/>
    <col min="8966" max="9216" width="8.85546875" style="295"/>
    <col min="9217" max="9217" width="11.5703125" style="295" customWidth="1"/>
    <col min="9218" max="9218" width="53.42578125" style="295" customWidth="1"/>
    <col min="9219" max="9221" width="26.5703125" style="295" customWidth="1"/>
    <col min="9222" max="9472" width="8.85546875" style="295"/>
    <col min="9473" max="9473" width="11.5703125" style="295" customWidth="1"/>
    <col min="9474" max="9474" width="53.42578125" style="295" customWidth="1"/>
    <col min="9475" max="9477" width="26.5703125" style="295" customWidth="1"/>
    <col min="9478" max="9728" width="8.85546875" style="295"/>
    <col min="9729" max="9729" width="11.5703125" style="295" customWidth="1"/>
    <col min="9730" max="9730" width="53.42578125" style="295" customWidth="1"/>
    <col min="9731" max="9733" width="26.5703125" style="295" customWidth="1"/>
    <col min="9734" max="9984" width="8.85546875" style="295"/>
    <col min="9985" max="9985" width="11.5703125" style="295" customWidth="1"/>
    <col min="9986" max="9986" width="53.42578125" style="295" customWidth="1"/>
    <col min="9987" max="9989" width="26.5703125" style="295" customWidth="1"/>
    <col min="9990" max="10240" width="8.85546875" style="295"/>
    <col min="10241" max="10241" width="11.5703125" style="295" customWidth="1"/>
    <col min="10242" max="10242" width="53.42578125" style="295" customWidth="1"/>
    <col min="10243" max="10245" width="26.5703125" style="295" customWidth="1"/>
    <col min="10246" max="10496" width="8.85546875" style="295"/>
    <col min="10497" max="10497" width="11.5703125" style="295" customWidth="1"/>
    <col min="10498" max="10498" width="53.42578125" style="295" customWidth="1"/>
    <col min="10499" max="10501" width="26.5703125" style="295" customWidth="1"/>
    <col min="10502" max="10752" width="8.85546875" style="295"/>
    <col min="10753" max="10753" width="11.5703125" style="295" customWidth="1"/>
    <col min="10754" max="10754" width="53.42578125" style="295" customWidth="1"/>
    <col min="10755" max="10757" width="26.5703125" style="295" customWidth="1"/>
    <col min="10758" max="11008" width="8.85546875" style="295"/>
    <col min="11009" max="11009" width="11.5703125" style="295" customWidth="1"/>
    <col min="11010" max="11010" width="53.42578125" style="295" customWidth="1"/>
    <col min="11011" max="11013" width="26.5703125" style="295" customWidth="1"/>
    <col min="11014" max="11264" width="8.85546875" style="295"/>
    <col min="11265" max="11265" width="11.5703125" style="295" customWidth="1"/>
    <col min="11266" max="11266" width="53.42578125" style="295" customWidth="1"/>
    <col min="11267" max="11269" width="26.5703125" style="295" customWidth="1"/>
    <col min="11270" max="11520" width="8.85546875" style="295"/>
    <col min="11521" max="11521" width="11.5703125" style="295" customWidth="1"/>
    <col min="11522" max="11522" width="53.42578125" style="295" customWidth="1"/>
    <col min="11523" max="11525" width="26.5703125" style="295" customWidth="1"/>
    <col min="11526" max="11776" width="8.85546875" style="295"/>
    <col min="11777" max="11777" width="11.5703125" style="295" customWidth="1"/>
    <col min="11778" max="11778" width="53.42578125" style="295" customWidth="1"/>
    <col min="11779" max="11781" width="26.5703125" style="295" customWidth="1"/>
    <col min="11782" max="12032" width="8.85546875" style="295"/>
    <col min="12033" max="12033" width="11.5703125" style="295" customWidth="1"/>
    <col min="12034" max="12034" width="53.42578125" style="295" customWidth="1"/>
    <col min="12035" max="12037" width="26.5703125" style="295" customWidth="1"/>
    <col min="12038" max="12288" width="8.85546875" style="295"/>
    <col min="12289" max="12289" width="11.5703125" style="295" customWidth="1"/>
    <col min="12290" max="12290" width="53.42578125" style="295" customWidth="1"/>
    <col min="12291" max="12293" width="26.5703125" style="295" customWidth="1"/>
    <col min="12294" max="12544" width="8.85546875" style="295"/>
    <col min="12545" max="12545" width="11.5703125" style="295" customWidth="1"/>
    <col min="12546" max="12546" width="53.42578125" style="295" customWidth="1"/>
    <col min="12547" max="12549" width="26.5703125" style="295" customWidth="1"/>
    <col min="12550" max="12800" width="8.85546875" style="295"/>
    <col min="12801" max="12801" width="11.5703125" style="295" customWidth="1"/>
    <col min="12802" max="12802" width="53.42578125" style="295" customWidth="1"/>
    <col min="12803" max="12805" width="26.5703125" style="295" customWidth="1"/>
    <col min="12806" max="13056" width="8.85546875" style="295"/>
    <col min="13057" max="13057" width="11.5703125" style="295" customWidth="1"/>
    <col min="13058" max="13058" width="53.42578125" style="295" customWidth="1"/>
    <col min="13059" max="13061" width="26.5703125" style="295" customWidth="1"/>
    <col min="13062" max="13312" width="8.85546875" style="295"/>
    <col min="13313" max="13313" width="11.5703125" style="295" customWidth="1"/>
    <col min="13314" max="13314" width="53.42578125" style="295" customWidth="1"/>
    <col min="13315" max="13317" width="26.5703125" style="295" customWidth="1"/>
    <col min="13318" max="13568" width="8.85546875" style="295"/>
    <col min="13569" max="13569" width="11.5703125" style="295" customWidth="1"/>
    <col min="13570" max="13570" width="53.42578125" style="295" customWidth="1"/>
    <col min="13571" max="13573" width="26.5703125" style="295" customWidth="1"/>
    <col min="13574" max="13824" width="8.85546875" style="295"/>
    <col min="13825" max="13825" width="11.5703125" style="295" customWidth="1"/>
    <col min="13826" max="13826" width="53.42578125" style="295" customWidth="1"/>
    <col min="13827" max="13829" width="26.5703125" style="295" customWidth="1"/>
    <col min="13830" max="14080" width="8.85546875" style="295"/>
    <col min="14081" max="14081" width="11.5703125" style="295" customWidth="1"/>
    <col min="14082" max="14082" width="53.42578125" style="295" customWidth="1"/>
    <col min="14083" max="14085" width="26.5703125" style="295" customWidth="1"/>
    <col min="14086" max="14336" width="8.85546875" style="295"/>
    <col min="14337" max="14337" width="11.5703125" style="295" customWidth="1"/>
    <col min="14338" max="14338" width="53.42578125" style="295" customWidth="1"/>
    <col min="14339" max="14341" width="26.5703125" style="295" customWidth="1"/>
    <col min="14342" max="14592" width="8.85546875" style="295"/>
    <col min="14593" max="14593" width="11.5703125" style="295" customWidth="1"/>
    <col min="14594" max="14594" width="53.42578125" style="295" customWidth="1"/>
    <col min="14595" max="14597" width="26.5703125" style="295" customWidth="1"/>
    <col min="14598" max="14848" width="8.85546875" style="295"/>
    <col min="14849" max="14849" width="11.5703125" style="295" customWidth="1"/>
    <col min="14850" max="14850" width="53.42578125" style="295" customWidth="1"/>
    <col min="14851" max="14853" width="26.5703125" style="295" customWidth="1"/>
    <col min="14854" max="15104" width="8.85546875" style="295"/>
    <col min="15105" max="15105" width="11.5703125" style="295" customWidth="1"/>
    <col min="15106" max="15106" width="53.42578125" style="295" customWidth="1"/>
    <col min="15107" max="15109" width="26.5703125" style="295" customWidth="1"/>
    <col min="15110" max="15360" width="8.85546875" style="295"/>
    <col min="15361" max="15361" width="11.5703125" style="295" customWidth="1"/>
    <col min="15362" max="15362" width="53.42578125" style="295" customWidth="1"/>
    <col min="15363" max="15365" width="26.5703125" style="295" customWidth="1"/>
    <col min="15366" max="15616" width="8.85546875" style="295"/>
    <col min="15617" max="15617" width="11.5703125" style="295" customWidth="1"/>
    <col min="15618" max="15618" width="53.42578125" style="295" customWidth="1"/>
    <col min="15619" max="15621" width="26.5703125" style="295" customWidth="1"/>
    <col min="15622" max="15872" width="8.85546875" style="295"/>
    <col min="15873" max="15873" width="11.5703125" style="295" customWidth="1"/>
    <col min="15874" max="15874" width="53.42578125" style="295" customWidth="1"/>
    <col min="15875" max="15877" width="26.5703125" style="295" customWidth="1"/>
    <col min="15878" max="16128" width="8.85546875" style="295"/>
    <col min="16129" max="16129" width="11.5703125" style="295" customWidth="1"/>
    <col min="16130" max="16130" width="53.42578125" style="295" customWidth="1"/>
    <col min="16131" max="16133" width="26.5703125" style="295" customWidth="1"/>
    <col min="16134" max="16384" width="8.85546875" style="295"/>
  </cols>
  <sheetData>
    <row r="1" spans="1:12" s="350" customFormat="1" ht="14.45" customHeight="1">
      <c r="A1" s="715" t="s">
        <v>162</v>
      </c>
      <c r="B1" s="715"/>
      <c r="C1" s="716"/>
      <c r="D1" s="717" t="s">
        <v>479</v>
      </c>
      <c r="E1" s="718"/>
      <c r="F1" s="847"/>
      <c r="G1" s="847"/>
      <c r="H1" s="847"/>
      <c r="I1" s="847"/>
      <c r="J1" s="847"/>
      <c r="K1" s="847"/>
      <c r="L1" s="847"/>
    </row>
    <row r="2" spans="1:12" s="350" customFormat="1" ht="15.75" hidden="1">
      <c r="A2" s="715"/>
      <c r="B2" s="715"/>
      <c r="C2" s="717"/>
      <c r="D2" s="718"/>
      <c r="E2" s="718"/>
      <c r="F2" s="847"/>
      <c r="G2" s="847"/>
      <c r="H2" s="847"/>
      <c r="I2" s="847"/>
      <c r="J2" s="847"/>
      <c r="K2" s="847"/>
      <c r="L2" s="847"/>
    </row>
    <row r="3" spans="1:12" s="350" customFormat="1" ht="14.45" customHeight="1">
      <c r="A3" s="757" t="s">
        <v>178</v>
      </c>
      <c r="B3" s="758" t="str">
        <f>'AF100'!C3</f>
        <v>The Seed Funds</v>
      </c>
      <c r="C3" s="718"/>
      <c r="D3" s="718"/>
      <c r="E3" s="718"/>
      <c r="F3" s="847"/>
      <c r="G3" s="847"/>
      <c r="H3" s="847"/>
      <c r="I3" s="847"/>
      <c r="J3" s="847"/>
      <c r="K3" s="847"/>
      <c r="L3" s="847"/>
    </row>
    <row r="4" spans="1:12" s="350" customFormat="1" ht="14.45" customHeight="1">
      <c r="A4" s="757" t="s">
        <v>851</v>
      </c>
      <c r="B4" s="758">
        <f>'AF100'!C4</f>
        <v>0</v>
      </c>
      <c r="C4" s="718"/>
      <c r="D4" s="718"/>
      <c r="E4" s="718"/>
      <c r="F4" s="847"/>
      <c r="G4" s="847"/>
      <c r="H4" s="847"/>
      <c r="I4" s="847"/>
      <c r="J4" s="847"/>
      <c r="K4" s="847"/>
      <c r="L4" s="847"/>
    </row>
    <row r="5" spans="1:12" s="350" customFormat="1" ht="14.45" customHeight="1">
      <c r="A5" s="757" t="s">
        <v>252</v>
      </c>
      <c r="B5" s="758" t="str">
        <f>'AF100'!C5</f>
        <v>Savings and Loans Company</v>
      </c>
      <c r="C5" s="718"/>
      <c r="D5" s="718"/>
      <c r="E5" s="718"/>
      <c r="F5" s="847"/>
      <c r="G5" s="847"/>
      <c r="H5" s="847"/>
      <c r="I5" s="847"/>
      <c r="J5" s="847"/>
      <c r="K5" s="847"/>
      <c r="L5" s="847"/>
    </row>
    <row r="6" spans="1:12" s="350" customFormat="1" ht="14.45" customHeight="1">
      <c r="A6" s="757" t="s">
        <v>852</v>
      </c>
      <c r="B6" s="759">
        <f>'AF100'!C6</f>
        <v>44316</v>
      </c>
      <c r="C6" s="718"/>
      <c r="D6" s="718"/>
      <c r="E6" s="718"/>
      <c r="F6" s="847"/>
      <c r="G6" s="847"/>
      <c r="H6" s="847"/>
      <c r="I6" s="847"/>
      <c r="J6" s="847"/>
      <c r="K6" s="847"/>
      <c r="L6" s="847"/>
    </row>
    <row r="7" spans="1:12" s="776" customFormat="1" ht="18" customHeight="1">
      <c r="A7" s="773" t="s">
        <v>1944</v>
      </c>
      <c r="B7" s="774"/>
      <c r="C7" s="775"/>
      <c r="D7" s="775"/>
      <c r="E7" s="775"/>
      <c r="F7" s="847"/>
      <c r="G7" s="847"/>
      <c r="H7" s="847"/>
      <c r="I7" s="847"/>
      <c r="J7" s="847"/>
      <c r="K7" s="847"/>
      <c r="L7" s="847"/>
    </row>
    <row r="8" spans="1:12" ht="12.75" customHeight="1">
      <c r="A8" s="848" t="s">
        <v>2178</v>
      </c>
      <c r="B8" s="849"/>
      <c r="C8" s="849"/>
      <c r="D8" s="849"/>
      <c r="E8" s="850"/>
      <c r="F8" s="847"/>
      <c r="G8" s="847"/>
      <c r="H8" s="847"/>
      <c r="I8" s="847"/>
      <c r="J8" s="847"/>
      <c r="K8" s="847"/>
      <c r="L8" s="847"/>
    </row>
    <row r="9" spans="1:12">
      <c r="A9" s="344" t="s">
        <v>111</v>
      </c>
      <c r="B9" s="345" t="s">
        <v>112</v>
      </c>
      <c r="C9" s="346" t="s">
        <v>159</v>
      </c>
      <c r="D9" s="346" t="s">
        <v>163</v>
      </c>
      <c r="E9" s="344"/>
      <c r="F9" s="847"/>
      <c r="G9" s="847"/>
      <c r="H9" s="847"/>
      <c r="I9" s="847"/>
      <c r="J9" s="847"/>
      <c r="K9" s="847"/>
      <c r="L9" s="847"/>
    </row>
    <row r="10" spans="1:12" ht="15" customHeight="1">
      <c r="A10" s="347"/>
      <c r="B10" s="348" t="s">
        <v>164</v>
      </c>
      <c r="C10" s="570"/>
      <c r="D10" s="570"/>
      <c r="E10" s="344"/>
      <c r="F10" s="847"/>
      <c r="G10" s="847"/>
      <c r="H10" s="847"/>
      <c r="I10" s="847"/>
      <c r="J10" s="847"/>
      <c r="K10" s="847"/>
      <c r="L10" s="847"/>
    </row>
    <row r="11" spans="1:12" ht="15" customHeight="1">
      <c r="A11" s="347"/>
      <c r="B11" s="348" t="s">
        <v>165</v>
      </c>
      <c r="C11" s="570"/>
      <c r="D11" s="570"/>
      <c r="E11" s="344"/>
      <c r="F11" s="847"/>
      <c r="G11" s="847"/>
      <c r="H11" s="847"/>
      <c r="I11" s="847"/>
      <c r="J11" s="847"/>
      <c r="K11" s="847"/>
      <c r="L11" s="847"/>
    </row>
    <row r="12" spans="1:12" ht="15" customHeight="1">
      <c r="A12" s="347"/>
      <c r="B12" s="348" t="s">
        <v>166</v>
      </c>
      <c r="C12" s="570"/>
      <c r="D12" s="570"/>
      <c r="E12" s="344"/>
      <c r="F12" s="847"/>
      <c r="G12" s="847"/>
      <c r="H12" s="847"/>
      <c r="I12" s="847"/>
      <c r="J12" s="847"/>
      <c r="K12" s="847"/>
      <c r="L12" s="847"/>
    </row>
    <row r="13" spans="1:12" ht="15" customHeight="1">
      <c r="A13" s="347"/>
      <c r="B13" s="348" t="s">
        <v>650</v>
      </c>
      <c r="C13" s="570"/>
      <c r="D13" s="570"/>
      <c r="E13" s="344"/>
      <c r="F13" s="847"/>
      <c r="G13" s="847"/>
      <c r="H13" s="847"/>
      <c r="I13" s="847"/>
      <c r="J13" s="847"/>
      <c r="K13" s="847"/>
      <c r="L13" s="847"/>
    </row>
    <row r="14" spans="1:12" ht="15" customHeight="1">
      <c r="A14" s="347"/>
      <c r="B14" s="348" t="s">
        <v>651</v>
      </c>
      <c r="C14" s="570"/>
      <c r="D14" s="570"/>
      <c r="E14" s="344"/>
      <c r="F14" s="847"/>
      <c r="G14" s="847"/>
      <c r="H14" s="847"/>
      <c r="I14" s="847"/>
      <c r="J14" s="847"/>
      <c r="K14" s="847"/>
      <c r="L14" s="847"/>
    </row>
    <row r="15" spans="1:12" s="350" customFormat="1">
      <c r="A15" s="349"/>
      <c r="B15" s="349"/>
      <c r="C15" s="349"/>
      <c r="D15" s="349"/>
      <c r="E15" s="349"/>
      <c r="F15" s="349"/>
      <c r="G15" s="349"/>
      <c r="H15" s="349"/>
      <c r="I15" s="349"/>
      <c r="J15" s="349"/>
      <c r="K15" s="349"/>
      <c r="L15" s="349"/>
    </row>
    <row r="16" spans="1:12" s="350" customFormat="1">
      <c r="A16" s="349" t="s">
        <v>5</v>
      </c>
      <c r="B16" s="349" t="s">
        <v>167</v>
      </c>
      <c r="C16" s="846" t="s">
        <v>244</v>
      </c>
      <c r="D16" s="846"/>
      <c r="E16" s="846" t="s">
        <v>245</v>
      </c>
      <c r="F16" s="846"/>
      <c r="G16" s="846" t="s">
        <v>927</v>
      </c>
      <c r="H16" s="846"/>
      <c r="I16" s="846" t="s">
        <v>928</v>
      </c>
      <c r="J16" s="846"/>
      <c r="K16" s="846" t="s">
        <v>931</v>
      </c>
      <c r="L16" s="846"/>
    </row>
    <row r="17" spans="1:12">
      <c r="A17" s="344" t="s">
        <v>5</v>
      </c>
      <c r="B17" s="353" t="s">
        <v>107</v>
      </c>
      <c r="C17" s="356" t="s">
        <v>929</v>
      </c>
      <c r="D17" s="357" t="s">
        <v>930</v>
      </c>
      <c r="E17" s="356" t="s">
        <v>929</v>
      </c>
      <c r="F17" s="357" t="s">
        <v>930</v>
      </c>
      <c r="G17" s="356" t="s">
        <v>929</v>
      </c>
      <c r="H17" s="357" t="s">
        <v>930</v>
      </c>
      <c r="I17" s="356" t="s">
        <v>929</v>
      </c>
      <c r="J17" s="357" t="s">
        <v>930</v>
      </c>
      <c r="K17" s="356" t="s">
        <v>929</v>
      </c>
      <c r="L17" s="351" t="s">
        <v>930</v>
      </c>
    </row>
    <row r="18" spans="1:12">
      <c r="A18" s="344"/>
      <c r="B18" s="354" t="s">
        <v>386</v>
      </c>
      <c r="C18" s="358"/>
      <c r="D18" s="359"/>
      <c r="E18" s="358"/>
      <c r="F18" s="359"/>
      <c r="G18" s="358"/>
      <c r="H18" s="359"/>
      <c r="I18" s="358"/>
      <c r="J18" s="359"/>
      <c r="K18" s="358"/>
      <c r="L18" s="346"/>
    </row>
    <row r="19" spans="1:12">
      <c r="A19" s="352"/>
      <c r="B19" s="355" t="s">
        <v>246</v>
      </c>
      <c r="C19" s="371"/>
      <c r="D19" s="372"/>
      <c r="E19" s="371"/>
      <c r="F19" s="372"/>
      <c r="G19" s="371"/>
      <c r="H19" s="372"/>
      <c r="I19" s="371"/>
      <c r="J19" s="372"/>
      <c r="K19" s="371"/>
      <c r="L19" s="373"/>
    </row>
    <row r="20" spans="1:12">
      <c r="A20" s="352"/>
      <c r="B20" s="355" t="s">
        <v>247</v>
      </c>
      <c r="C20" s="371"/>
      <c r="D20" s="372"/>
      <c r="E20" s="371"/>
      <c r="F20" s="372"/>
      <c r="G20" s="371"/>
      <c r="H20" s="372"/>
      <c r="I20" s="371"/>
      <c r="J20" s="372"/>
      <c r="K20" s="371"/>
      <c r="L20" s="373"/>
    </row>
    <row r="21" spans="1:12">
      <c r="A21" s="360"/>
      <c r="B21" s="361" t="s">
        <v>248</v>
      </c>
      <c r="C21" s="374"/>
      <c r="D21" s="375"/>
      <c r="E21" s="374"/>
      <c r="F21" s="375"/>
      <c r="G21" s="374"/>
      <c r="H21" s="375"/>
      <c r="I21" s="374"/>
      <c r="J21" s="375"/>
      <c r="K21" s="374"/>
      <c r="L21" s="376"/>
    </row>
    <row r="22" spans="1:12">
      <c r="A22" s="344"/>
      <c r="B22" s="354" t="s">
        <v>387</v>
      </c>
      <c r="C22" s="358"/>
      <c r="D22" s="359"/>
      <c r="E22" s="358"/>
      <c r="F22" s="359"/>
      <c r="G22" s="358"/>
      <c r="H22" s="359"/>
      <c r="I22" s="358"/>
      <c r="J22" s="359"/>
      <c r="K22" s="358"/>
      <c r="L22" s="346"/>
    </row>
    <row r="23" spans="1:12">
      <c r="A23" s="352"/>
      <c r="B23" s="355" t="s">
        <v>246</v>
      </c>
      <c r="C23" s="371"/>
      <c r="D23" s="372"/>
      <c r="E23" s="371"/>
      <c r="F23" s="372"/>
      <c r="G23" s="371"/>
      <c r="H23" s="372"/>
      <c r="I23" s="371"/>
      <c r="J23" s="372"/>
      <c r="K23" s="371"/>
      <c r="L23" s="373"/>
    </row>
    <row r="24" spans="1:12">
      <c r="A24" s="352"/>
      <c r="B24" s="355" t="s">
        <v>247</v>
      </c>
      <c r="C24" s="371"/>
      <c r="D24" s="372"/>
      <c r="E24" s="371"/>
      <c r="F24" s="372"/>
      <c r="G24" s="371"/>
      <c r="H24" s="372"/>
      <c r="I24" s="371"/>
      <c r="J24" s="372"/>
      <c r="K24" s="371"/>
      <c r="L24" s="373"/>
    </row>
    <row r="25" spans="1:12" ht="12.75" customHeight="1">
      <c r="A25" s="352"/>
      <c r="B25" s="355" t="s">
        <v>248</v>
      </c>
      <c r="C25" s="371"/>
      <c r="D25" s="372"/>
      <c r="E25" s="371"/>
      <c r="F25" s="372"/>
      <c r="G25" s="371"/>
      <c r="H25" s="372"/>
      <c r="I25" s="371"/>
      <c r="J25" s="372"/>
      <c r="K25" s="371"/>
      <c r="L25" s="373"/>
    </row>
    <row r="26" spans="1:12">
      <c r="A26" s="352"/>
      <c r="B26" s="363" t="s">
        <v>2130</v>
      </c>
      <c r="C26" s="364">
        <f>SUM(C19:C21)+SUM(C23:C25)</f>
        <v>0</v>
      </c>
      <c r="D26" s="365">
        <f>SUM(D19:D21)+SUM(D23:D25)</f>
        <v>0</v>
      </c>
      <c r="E26" s="364">
        <f>SUM(E19:E21)+SUM(E23:E25)</f>
        <v>0</v>
      </c>
      <c r="F26" s="365">
        <f t="shared" ref="F26:L26" si="0">SUM(F19:F21)+SUM(F23:F25)</f>
        <v>0</v>
      </c>
      <c r="G26" s="364">
        <f t="shared" si="0"/>
        <v>0</v>
      </c>
      <c r="H26" s="365">
        <f t="shared" si="0"/>
        <v>0</v>
      </c>
      <c r="I26" s="364">
        <f t="shared" si="0"/>
        <v>0</v>
      </c>
      <c r="J26" s="365">
        <f t="shared" si="0"/>
        <v>0</v>
      </c>
      <c r="K26" s="364">
        <f t="shared" si="0"/>
        <v>0</v>
      </c>
      <c r="L26" s="362">
        <f t="shared" si="0"/>
        <v>0</v>
      </c>
    </row>
    <row r="27" spans="1:12" s="350" customFormat="1" ht="27" customHeight="1">
      <c r="A27" s="349"/>
      <c r="B27" s="349"/>
      <c r="C27" s="846" t="s">
        <v>244</v>
      </c>
      <c r="D27" s="846"/>
      <c r="E27" s="846" t="s">
        <v>245</v>
      </c>
      <c r="F27" s="846"/>
      <c r="G27" s="846" t="s">
        <v>927</v>
      </c>
      <c r="H27" s="846"/>
      <c r="I27" s="846" t="s">
        <v>928</v>
      </c>
      <c r="J27" s="846"/>
      <c r="K27" s="846" t="s">
        <v>931</v>
      </c>
      <c r="L27" s="846"/>
    </row>
    <row r="28" spans="1:12">
      <c r="A28" s="344" t="s">
        <v>5</v>
      </c>
      <c r="B28" s="353" t="s">
        <v>168</v>
      </c>
      <c r="C28" s="356" t="s">
        <v>929</v>
      </c>
      <c r="D28" s="357" t="s">
        <v>930</v>
      </c>
      <c r="E28" s="356" t="s">
        <v>929</v>
      </c>
      <c r="F28" s="357" t="s">
        <v>930</v>
      </c>
      <c r="G28" s="356" t="s">
        <v>929</v>
      </c>
      <c r="H28" s="357" t="s">
        <v>930</v>
      </c>
      <c r="I28" s="356" t="s">
        <v>929</v>
      </c>
      <c r="J28" s="357" t="s">
        <v>930</v>
      </c>
      <c r="K28" s="356" t="s">
        <v>929</v>
      </c>
      <c r="L28" s="351" t="s">
        <v>930</v>
      </c>
    </row>
    <row r="29" spans="1:12">
      <c r="A29" s="344"/>
      <c r="B29" s="354" t="s">
        <v>386</v>
      </c>
      <c r="C29" s="358"/>
      <c r="D29" s="359"/>
      <c r="E29" s="358"/>
      <c r="F29" s="359"/>
      <c r="G29" s="358"/>
      <c r="H29" s="359"/>
      <c r="I29" s="358"/>
      <c r="J29" s="359"/>
      <c r="K29" s="358"/>
      <c r="L29" s="346"/>
    </row>
    <row r="30" spans="1:12">
      <c r="A30" s="352"/>
      <c r="B30" s="355" t="s">
        <v>246</v>
      </c>
      <c r="C30" s="371"/>
      <c r="D30" s="372"/>
      <c r="E30" s="371"/>
      <c r="F30" s="372"/>
      <c r="G30" s="371"/>
      <c r="H30" s="372"/>
      <c r="I30" s="371"/>
      <c r="J30" s="372"/>
      <c r="K30" s="371"/>
      <c r="L30" s="373"/>
    </row>
    <row r="31" spans="1:12">
      <c r="A31" s="352"/>
      <c r="B31" s="355" t="s">
        <v>247</v>
      </c>
      <c r="C31" s="371"/>
      <c r="D31" s="372"/>
      <c r="E31" s="371"/>
      <c r="F31" s="372"/>
      <c r="G31" s="371"/>
      <c r="H31" s="372"/>
      <c r="I31" s="371"/>
      <c r="J31" s="372"/>
      <c r="K31" s="371"/>
      <c r="L31" s="373"/>
    </row>
    <row r="32" spans="1:12">
      <c r="A32" s="360"/>
      <c r="B32" s="361" t="s">
        <v>248</v>
      </c>
      <c r="C32" s="374"/>
      <c r="D32" s="375"/>
      <c r="E32" s="374"/>
      <c r="F32" s="375"/>
      <c r="G32" s="374"/>
      <c r="H32" s="375"/>
      <c r="I32" s="374"/>
      <c r="J32" s="375"/>
      <c r="K32" s="374"/>
      <c r="L32" s="376"/>
    </row>
    <row r="33" spans="1:12">
      <c r="A33" s="344"/>
      <c r="B33" s="354" t="s">
        <v>387</v>
      </c>
      <c r="C33" s="358"/>
      <c r="D33" s="359"/>
      <c r="E33" s="358"/>
      <c r="F33" s="359"/>
      <c r="G33" s="358"/>
      <c r="H33" s="359"/>
      <c r="I33" s="358"/>
      <c r="J33" s="359"/>
      <c r="K33" s="358"/>
      <c r="L33" s="346"/>
    </row>
    <row r="34" spans="1:12">
      <c r="A34" s="352"/>
      <c r="B34" s="355" t="s">
        <v>246</v>
      </c>
      <c r="C34" s="371"/>
      <c r="D34" s="372"/>
      <c r="E34" s="371"/>
      <c r="F34" s="372"/>
      <c r="G34" s="371"/>
      <c r="H34" s="372"/>
      <c r="I34" s="371"/>
      <c r="J34" s="372"/>
      <c r="K34" s="371"/>
      <c r="L34" s="373"/>
    </row>
    <row r="35" spans="1:12">
      <c r="A35" s="352"/>
      <c r="B35" s="355" t="s">
        <v>247</v>
      </c>
      <c r="C35" s="371"/>
      <c r="D35" s="372"/>
      <c r="E35" s="371"/>
      <c r="F35" s="372"/>
      <c r="G35" s="371"/>
      <c r="H35" s="372"/>
      <c r="I35" s="371"/>
      <c r="J35" s="372"/>
      <c r="K35" s="371"/>
      <c r="L35" s="373"/>
    </row>
    <row r="36" spans="1:12" ht="12.75" customHeight="1">
      <c r="A36" s="352"/>
      <c r="B36" s="355" t="s">
        <v>248</v>
      </c>
      <c r="C36" s="371"/>
      <c r="D36" s="372"/>
      <c r="E36" s="371"/>
      <c r="F36" s="372"/>
      <c r="G36" s="371"/>
      <c r="H36" s="372"/>
      <c r="I36" s="371"/>
      <c r="J36" s="372"/>
      <c r="K36" s="371"/>
      <c r="L36" s="373"/>
    </row>
    <row r="37" spans="1:12">
      <c r="A37" s="352"/>
      <c r="B37" s="363" t="s">
        <v>2131</v>
      </c>
      <c r="C37" s="364">
        <f>SUM(C30:C32)+SUM(C34:C36)</f>
        <v>0</v>
      </c>
      <c r="D37" s="365">
        <f>SUM(D30:D32)+SUM(D34:D36)</f>
        <v>0</v>
      </c>
      <c r="E37" s="364">
        <f>SUM(E30:E32)+SUM(E34:E36)</f>
        <v>0</v>
      </c>
      <c r="F37" s="365">
        <f t="shared" ref="F37:L37" si="1">SUM(F30:F32)+SUM(F34:F36)</f>
        <v>0</v>
      </c>
      <c r="G37" s="364">
        <f t="shared" si="1"/>
        <v>0</v>
      </c>
      <c r="H37" s="365">
        <f t="shared" si="1"/>
        <v>0</v>
      </c>
      <c r="I37" s="364">
        <f t="shared" si="1"/>
        <v>0</v>
      </c>
      <c r="J37" s="365">
        <f t="shared" si="1"/>
        <v>0</v>
      </c>
      <c r="K37" s="364">
        <f t="shared" si="1"/>
        <v>0</v>
      </c>
      <c r="L37" s="362">
        <f t="shared" si="1"/>
        <v>0</v>
      </c>
    </row>
    <row r="38" spans="1:12">
      <c r="A38" s="368"/>
      <c r="B38" s="369" t="s">
        <v>169</v>
      </c>
      <c r="C38" s="366">
        <f>C26+C37</f>
        <v>0</v>
      </c>
      <c r="D38" s="367">
        <f t="shared" ref="D38:L38" si="2">D26+D37</f>
        <v>0</v>
      </c>
      <c r="E38" s="366">
        <f t="shared" si="2"/>
        <v>0</v>
      </c>
      <c r="F38" s="367">
        <f t="shared" si="2"/>
        <v>0</v>
      </c>
      <c r="G38" s="366">
        <f t="shared" si="2"/>
        <v>0</v>
      </c>
      <c r="H38" s="367">
        <f t="shared" si="2"/>
        <v>0</v>
      </c>
      <c r="I38" s="366">
        <f t="shared" si="2"/>
        <v>0</v>
      </c>
      <c r="J38" s="367">
        <f t="shared" si="2"/>
        <v>0</v>
      </c>
      <c r="K38" s="366">
        <f t="shared" si="2"/>
        <v>0</v>
      </c>
      <c r="L38" s="370">
        <f t="shared" si="2"/>
        <v>0</v>
      </c>
    </row>
    <row r="149" spans="5:5">
      <c r="E149" s="295" t="e">
        <f>C149/C26</f>
        <v>#DIV/0!</v>
      </c>
    </row>
    <row r="150" spans="5:5">
      <c r="E150" s="295" t="e">
        <f>C150/C27</f>
        <v>#VALUE!</v>
      </c>
    </row>
    <row r="151" spans="5:5">
      <c r="E151" s="295" t="e">
        <f>C151/C28</f>
        <v>#VALUE!</v>
      </c>
    </row>
  </sheetData>
  <sheetProtection algorithmName="SHA-512" hashValue="O+w1qYeSPzgmo16cg51RpMvA9jke+jJ+qys0wfLOKamsjrBqYYygJh97VrQcEYKYNRoSioxdQvW8BlSkbON9/g==" saltValue="Y+NYc6+VMAX1UUC7joa3xg==" spinCount="100000" sheet="1" objects="1" scenarios="1"/>
  <mergeCells count="12">
    <mergeCell ref="C27:D27"/>
    <mergeCell ref="G27:H27"/>
    <mergeCell ref="I27:J27"/>
    <mergeCell ref="K27:L27"/>
    <mergeCell ref="F1:L14"/>
    <mergeCell ref="A8:E8"/>
    <mergeCell ref="C16:D16"/>
    <mergeCell ref="E16:F16"/>
    <mergeCell ref="G16:H16"/>
    <mergeCell ref="I16:J16"/>
    <mergeCell ref="K16:L16"/>
    <mergeCell ref="E27:F27"/>
  </mergeCells>
  <dataValidations count="2">
    <dataValidation type="decimal" operator="greaterThanOrEqual" allowBlank="1" showInputMessage="1" showErrorMessage="1" sqref="C10:D14">
      <formula1>0</formula1>
    </dataValidation>
    <dataValidation type="whole" operator="greaterThanOrEqual" allowBlank="1" showInputMessage="1" showErrorMessage="1" sqref="C19:L21 C23:L26 C30:L38">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tabColor rgb="FFFF0000"/>
  </sheetPr>
  <dimension ref="A1:J70"/>
  <sheetViews>
    <sheetView showGridLines="0" zoomScale="110" zoomScaleNormal="110" zoomScaleSheetLayoutView="100" workbookViewId="0">
      <selection activeCell="C14" sqref="C14"/>
    </sheetView>
  </sheetViews>
  <sheetFormatPr defaultColWidth="11.42578125" defaultRowHeight="17.45" customHeight="1"/>
  <cols>
    <col min="1" max="1" width="11.42578125" style="53" customWidth="1"/>
    <col min="2" max="2" width="66.85546875" style="52" customWidth="1"/>
    <col min="3" max="3" width="28.42578125" style="55" customWidth="1"/>
    <col min="4" max="16384" width="11.42578125" style="52"/>
  </cols>
  <sheetData>
    <row r="1" spans="1:10" s="322" customFormat="1" ht="15.75">
      <c r="A1" s="675" t="s">
        <v>495</v>
      </c>
      <c r="B1" s="704"/>
      <c r="C1" s="676" t="s">
        <v>481</v>
      </c>
      <c r="D1" s="719"/>
      <c r="E1" s="720"/>
      <c r="F1" s="720"/>
      <c r="G1" s="720"/>
      <c r="H1" s="720"/>
      <c r="I1" s="720"/>
      <c r="J1" s="720"/>
    </row>
    <row r="2" spans="1:10" s="322" customFormat="1" ht="0.6" customHeight="1">
      <c r="A2" s="705"/>
      <c r="B2" s="677"/>
      <c r="C2" s="677"/>
      <c r="D2" s="719"/>
      <c r="E2" s="720"/>
      <c r="F2" s="720"/>
      <c r="G2" s="720"/>
      <c r="H2" s="720"/>
      <c r="I2" s="720"/>
      <c r="J2" s="720"/>
    </row>
    <row r="3" spans="1:10" s="322" customFormat="1" ht="14.1" customHeight="1">
      <c r="A3" s="757" t="s">
        <v>178</v>
      </c>
      <c r="B3" s="758" t="str">
        <f>'AF100'!C3</f>
        <v>The Seed Funds</v>
      </c>
      <c r="C3" s="677"/>
      <c r="D3" s="719"/>
      <c r="E3" s="720"/>
      <c r="F3" s="720"/>
      <c r="G3" s="720"/>
      <c r="H3" s="720"/>
      <c r="I3" s="720"/>
      <c r="J3" s="720"/>
    </row>
    <row r="4" spans="1:10" s="322" customFormat="1" ht="14.1" customHeight="1">
      <c r="A4" s="757" t="s">
        <v>851</v>
      </c>
      <c r="B4" s="758">
        <f>'AF100'!C4</f>
        <v>0</v>
      </c>
      <c r="C4" s="677"/>
      <c r="D4" s="719"/>
      <c r="E4" s="720"/>
      <c r="F4" s="720"/>
      <c r="G4" s="720"/>
      <c r="H4" s="720"/>
      <c r="I4" s="720"/>
      <c r="J4" s="720"/>
    </row>
    <row r="5" spans="1:10" s="322" customFormat="1" ht="14.1" customHeight="1">
      <c r="A5" s="757" t="s">
        <v>252</v>
      </c>
      <c r="B5" s="758" t="str">
        <f>'AF100'!C5</f>
        <v>Savings and Loans Company</v>
      </c>
      <c r="C5" s="677"/>
      <c r="D5" s="719"/>
      <c r="E5" s="720"/>
      <c r="F5" s="720"/>
      <c r="G5" s="720"/>
      <c r="H5" s="720"/>
      <c r="I5" s="720"/>
      <c r="J5" s="720"/>
    </row>
    <row r="6" spans="1:10" s="322" customFormat="1" ht="12.95" customHeight="1">
      <c r="A6" s="757" t="s">
        <v>852</v>
      </c>
      <c r="B6" s="759">
        <f>'AF100'!C6</f>
        <v>44316</v>
      </c>
      <c r="C6" s="677"/>
      <c r="D6" s="719"/>
      <c r="E6" s="720"/>
      <c r="F6" s="720"/>
      <c r="G6" s="720"/>
      <c r="H6" s="720"/>
      <c r="I6" s="720"/>
      <c r="J6" s="720"/>
    </row>
    <row r="7" spans="1:10" s="713" customFormat="1" ht="24" customHeight="1" thickBot="1">
      <c r="A7" s="769" t="s">
        <v>1944</v>
      </c>
      <c r="B7" s="770"/>
      <c r="C7" s="771"/>
      <c r="D7" s="771"/>
      <c r="F7" s="772"/>
      <c r="G7" s="772"/>
      <c r="H7" s="772"/>
    </row>
    <row r="8" spans="1:10" ht="17.45" customHeight="1">
      <c r="A8" s="407" t="s">
        <v>111</v>
      </c>
      <c r="B8" s="408" t="s">
        <v>125</v>
      </c>
      <c r="C8" s="409" t="s">
        <v>649</v>
      </c>
    </row>
    <row r="9" spans="1:10" ht="17.45" customHeight="1">
      <c r="A9" s="691">
        <v>1</v>
      </c>
      <c r="B9" s="377" t="s">
        <v>887</v>
      </c>
      <c r="C9" s="410"/>
    </row>
    <row r="10" spans="1:10" ht="17.45" customHeight="1">
      <c r="A10" s="691">
        <v>1.1000000000000001</v>
      </c>
      <c r="B10" s="378" t="s">
        <v>627</v>
      </c>
      <c r="C10" s="411"/>
    </row>
    <row r="11" spans="1:10" ht="17.45" customHeight="1">
      <c r="A11" s="692" t="s">
        <v>29</v>
      </c>
      <c r="B11" s="379" t="s">
        <v>628</v>
      </c>
      <c r="C11" s="571">
        <f>'MNB100'!C31</f>
        <v>0</v>
      </c>
    </row>
    <row r="12" spans="1:10" ht="17.45" customHeight="1">
      <c r="A12" s="692" t="s">
        <v>30</v>
      </c>
      <c r="B12" s="379" t="s">
        <v>629</v>
      </c>
      <c r="C12" s="571">
        <f>'MNB105'!C9+'MNB105'!C10</f>
        <v>0</v>
      </c>
    </row>
    <row r="13" spans="1:10" ht="17.45" customHeight="1">
      <c r="A13" s="692"/>
      <c r="B13" s="380"/>
      <c r="C13" s="412"/>
    </row>
    <row r="14" spans="1:10" ht="17.45" customHeight="1">
      <c r="A14" s="691">
        <v>1.2</v>
      </c>
      <c r="B14" s="381" t="s">
        <v>630</v>
      </c>
      <c r="C14" s="412"/>
    </row>
    <row r="15" spans="1:10" ht="17.45" customHeight="1">
      <c r="A15" s="692" t="s">
        <v>31</v>
      </c>
      <c r="B15" s="379" t="s">
        <v>631</v>
      </c>
      <c r="C15" s="571">
        <f>'MNB100'!C32</f>
        <v>0</v>
      </c>
    </row>
    <row r="16" spans="1:10" s="102" customFormat="1" ht="17.45" customHeight="1">
      <c r="A16" s="691" t="s">
        <v>32</v>
      </c>
      <c r="B16" s="382" t="s">
        <v>2144</v>
      </c>
      <c r="C16" s="522">
        <f>C15+C12+C11</f>
        <v>0</v>
      </c>
    </row>
    <row r="17" spans="1:4" ht="17.45" customHeight="1">
      <c r="A17" s="691">
        <v>1.3</v>
      </c>
      <c r="B17" s="383" t="s">
        <v>632</v>
      </c>
      <c r="C17" s="412"/>
    </row>
    <row r="18" spans="1:4" ht="17.45" customHeight="1">
      <c r="A18" s="692" t="s">
        <v>921</v>
      </c>
      <c r="B18" s="379" t="s">
        <v>633</v>
      </c>
      <c r="C18" s="571">
        <f>'MNB100'!C25</f>
        <v>0</v>
      </c>
    </row>
    <row r="19" spans="1:4" ht="17.45" customHeight="1">
      <c r="A19" s="692" t="s">
        <v>922</v>
      </c>
      <c r="B19" s="379" t="s">
        <v>634</v>
      </c>
      <c r="C19" s="514"/>
    </row>
    <row r="20" spans="1:4" ht="17.45" customHeight="1">
      <c r="A20" s="692" t="s">
        <v>923</v>
      </c>
      <c r="B20" s="384" t="s">
        <v>635</v>
      </c>
      <c r="C20" s="514"/>
    </row>
    <row r="21" spans="1:4" ht="17.45" customHeight="1">
      <c r="A21" s="692" t="s">
        <v>924</v>
      </c>
      <c r="B21" s="385" t="s">
        <v>2197</v>
      </c>
      <c r="C21" s="571">
        <f>'MNB102'!B54</f>
        <v>0</v>
      </c>
    </row>
    <row r="22" spans="1:4" ht="17.45" customHeight="1">
      <c r="A22" s="692" t="s">
        <v>925</v>
      </c>
      <c r="B22" s="379" t="s">
        <v>636</v>
      </c>
      <c r="C22" s="514"/>
    </row>
    <row r="23" spans="1:4" ht="17.45" customHeight="1">
      <c r="A23" s="691" t="s">
        <v>926</v>
      </c>
      <c r="B23" s="386" t="s">
        <v>637</v>
      </c>
      <c r="C23" s="571">
        <f>C16-(C22+C21+C20+C19+C18)</f>
        <v>0</v>
      </c>
    </row>
    <row r="24" spans="1:4" ht="17.45" customHeight="1">
      <c r="A24" s="851"/>
      <c r="B24" s="852"/>
      <c r="C24" s="853"/>
    </row>
    <row r="25" spans="1:4" ht="17.45" customHeight="1">
      <c r="A25" s="691">
        <v>2</v>
      </c>
      <c r="B25" s="381" t="s">
        <v>2001</v>
      </c>
      <c r="C25" s="412"/>
    </row>
    <row r="26" spans="1:4" ht="17.45" customHeight="1">
      <c r="A26" s="692">
        <v>2.1</v>
      </c>
      <c r="B26" s="379" t="s">
        <v>666</v>
      </c>
      <c r="C26" s="571">
        <f>IF('MNB105'!C11+'MNB105'!C12&lt;=0,'MNB105'!C11+'MNB105'!C12,('MNB105'!C11+'MNB105'!C12)*0.5)</f>
        <v>0</v>
      </c>
    </row>
    <row r="27" spans="1:4" ht="23.1" customHeight="1">
      <c r="A27" s="692">
        <v>2.2000000000000002</v>
      </c>
      <c r="B27" s="385" t="s">
        <v>2002</v>
      </c>
      <c r="C27" s="571">
        <f>'MNB105'!C13*0.5</f>
        <v>0</v>
      </c>
    </row>
    <row r="28" spans="1:4" ht="17.45" customHeight="1">
      <c r="A28" s="692">
        <v>2.2999999999999998</v>
      </c>
      <c r="B28" s="379" t="s">
        <v>2003</v>
      </c>
      <c r="C28" s="571">
        <f>IF(OR('MNB100'!C41=0,'MNB100'!C41="",'MNB500'!C16&lt;=0),0,IF('MNB100'!C41&gt;'MNB500'!C16*0.5,'MNB500'!C16*0.5,'MNB100'!C41))</f>
        <v>0</v>
      </c>
      <c r="D28" s="746"/>
    </row>
    <row r="29" spans="1:4" ht="17.45" customHeight="1">
      <c r="A29" s="692">
        <v>2.4</v>
      </c>
      <c r="B29" s="387" t="s">
        <v>383</v>
      </c>
      <c r="C29" s="514"/>
    </row>
    <row r="30" spans="1:4" ht="17.45" customHeight="1">
      <c r="A30" s="692">
        <v>2.5</v>
      </c>
      <c r="B30" s="387" t="s">
        <v>2139</v>
      </c>
      <c r="C30" s="514"/>
    </row>
    <row r="31" spans="1:4" ht="17.45" customHeight="1">
      <c r="A31" s="692">
        <v>2.6</v>
      </c>
      <c r="B31" s="388" t="s">
        <v>638</v>
      </c>
      <c r="C31" s="571">
        <f>SUM(C26:C30)</f>
        <v>0</v>
      </c>
    </row>
    <row r="32" spans="1:4" s="102" customFormat="1" ht="17.45" customHeight="1">
      <c r="A32" s="691">
        <v>3</v>
      </c>
      <c r="B32" s="382" t="s">
        <v>2004</v>
      </c>
      <c r="C32" s="522">
        <f>IF(C31&gt;C16,C16,C31)+C23</f>
        <v>0</v>
      </c>
    </row>
    <row r="33" spans="1:3" ht="17.45" customHeight="1">
      <c r="A33" s="851"/>
      <c r="B33" s="852"/>
      <c r="C33" s="853"/>
    </row>
    <row r="34" spans="1:3" ht="17.45" customHeight="1">
      <c r="A34" s="691">
        <v>4</v>
      </c>
      <c r="B34" s="382" t="s">
        <v>215</v>
      </c>
      <c r="C34" s="571">
        <f>'MNB100'!C26</f>
        <v>36702079.869999975</v>
      </c>
    </row>
    <row r="35" spans="1:3" ht="17.45" customHeight="1">
      <c r="A35" s="692">
        <v>5</v>
      </c>
      <c r="B35" s="383" t="s">
        <v>639</v>
      </c>
      <c r="C35" s="572"/>
    </row>
    <row r="36" spans="1:3" ht="17.45" customHeight="1">
      <c r="A36" s="692">
        <v>5.0999999999999996</v>
      </c>
      <c r="B36" s="379" t="s">
        <v>2005</v>
      </c>
      <c r="C36" s="571">
        <f>'MNB100'!C11</f>
        <v>0</v>
      </c>
    </row>
    <row r="37" spans="1:3" ht="17.45" customHeight="1">
      <c r="A37" s="692">
        <v>5.2</v>
      </c>
      <c r="B37" s="379" t="s">
        <v>2006</v>
      </c>
      <c r="C37" s="571">
        <f>'MNB102'!B31</f>
        <v>0</v>
      </c>
    </row>
    <row r="38" spans="1:3" ht="17.45" customHeight="1">
      <c r="A38" s="692">
        <v>5.3</v>
      </c>
      <c r="B38" s="379" t="s">
        <v>2007</v>
      </c>
      <c r="C38" s="571">
        <f>'MNB102'!B41</f>
        <v>0</v>
      </c>
    </row>
    <row r="39" spans="1:3" ht="17.45" customHeight="1">
      <c r="A39" s="692">
        <v>5.4</v>
      </c>
      <c r="B39" s="387" t="s">
        <v>2145</v>
      </c>
      <c r="C39" s="571">
        <f>0.8*'MNB300'!D10</f>
        <v>0</v>
      </c>
    </row>
    <row r="40" spans="1:3" ht="17.45" customHeight="1">
      <c r="A40" s="692">
        <v>5.5</v>
      </c>
      <c r="B40" s="379" t="s">
        <v>640</v>
      </c>
      <c r="C40" s="571">
        <f>C18</f>
        <v>0</v>
      </c>
    </row>
    <row r="41" spans="1:3" ht="17.45" customHeight="1">
      <c r="A41" s="692">
        <v>5.6</v>
      </c>
      <c r="B41" s="379" t="s">
        <v>635</v>
      </c>
      <c r="C41" s="571">
        <f>C20</f>
        <v>0</v>
      </c>
    </row>
    <row r="42" spans="1:3" ht="17.45" customHeight="1">
      <c r="A42" s="692">
        <v>5.7</v>
      </c>
      <c r="B42" s="385" t="s">
        <v>641</v>
      </c>
      <c r="C42" s="571">
        <f>C21</f>
        <v>0</v>
      </c>
    </row>
    <row r="43" spans="1:3" ht="17.45" customHeight="1">
      <c r="A43" s="692">
        <v>5.8</v>
      </c>
      <c r="B43" s="379" t="s">
        <v>636</v>
      </c>
      <c r="C43" s="571">
        <f>C22</f>
        <v>0</v>
      </c>
    </row>
    <row r="44" spans="1:3" s="103" customFormat="1" ht="17.45" customHeight="1">
      <c r="A44" s="692">
        <v>5.9</v>
      </c>
      <c r="B44" s="385" t="s">
        <v>2008</v>
      </c>
      <c r="C44" s="571">
        <f>0.8*('MNB102'!B9+'MNB100'!C12+'MNB100'!C13+'MNB100'!C15)</f>
        <v>0</v>
      </c>
    </row>
    <row r="45" spans="1:3" s="103" customFormat="1" ht="17.45" customHeight="1">
      <c r="A45" s="693">
        <v>5.0999999999999996</v>
      </c>
      <c r="B45" s="385" t="s">
        <v>642</v>
      </c>
      <c r="C45" s="571">
        <f>'MNB102'!B11</f>
        <v>0</v>
      </c>
    </row>
    <row r="46" spans="1:3" s="103" customFormat="1" ht="17.45" customHeight="1">
      <c r="A46" s="693">
        <v>5.1100000000000003</v>
      </c>
      <c r="B46" s="385" t="s">
        <v>643</v>
      </c>
      <c r="C46" s="573">
        <v>5000</v>
      </c>
    </row>
    <row r="47" spans="1:3" s="103" customFormat="1" ht="17.45" customHeight="1">
      <c r="A47" s="693">
        <v>5.12</v>
      </c>
      <c r="B47" s="385" t="s">
        <v>644</v>
      </c>
      <c r="C47" s="573"/>
    </row>
    <row r="48" spans="1:3" s="103" customFormat="1" ht="17.45" customHeight="1">
      <c r="A48" s="693">
        <v>5.13</v>
      </c>
      <c r="B48" s="385" t="s">
        <v>645</v>
      </c>
      <c r="C48" s="573"/>
    </row>
    <row r="49" spans="1:3" s="103" customFormat="1" ht="17.45" customHeight="1">
      <c r="A49" s="693">
        <v>5.14</v>
      </c>
      <c r="B49" s="385" t="s">
        <v>2188</v>
      </c>
      <c r="C49" s="573"/>
    </row>
    <row r="50" spans="1:3" s="103" customFormat="1" ht="17.45" customHeight="1">
      <c r="A50" s="693">
        <v>5.15</v>
      </c>
      <c r="B50" s="385" t="s">
        <v>646</v>
      </c>
      <c r="C50" s="573"/>
    </row>
    <row r="51" spans="1:3" s="103" customFormat="1" ht="17.45" customHeight="1">
      <c r="A51" s="693">
        <v>5.16</v>
      </c>
      <c r="B51" s="385" t="s">
        <v>647</v>
      </c>
      <c r="C51" s="573"/>
    </row>
    <row r="52" spans="1:3" ht="17.45" customHeight="1">
      <c r="A52" s="694">
        <v>5.17</v>
      </c>
      <c r="B52" s="389" t="s">
        <v>2009</v>
      </c>
      <c r="C52" s="522">
        <f>C34-(SUM(C36:C51))</f>
        <v>36697079.869999975</v>
      </c>
    </row>
    <row r="53" spans="1:3" ht="17.45" customHeight="1">
      <c r="A53" s="851"/>
      <c r="B53" s="852"/>
      <c r="C53" s="853"/>
    </row>
    <row r="54" spans="1:3" ht="17.45" customHeight="1">
      <c r="A54" s="691">
        <v>6</v>
      </c>
      <c r="B54" s="390" t="s">
        <v>2010</v>
      </c>
      <c r="C54" s="522">
        <f>'MNB600'!B9</f>
        <v>0</v>
      </c>
    </row>
    <row r="55" spans="1:3" ht="17.45" customHeight="1">
      <c r="A55" s="692"/>
      <c r="B55" s="391" t="s">
        <v>435</v>
      </c>
      <c r="C55" s="413"/>
    </row>
    <row r="56" spans="1:3" ht="17.45" customHeight="1">
      <c r="A56" s="692">
        <v>6.1</v>
      </c>
      <c r="B56" s="387" t="s">
        <v>2089</v>
      </c>
      <c r="C56" s="574"/>
    </row>
    <row r="57" spans="1:3" ht="17.45" customHeight="1">
      <c r="A57" s="692">
        <v>6.2</v>
      </c>
      <c r="B57" s="387" t="s">
        <v>2090</v>
      </c>
      <c r="C57" s="574"/>
    </row>
    <row r="58" spans="1:3" ht="17.45" customHeight="1">
      <c r="A58" s="691">
        <v>6.3</v>
      </c>
      <c r="B58" s="388" t="s">
        <v>2011</v>
      </c>
      <c r="C58" s="522">
        <f>C54-(C56+C57)</f>
        <v>0</v>
      </c>
    </row>
    <row r="59" spans="1:3" ht="17.45" customHeight="1">
      <c r="A59" s="851"/>
      <c r="B59" s="852" t="s">
        <v>5</v>
      </c>
      <c r="C59" s="853"/>
    </row>
    <row r="60" spans="1:3" ht="17.45" customHeight="1">
      <c r="A60" s="692">
        <v>7</v>
      </c>
      <c r="B60" s="385" t="s">
        <v>2012</v>
      </c>
      <c r="C60" s="571">
        <f>'MNB105'!C47</f>
        <v>-785</v>
      </c>
    </row>
    <row r="61" spans="1:3" s="102" customFormat="1" ht="17.45" customHeight="1">
      <c r="A61" s="691">
        <v>8</v>
      </c>
      <c r="B61" s="382" t="s">
        <v>2013</v>
      </c>
      <c r="C61" s="522">
        <f>C60+C58+C52</f>
        <v>36696294.869999975</v>
      </c>
    </row>
    <row r="62" spans="1:3" ht="29.25" customHeight="1">
      <c r="A62" s="692">
        <v>9</v>
      </c>
      <c r="B62" s="390" t="s">
        <v>2014</v>
      </c>
      <c r="C62" s="745">
        <f>C32/C61</f>
        <v>0</v>
      </c>
    </row>
    <row r="63" spans="1:3" ht="17.45" customHeight="1" thickBot="1">
      <c r="A63" s="695">
        <v>10</v>
      </c>
      <c r="B63" s="414" t="s">
        <v>2015</v>
      </c>
      <c r="C63" s="515">
        <f>C32-(0.1*C61)</f>
        <v>-3669629.4869999979</v>
      </c>
    </row>
    <row r="65" spans="1:3" s="104" customFormat="1" ht="17.45" customHeight="1">
      <c r="A65" s="53"/>
      <c r="B65" s="54"/>
      <c r="C65" s="55"/>
    </row>
    <row r="68" spans="1:3" s="104" customFormat="1" ht="17.45" customHeight="1">
      <c r="A68" s="56"/>
      <c r="B68" s="52"/>
      <c r="C68" s="55"/>
    </row>
    <row r="69" spans="1:3" s="104" customFormat="1" ht="17.45" customHeight="1">
      <c r="A69" s="53"/>
      <c r="B69" s="57"/>
      <c r="C69" s="55"/>
    </row>
    <row r="70" spans="1:3" s="104" customFormat="1" ht="17.45" customHeight="1">
      <c r="A70" s="58"/>
      <c r="B70" s="52"/>
      <c r="C70" s="55"/>
    </row>
  </sheetData>
  <sheetProtection algorithmName="SHA-512" hashValue="q8bfcvRIUwIbwfo4Jcy/K+0T9zefvccxtuhqxWXpmvRmPC4KCfaF4qMXWEsU56GL5TuoSGzyWFZ2W9Ff+QeaNg==" saltValue="oZbzf84bXh/oeAw/t8lIRg==" spinCount="100000" sheet="1" objects="1" scenarios="1"/>
  <mergeCells count="4">
    <mergeCell ref="A24:C24"/>
    <mergeCell ref="A33:C33"/>
    <mergeCell ref="A53:C53"/>
    <mergeCell ref="A59:C59"/>
  </mergeCells>
  <conditionalFormatting sqref="C62">
    <cfRule type="expression" dxfId="6" priority="1">
      <formula>$C$62&lt;10%</formula>
    </cfRule>
  </conditionalFormatting>
  <dataValidations count="1">
    <dataValidation type="decimal" operator="greaterThanOrEqual" allowBlank="1" showInputMessage="1" showErrorMessage="1" sqref="C11 C18:C22 C36:C51 C29:C30 C56:C57">
      <formula1>0</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rgb="FFFF0000"/>
  </sheetPr>
  <dimension ref="A1:J159"/>
  <sheetViews>
    <sheetView showGridLines="0" topLeftCell="A73" zoomScale="120" zoomScaleNormal="120" zoomScaleSheetLayoutView="100" workbookViewId="0">
      <selection activeCell="A11" sqref="A11"/>
    </sheetView>
  </sheetViews>
  <sheetFormatPr defaultColWidth="9.140625" defaultRowHeight="12"/>
  <cols>
    <col min="1" max="1" width="47.42578125" style="40" customWidth="1"/>
    <col min="2" max="2" width="41.85546875" style="105" customWidth="1"/>
    <col min="3" max="3" width="25.42578125" style="40" customWidth="1"/>
    <col min="4" max="16384" width="9.140625" style="40"/>
  </cols>
  <sheetData>
    <row r="1" spans="1:10" s="322" customFormat="1" ht="15.75">
      <c r="A1" s="675" t="s">
        <v>648</v>
      </c>
      <c r="B1" s="721" t="s">
        <v>496</v>
      </c>
      <c r="C1" s="676"/>
      <c r="D1" s="719"/>
      <c r="E1" s="720"/>
      <c r="F1" s="720"/>
      <c r="G1" s="720"/>
      <c r="H1" s="720"/>
      <c r="I1" s="720"/>
      <c r="J1" s="720"/>
    </row>
    <row r="2" spans="1:10" s="322" customFormat="1" ht="0.6" customHeight="1">
      <c r="A2" s="705" t="s">
        <v>867</v>
      </c>
      <c r="B2" s="677"/>
      <c r="C2" s="677"/>
      <c r="D2" s="719"/>
      <c r="E2" s="720"/>
      <c r="F2" s="720"/>
      <c r="G2" s="720"/>
      <c r="H2" s="720"/>
      <c r="I2" s="720"/>
      <c r="J2" s="720"/>
    </row>
    <row r="3" spans="1:10" s="322" customFormat="1" ht="15">
      <c r="A3" s="757" t="s">
        <v>178</v>
      </c>
      <c r="B3" s="758" t="str">
        <f>'AF100'!C3</f>
        <v>The Seed Funds</v>
      </c>
      <c r="C3" s="677"/>
      <c r="D3" s="719"/>
      <c r="E3" s="720"/>
      <c r="F3" s="720"/>
      <c r="G3" s="720"/>
      <c r="H3" s="720"/>
      <c r="I3" s="720"/>
      <c r="J3" s="720"/>
    </row>
    <row r="4" spans="1:10" s="322" customFormat="1" ht="15">
      <c r="A4" s="757" t="s">
        <v>851</v>
      </c>
      <c r="B4" s="758">
        <f>'AF100'!C4</f>
        <v>0</v>
      </c>
      <c r="C4" s="677"/>
      <c r="D4" s="719"/>
      <c r="E4" s="720"/>
      <c r="F4" s="720"/>
      <c r="G4" s="720"/>
      <c r="H4" s="720"/>
      <c r="I4" s="720"/>
      <c r="J4" s="720"/>
    </row>
    <row r="5" spans="1:10" s="322" customFormat="1" ht="15">
      <c r="A5" s="757" t="s">
        <v>252</v>
      </c>
      <c r="B5" s="758" t="str">
        <f>'AF100'!C5</f>
        <v>Savings and Loans Company</v>
      </c>
      <c r="C5" s="677"/>
      <c r="D5" s="719"/>
      <c r="E5" s="720"/>
      <c r="F5" s="720"/>
      <c r="G5" s="720"/>
      <c r="H5" s="720"/>
      <c r="I5" s="720"/>
      <c r="J5" s="720"/>
    </row>
    <row r="6" spans="1:10" s="322" customFormat="1" ht="15">
      <c r="A6" s="757" t="s">
        <v>852</v>
      </c>
      <c r="B6" s="759">
        <f>'AF100'!C6</f>
        <v>44316</v>
      </c>
      <c r="C6" s="677"/>
      <c r="D6" s="719"/>
      <c r="E6" s="720"/>
      <c r="F6" s="720"/>
      <c r="G6" s="720"/>
      <c r="H6" s="720"/>
      <c r="I6" s="720"/>
      <c r="J6" s="720"/>
    </row>
    <row r="7" spans="1:10" s="713" customFormat="1" ht="24" customHeight="1">
      <c r="A7" s="769" t="s">
        <v>1944</v>
      </c>
      <c r="B7" s="770"/>
      <c r="C7" s="771"/>
      <c r="D7" s="771"/>
      <c r="F7" s="772"/>
      <c r="G7" s="772"/>
      <c r="H7" s="772"/>
    </row>
    <row r="8" spans="1:10">
      <c r="A8" s="150" t="s">
        <v>125</v>
      </c>
      <c r="B8" s="415" t="s">
        <v>91</v>
      </c>
    </row>
    <row r="9" spans="1:10">
      <c r="A9" s="416" t="s">
        <v>2016</v>
      </c>
      <c r="B9" s="394">
        <f>SUM(B10:B159)</f>
        <v>0</v>
      </c>
    </row>
    <row r="10" spans="1:10">
      <c r="A10" s="417"/>
      <c r="B10" s="575"/>
    </row>
    <row r="11" spans="1:10">
      <c r="A11" s="417"/>
      <c r="B11" s="576"/>
    </row>
    <row r="12" spans="1:10">
      <c r="A12" s="417"/>
      <c r="B12" s="576"/>
    </row>
    <row r="13" spans="1:10">
      <c r="A13" s="417"/>
      <c r="B13" s="576"/>
    </row>
    <row r="14" spans="1:10">
      <c r="A14" s="417"/>
      <c r="B14" s="576"/>
    </row>
    <row r="15" spans="1:10">
      <c r="A15" s="417"/>
      <c r="B15" s="576"/>
    </row>
    <row r="16" spans="1:10">
      <c r="A16" s="417"/>
      <c r="B16" s="576"/>
    </row>
    <row r="17" spans="1:2">
      <c r="A17" s="417"/>
      <c r="B17" s="576"/>
    </row>
    <row r="18" spans="1:2">
      <c r="A18" s="417"/>
      <c r="B18" s="576"/>
    </row>
    <row r="19" spans="1:2">
      <c r="A19" s="417"/>
      <c r="B19" s="576"/>
    </row>
    <row r="20" spans="1:2">
      <c r="A20" s="417"/>
      <c r="B20" s="575"/>
    </row>
    <row r="21" spans="1:2">
      <c r="A21" s="417"/>
      <c r="B21" s="576"/>
    </row>
    <row r="22" spans="1:2">
      <c r="A22" s="417"/>
      <c r="B22" s="576"/>
    </row>
    <row r="23" spans="1:2">
      <c r="A23" s="417"/>
      <c r="B23" s="576"/>
    </row>
    <row r="24" spans="1:2">
      <c r="A24" s="417"/>
      <c r="B24" s="576"/>
    </row>
    <row r="25" spans="1:2">
      <c r="A25" s="417"/>
      <c r="B25" s="576"/>
    </row>
    <row r="26" spans="1:2">
      <c r="A26" s="417"/>
      <c r="B26" s="576"/>
    </row>
    <row r="27" spans="1:2">
      <c r="A27" s="417"/>
      <c r="B27" s="577"/>
    </row>
    <row r="28" spans="1:2">
      <c r="A28" s="417"/>
      <c r="B28" s="576"/>
    </row>
    <row r="29" spans="1:2">
      <c r="A29" s="417"/>
      <c r="B29" s="576"/>
    </row>
    <row r="30" spans="1:2">
      <c r="A30" s="417"/>
      <c r="B30" s="576"/>
    </row>
    <row r="31" spans="1:2">
      <c r="A31" s="417"/>
      <c r="B31" s="576"/>
    </row>
    <row r="32" spans="1:2">
      <c r="A32" s="417"/>
      <c r="B32" s="576"/>
    </row>
    <row r="33" spans="1:2">
      <c r="A33" s="417"/>
      <c r="B33" s="576"/>
    </row>
    <row r="34" spans="1:2">
      <c r="A34" s="417"/>
      <c r="B34" s="576"/>
    </row>
    <row r="35" spans="1:2">
      <c r="A35" s="417"/>
      <c r="B35" s="576"/>
    </row>
    <row r="36" spans="1:2">
      <c r="A36" s="417"/>
      <c r="B36" s="576"/>
    </row>
    <row r="37" spans="1:2">
      <c r="A37" s="417"/>
      <c r="B37" s="576"/>
    </row>
    <row r="38" spans="1:2">
      <c r="A38" s="417"/>
      <c r="B38" s="576"/>
    </row>
    <row r="39" spans="1:2">
      <c r="A39" s="417"/>
      <c r="B39" s="576"/>
    </row>
    <row r="40" spans="1:2">
      <c r="A40" s="417"/>
      <c r="B40" s="576"/>
    </row>
    <row r="41" spans="1:2">
      <c r="A41" s="417"/>
      <c r="B41" s="576"/>
    </row>
    <row r="42" spans="1:2">
      <c r="A42" s="417"/>
      <c r="B42" s="576"/>
    </row>
    <row r="43" spans="1:2">
      <c r="A43" s="417"/>
      <c r="B43" s="576"/>
    </row>
    <row r="44" spans="1:2">
      <c r="A44" s="417"/>
      <c r="B44" s="576"/>
    </row>
    <row r="45" spans="1:2">
      <c r="A45" s="417"/>
      <c r="B45" s="576"/>
    </row>
    <row r="46" spans="1:2">
      <c r="A46" s="417"/>
      <c r="B46" s="576"/>
    </row>
    <row r="47" spans="1:2">
      <c r="A47" s="417"/>
      <c r="B47" s="576"/>
    </row>
    <row r="48" spans="1:2">
      <c r="A48" s="417"/>
      <c r="B48" s="576"/>
    </row>
    <row r="49" spans="1:2">
      <c r="A49" s="417"/>
      <c r="B49" s="576"/>
    </row>
    <row r="50" spans="1:2">
      <c r="A50" s="417"/>
      <c r="B50" s="576"/>
    </row>
    <row r="51" spans="1:2">
      <c r="A51" s="417"/>
      <c r="B51" s="576"/>
    </row>
    <row r="52" spans="1:2">
      <c r="A52" s="417"/>
      <c r="B52" s="576"/>
    </row>
    <row r="53" spans="1:2">
      <c r="A53" s="417"/>
      <c r="B53" s="576"/>
    </row>
    <row r="54" spans="1:2">
      <c r="A54" s="417"/>
      <c r="B54" s="576"/>
    </row>
    <row r="55" spans="1:2">
      <c r="A55" s="417"/>
      <c r="B55" s="576"/>
    </row>
    <row r="56" spans="1:2">
      <c r="A56" s="417"/>
      <c r="B56" s="576"/>
    </row>
    <row r="57" spans="1:2">
      <c r="A57" s="417"/>
      <c r="B57" s="576"/>
    </row>
    <row r="58" spans="1:2">
      <c r="A58" s="417"/>
      <c r="B58" s="576"/>
    </row>
    <row r="59" spans="1:2">
      <c r="A59" s="417"/>
      <c r="B59" s="576"/>
    </row>
    <row r="60" spans="1:2">
      <c r="A60" s="417"/>
      <c r="B60" s="576"/>
    </row>
    <row r="61" spans="1:2">
      <c r="A61" s="417"/>
      <c r="B61" s="576"/>
    </row>
    <row r="62" spans="1:2">
      <c r="A62" s="417"/>
      <c r="B62" s="576"/>
    </row>
    <row r="63" spans="1:2">
      <c r="A63" s="417"/>
      <c r="B63" s="576"/>
    </row>
    <row r="64" spans="1:2">
      <c r="A64" s="417"/>
      <c r="B64" s="576"/>
    </row>
    <row r="65" spans="1:2">
      <c r="A65" s="417"/>
      <c r="B65" s="576"/>
    </row>
    <row r="66" spans="1:2">
      <c r="A66" s="417"/>
      <c r="B66" s="576"/>
    </row>
    <row r="67" spans="1:2">
      <c r="A67" s="417"/>
      <c r="B67" s="576"/>
    </row>
    <row r="68" spans="1:2">
      <c r="A68" s="417"/>
      <c r="B68" s="576"/>
    </row>
    <row r="69" spans="1:2">
      <c r="A69" s="417"/>
      <c r="B69" s="576"/>
    </row>
    <row r="70" spans="1:2">
      <c r="A70" s="417"/>
      <c r="B70" s="576"/>
    </row>
    <row r="71" spans="1:2">
      <c r="A71" s="417"/>
      <c r="B71" s="576"/>
    </row>
    <row r="72" spans="1:2">
      <c r="A72" s="417"/>
      <c r="B72" s="576"/>
    </row>
    <row r="73" spans="1:2">
      <c r="A73" s="417"/>
      <c r="B73" s="576"/>
    </row>
    <row r="74" spans="1:2">
      <c r="A74" s="417"/>
      <c r="B74" s="576"/>
    </row>
    <row r="75" spans="1:2">
      <c r="A75" s="417"/>
      <c r="B75" s="576"/>
    </row>
    <row r="76" spans="1:2">
      <c r="A76" s="417"/>
      <c r="B76" s="576"/>
    </row>
    <row r="77" spans="1:2">
      <c r="A77" s="417"/>
      <c r="B77" s="576"/>
    </row>
    <row r="78" spans="1:2">
      <c r="A78" s="417"/>
      <c r="B78" s="576"/>
    </row>
    <row r="79" spans="1:2">
      <c r="A79" s="417"/>
      <c r="B79" s="576"/>
    </row>
    <row r="80" spans="1:2">
      <c r="A80" s="417"/>
      <c r="B80" s="576"/>
    </row>
    <row r="81" spans="1:2">
      <c r="A81" s="417"/>
      <c r="B81" s="576"/>
    </row>
    <row r="82" spans="1:2">
      <c r="A82" s="417"/>
      <c r="B82" s="576"/>
    </row>
    <row r="83" spans="1:2">
      <c r="A83" s="417"/>
      <c r="B83" s="576"/>
    </row>
    <row r="84" spans="1:2">
      <c r="A84" s="417"/>
      <c r="B84" s="576"/>
    </row>
    <row r="85" spans="1:2">
      <c r="A85" s="417"/>
      <c r="B85" s="576"/>
    </row>
    <row r="86" spans="1:2">
      <c r="A86" s="417"/>
      <c r="B86" s="576"/>
    </row>
    <row r="87" spans="1:2">
      <c r="A87" s="417"/>
      <c r="B87" s="576"/>
    </row>
    <row r="88" spans="1:2">
      <c r="A88" s="417"/>
      <c r="B88" s="576"/>
    </row>
    <row r="89" spans="1:2">
      <c r="A89" s="417"/>
      <c r="B89" s="576"/>
    </row>
    <row r="90" spans="1:2">
      <c r="A90" s="417"/>
      <c r="B90" s="576"/>
    </row>
    <row r="91" spans="1:2">
      <c r="A91" s="417"/>
      <c r="B91" s="576"/>
    </row>
    <row r="92" spans="1:2">
      <c r="A92" s="417"/>
      <c r="B92" s="576"/>
    </row>
    <row r="93" spans="1:2">
      <c r="A93" s="417"/>
      <c r="B93" s="576"/>
    </row>
    <row r="94" spans="1:2">
      <c r="A94" s="417"/>
      <c r="B94" s="576"/>
    </row>
    <row r="95" spans="1:2">
      <c r="A95" s="417"/>
      <c r="B95" s="576"/>
    </row>
    <row r="96" spans="1:2">
      <c r="A96" s="417"/>
      <c r="B96" s="576"/>
    </row>
    <row r="97" spans="1:2">
      <c r="A97" s="417"/>
      <c r="B97" s="576"/>
    </row>
    <row r="98" spans="1:2">
      <c r="A98" s="417"/>
      <c r="B98" s="576"/>
    </row>
    <row r="99" spans="1:2">
      <c r="A99" s="417"/>
      <c r="B99" s="576"/>
    </row>
    <row r="100" spans="1:2">
      <c r="A100" s="417"/>
      <c r="B100" s="576"/>
    </row>
    <row r="101" spans="1:2">
      <c r="A101" s="417"/>
      <c r="B101" s="576"/>
    </row>
    <row r="102" spans="1:2">
      <c r="A102" s="417"/>
      <c r="B102" s="576"/>
    </row>
    <row r="103" spans="1:2">
      <c r="A103" s="417"/>
      <c r="B103" s="576"/>
    </row>
    <row r="104" spans="1:2">
      <c r="A104" s="417"/>
      <c r="B104" s="576"/>
    </row>
    <row r="105" spans="1:2">
      <c r="A105" s="417"/>
      <c r="B105" s="576"/>
    </row>
    <row r="106" spans="1:2">
      <c r="A106" s="417"/>
      <c r="B106" s="576"/>
    </row>
    <row r="107" spans="1:2">
      <c r="A107" s="417"/>
      <c r="B107" s="576"/>
    </row>
    <row r="108" spans="1:2">
      <c r="A108" s="417"/>
      <c r="B108" s="576"/>
    </row>
    <row r="109" spans="1:2">
      <c r="A109" s="417"/>
      <c r="B109" s="576"/>
    </row>
    <row r="110" spans="1:2">
      <c r="A110" s="417"/>
      <c r="B110" s="576"/>
    </row>
    <row r="111" spans="1:2">
      <c r="A111" s="417"/>
      <c r="B111" s="576"/>
    </row>
    <row r="112" spans="1:2">
      <c r="A112" s="417"/>
      <c r="B112" s="576"/>
    </row>
    <row r="113" spans="1:2">
      <c r="A113" s="417"/>
      <c r="B113" s="576"/>
    </row>
    <row r="114" spans="1:2">
      <c r="A114" s="417"/>
      <c r="B114" s="576"/>
    </row>
    <row r="115" spans="1:2">
      <c r="A115" s="417"/>
      <c r="B115" s="576"/>
    </row>
    <row r="116" spans="1:2">
      <c r="A116" s="417"/>
      <c r="B116" s="576"/>
    </row>
    <row r="117" spans="1:2">
      <c r="A117" s="417"/>
      <c r="B117" s="576"/>
    </row>
    <row r="118" spans="1:2">
      <c r="A118" s="417"/>
      <c r="B118" s="576"/>
    </row>
    <row r="119" spans="1:2">
      <c r="A119" s="417"/>
      <c r="B119" s="576"/>
    </row>
    <row r="120" spans="1:2">
      <c r="A120" s="417"/>
      <c r="B120" s="576"/>
    </row>
    <row r="121" spans="1:2">
      <c r="A121" s="417"/>
      <c r="B121" s="576"/>
    </row>
    <row r="122" spans="1:2">
      <c r="A122" s="417"/>
      <c r="B122" s="576"/>
    </row>
    <row r="123" spans="1:2">
      <c r="A123" s="417"/>
      <c r="B123" s="576"/>
    </row>
    <row r="124" spans="1:2">
      <c r="A124" s="417"/>
      <c r="B124" s="576"/>
    </row>
    <row r="125" spans="1:2">
      <c r="A125" s="417"/>
      <c r="B125" s="576"/>
    </row>
    <row r="126" spans="1:2">
      <c r="A126" s="417"/>
      <c r="B126" s="576"/>
    </row>
    <row r="127" spans="1:2">
      <c r="A127" s="417"/>
      <c r="B127" s="576"/>
    </row>
    <row r="128" spans="1:2">
      <c r="A128" s="417"/>
      <c r="B128" s="576"/>
    </row>
    <row r="129" spans="1:2">
      <c r="A129" s="417"/>
      <c r="B129" s="576"/>
    </row>
    <row r="130" spans="1:2">
      <c r="A130" s="417"/>
      <c r="B130" s="576"/>
    </row>
    <row r="131" spans="1:2">
      <c r="A131" s="417"/>
      <c r="B131" s="576"/>
    </row>
    <row r="132" spans="1:2">
      <c r="A132" s="417"/>
      <c r="B132" s="576"/>
    </row>
    <row r="133" spans="1:2">
      <c r="A133" s="417"/>
      <c r="B133" s="576"/>
    </row>
    <row r="134" spans="1:2">
      <c r="A134" s="417"/>
      <c r="B134" s="576"/>
    </row>
    <row r="135" spans="1:2">
      <c r="A135" s="417"/>
      <c r="B135" s="576"/>
    </row>
    <row r="136" spans="1:2">
      <c r="A136" s="417"/>
      <c r="B136" s="576"/>
    </row>
    <row r="137" spans="1:2">
      <c r="A137" s="417"/>
      <c r="B137" s="576"/>
    </row>
    <row r="138" spans="1:2">
      <c r="A138" s="417"/>
      <c r="B138" s="576"/>
    </row>
    <row r="139" spans="1:2">
      <c r="A139" s="417"/>
      <c r="B139" s="576"/>
    </row>
    <row r="140" spans="1:2">
      <c r="A140" s="417"/>
      <c r="B140" s="576"/>
    </row>
    <row r="141" spans="1:2">
      <c r="A141" s="417"/>
      <c r="B141" s="576"/>
    </row>
    <row r="142" spans="1:2">
      <c r="A142" s="417"/>
      <c r="B142" s="576"/>
    </row>
    <row r="143" spans="1:2">
      <c r="A143" s="417"/>
      <c r="B143" s="576"/>
    </row>
    <row r="144" spans="1:2">
      <c r="A144" s="417"/>
      <c r="B144" s="576"/>
    </row>
    <row r="145" spans="1:2">
      <c r="A145" s="417"/>
      <c r="B145" s="576"/>
    </row>
    <row r="146" spans="1:2">
      <c r="A146" s="417"/>
      <c r="B146" s="576"/>
    </row>
    <row r="147" spans="1:2">
      <c r="A147" s="417"/>
      <c r="B147" s="576"/>
    </row>
    <row r="148" spans="1:2">
      <c r="A148" s="417"/>
      <c r="B148" s="576"/>
    </row>
    <row r="149" spans="1:2">
      <c r="A149" s="417"/>
      <c r="B149" s="576"/>
    </row>
    <row r="150" spans="1:2">
      <c r="A150" s="417"/>
      <c r="B150" s="576"/>
    </row>
    <row r="151" spans="1:2">
      <c r="A151" s="417"/>
      <c r="B151" s="576"/>
    </row>
    <row r="152" spans="1:2">
      <c r="A152" s="417"/>
      <c r="B152" s="576"/>
    </row>
    <row r="153" spans="1:2">
      <c r="A153" s="417"/>
      <c r="B153" s="576"/>
    </row>
    <row r="154" spans="1:2">
      <c r="A154" s="417"/>
      <c r="B154" s="576"/>
    </row>
    <row r="155" spans="1:2">
      <c r="A155" s="417"/>
      <c r="B155" s="576"/>
    </row>
    <row r="156" spans="1:2">
      <c r="A156" s="417"/>
      <c r="B156" s="576"/>
    </row>
    <row r="157" spans="1:2">
      <c r="A157" s="417"/>
      <c r="B157" s="576"/>
    </row>
    <row r="158" spans="1:2">
      <c r="A158" s="417"/>
      <c r="B158" s="576"/>
    </row>
    <row r="159" spans="1:2">
      <c r="A159" s="417"/>
      <c r="B159" s="576"/>
    </row>
  </sheetData>
  <sheetProtection algorithmName="SHA-512" hashValue="+KbcKICQX9S2XxrUL5sIef0ogtfl3M39NZ7UAbybnzH38k1R3X9sksFC17Ied7ucJ0dDz5iDI7KHlvfFTbwN6A==" saltValue="yqrKTWMqLRwXfUjg+zZlIg==" spinCount="100000" sheet="1" objects="1" scenarios="1"/>
  <dataValidations count="1">
    <dataValidation type="decimal" operator="greaterThanOrEqual" allowBlank="1" showInputMessage="1" showErrorMessage="1" sqref="B9:B15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
  <sheetViews>
    <sheetView workbookViewId="0"/>
  </sheetViews>
  <sheetFormatPr defaultRowHeight="12.75"/>
  <sheetData>
    <row r="1" spans="1:17" ht="150">
      <c r="A1" s="4" t="s">
        <v>33</v>
      </c>
      <c r="B1" s="3" t="s">
        <v>34</v>
      </c>
      <c r="C1" s="3" t="s">
        <v>3</v>
      </c>
      <c r="D1" s="5" t="s">
        <v>35</v>
      </c>
      <c r="E1" s="6" t="s">
        <v>36</v>
      </c>
      <c r="F1" s="6" t="s">
        <v>37</v>
      </c>
      <c r="G1" s="5" t="s">
        <v>38</v>
      </c>
      <c r="H1" s="5" t="s">
        <v>39</v>
      </c>
      <c r="I1" s="6" t="s">
        <v>40</v>
      </c>
      <c r="J1" s="4" t="s">
        <v>41</v>
      </c>
      <c r="K1" s="5" t="s">
        <v>42</v>
      </c>
      <c r="L1" s="5" t="s">
        <v>43</v>
      </c>
      <c r="M1" s="6" t="s">
        <v>44</v>
      </c>
      <c r="N1" s="4" t="s">
        <v>45</v>
      </c>
      <c r="O1" s="6" t="s">
        <v>46</v>
      </c>
      <c r="P1" s="6" t="s">
        <v>47</v>
      </c>
      <c r="Q1" s="19" t="s">
        <v>48</v>
      </c>
    </row>
    <row r="2" spans="1:17" ht="14.25">
      <c r="A2" s="27" t="s">
        <v>78</v>
      </c>
      <c r="B2" s="27" t="s">
        <v>73</v>
      </c>
      <c r="C2" s="27" t="s">
        <v>78</v>
      </c>
      <c r="D2" s="7"/>
      <c r="E2" s="7"/>
      <c r="F2" s="7"/>
      <c r="G2" s="7"/>
      <c r="H2" s="31" t="str">
        <f>B2</f>
        <v>IU_BSA</v>
      </c>
      <c r="I2" s="7" t="s">
        <v>49</v>
      </c>
      <c r="J2" s="8" t="s">
        <v>49</v>
      </c>
      <c r="K2" s="7" t="s">
        <v>50</v>
      </c>
      <c r="L2" s="7" t="s">
        <v>50</v>
      </c>
      <c r="M2" s="7" t="s">
        <v>50</v>
      </c>
      <c r="N2" s="30" t="s">
        <v>49</v>
      </c>
      <c r="O2" s="7" t="s">
        <v>50</v>
      </c>
      <c r="P2" s="7" t="s">
        <v>49</v>
      </c>
      <c r="Q2" s="7" t="s">
        <v>50</v>
      </c>
    </row>
    <row r="3" spans="1:17" ht="14.25">
      <c r="A3" s="28" t="s">
        <v>11</v>
      </c>
      <c r="B3" s="28" t="s">
        <v>74</v>
      </c>
      <c r="C3" s="28" t="s">
        <v>11</v>
      </c>
      <c r="H3" s="32" t="str">
        <f>B3</f>
        <v>IU_IS</v>
      </c>
      <c r="J3" s="29" t="s">
        <v>49</v>
      </c>
      <c r="K3" s="26" t="s">
        <v>11</v>
      </c>
      <c r="L3" s="26" t="s">
        <v>11</v>
      </c>
      <c r="M3" s="26" t="s">
        <v>11</v>
      </c>
      <c r="N3" s="29" t="s">
        <v>49</v>
      </c>
    </row>
    <row r="4" spans="1:17" ht="14.25">
      <c r="A4" s="27" t="s">
        <v>12</v>
      </c>
      <c r="B4" s="27" t="s">
        <v>75</v>
      </c>
      <c r="C4" s="27" t="s">
        <v>12</v>
      </c>
      <c r="H4" s="31" t="str">
        <f>B4</f>
        <v>IU_SA</v>
      </c>
      <c r="J4" s="8" t="s">
        <v>49</v>
      </c>
      <c r="N4" s="30" t="s">
        <v>49</v>
      </c>
    </row>
    <row r="5" spans="1:17" ht="14.25">
      <c r="A5" s="28" t="s">
        <v>13</v>
      </c>
      <c r="B5" s="28" t="s">
        <v>76</v>
      </c>
      <c r="C5" s="28" t="s">
        <v>13</v>
      </c>
      <c r="H5" s="32" t="str">
        <f>B5</f>
        <v>IU_AA</v>
      </c>
      <c r="J5" s="29" t="s">
        <v>49</v>
      </c>
      <c r="N5" s="29" t="s">
        <v>49</v>
      </c>
    </row>
    <row r="6" spans="1:17" ht="14.25">
      <c r="A6" s="27" t="s">
        <v>14</v>
      </c>
      <c r="B6" s="27" t="s">
        <v>77</v>
      </c>
      <c r="C6" s="27" t="s">
        <v>14</v>
      </c>
      <c r="H6" s="31" t="str">
        <f>B6</f>
        <v>IU_NFA</v>
      </c>
      <c r="J6" s="8" t="s">
        <v>49</v>
      </c>
      <c r="N6" s="30" t="s">
        <v>49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tabColor rgb="FFFF0000"/>
  </sheetPr>
  <dimension ref="A1:J28"/>
  <sheetViews>
    <sheetView showGridLines="0" view="pageBreakPreview" topLeftCell="A7" zoomScale="90" zoomScaleNormal="100" zoomScaleSheetLayoutView="90" workbookViewId="0">
      <selection activeCell="C20" sqref="C20:I20"/>
    </sheetView>
  </sheetViews>
  <sheetFormatPr defaultColWidth="8.85546875" defaultRowHeight="17.45" customHeight="1"/>
  <cols>
    <col min="1" max="1" width="11.28515625" style="60" customWidth="1"/>
    <col min="2" max="2" width="59.7109375" style="60" bestFit="1" customWidth="1"/>
    <col min="3" max="8" width="23.28515625" style="60" customWidth="1"/>
    <col min="9" max="9" width="24.85546875" style="60" customWidth="1"/>
    <col min="10" max="16384" width="8.85546875" style="60"/>
  </cols>
  <sheetData>
    <row r="1" spans="1:10" s="322" customFormat="1" ht="15.75">
      <c r="A1" s="675" t="s">
        <v>888</v>
      </c>
      <c r="B1" s="704"/>
      <c r="C1" s="676" t="s">
        <v>497</v>
      </c>
      <c r="D1" s="722"/>
      <c r="E1" s="723"/>
      <c r="F1" s="723"/>
      <c r="G1" s="723"/>
      <c r="H1" s="723"/>
      <c r="I1" s="723"/>
      <c r="J1" s="720"/>
    </row>
    <row r="2" spans="1:10" s="322" customFormat="1" ht="0.6" customHeight="1">
      <c r="A2" s="705"/>
      <c r="B2" s="677"/>
      <c r="C2" s="677"/>
      <c r="D2" s="722"/>
      <c r="E2" s="723"/>
      <c r="F2" s="723"/>
      <c r="G2" s="723"/>
      <c r="H2" s="723"/>
      <c r="I2" s="723"/>
      <c r="J2" s="720"/>
    </row>
    <row r="3" spans="1:10" s="322" customFormat="1" ht="12.6" customHeight="1">
      <c r="A3" s="757" t="s">
        <v>178</v>
      </c>
      <c r="B3" s="758" t="str">
        <f>'AF100'!C3</f>
        <v>The Seed Funds</v>
      </c>
      <c r="C3" s="677"/>
      <c r="D3" s="722"/>
      <c r="E3" s="723"/>
      <c r="F3" s="723"/>
      <c r="G3" s="723"/>
      <c r="H3" s="723"/>
      <c r="I3" s="723"/>
      <c r="J3" s="720"/>
    </row>
    <row r="4" spans="1:10" s="322" customFormat="1" ht="12.6" customHeight="1">
      <c r="A4" s="757" t="s">
        <v>851</v>
      </c>
      <c r="B4" s="758">
        <f>'AF100'!C4</f>
        <v>0</v>
      </c>
      <c r="C4" s="677"/>
      <c r="D4" s="722"/>
      <c r="E4" s="723"/>
      <c r="F4" s="723"/>
      <c r="G4" s="723"/>
      <c r="H4" s="723"/>
      <c r="I4" s="723"/>
      <c r="J4" s="720"/>
    </row>
    <row r="5" spans="1:10" s="322" customFormat="1" ht="12.6" customHeight="1">
      <c r="A5" s="757" t="s">
        <v>252</v>
      </c>
      <c r="B5" s="758" t="str">
        <f>'AF100'!C5</f>
        <v>Savings and Loans Company</v>
      </c>
      <c r="C5" s="677"/>
      <c r="D5" s="722"/>
      <c r="E5" s="723"/>
      <c r="F5" s="723"/>
      <c r="G5" s="723"/>
      <c r="H5" s="723"/>
      <c r="I5" s="723"/>
      <c r="J5" s="720"/>
    </row>
    <row r="6" spans="1:10" s="322" customFormat="1" ht="13.5" customHeight="1">
      <c r="A6" s="757" t="s">
        <v>852</v>
      </c>
      <c r="B6" s="759">
        <f>'AF100'!C6</f>
        <v>44316</v>
      </c>
      <c r="C6" s="677"/>
      <c r="D6" s="722"/>
      <c r="E6" s="723"/>
      <c r="F6" s="723"/>
      <c r="G6" s="723"/>
      <c r="H6" s="723"/>
      <c r="I6" s="723"/>
      <c r="J6" s="720"/>
    </row>
    <row r="7" spans="1:10" s="713" customFormat="1" ht="24" customHeight="1">
      <c r="A7" s="769" t="s">
        <v>1944</v>
      </c>
      <c r="B7" s="770"/>
      <c r="C7" s="771"/>
      <c r="D7" s="771"/>
      <c r="F7" s="772"/>
      <c r="G7" s="772"/>
      <c r="H7" s="772"/>
    </row>
    <row r="8" spans="1:10" ht="17.45" customHeight="1">
      <c r="A8" s="150" t="s">
        <v>111</v>
      </c>
      <c r="B8" s="149" t="s">
        <v>3</v>
      </c>
      <c r="C8" s="822" t="s">
        <v>690</v>
      </c>
      <c r="D8" s="822"/>
      <c r="E8" s="822"/>
      <c r="F8" s="822"/>
      <c r="G8" s="822"/>
      <c r="H8" s="822"/>
      <c r="I8" s="822"/>
    </row>
    <row r="9" spans="1:10" ht="17.45" customHeight="1">
      <c r="A9" s="150"/>
      <c r="B9" s="150"/>
      <c r="C9" s="415" t="s">
        <v>450</v>
      </c>
      <c r="D9" s="415" t="s">
        <v>451</v>
      </c>
      <c r="E9" s="415" t="s">
        <v>452</v>
      </c>
      <c r="F9" s="415" t="s">
        <v>453</v>
      </c>
      <c r="G9" s="415" t="s">
        <v>454</v>
      </c>
      <c r="H9" s="415" t="s">
        <v>2146</v>
      </c>
      <c r="I9" s="415" t="s">
        <v>106</v>
      </c>
    </row>
    <row r="10" spans="1:10" ht="32.450000000000003" customHeight="1">
      <c r="A10" s="427" t="s">
        <v>5</v>
      </c>
      <c r="B10" s="419" t="s">
        <v>455</v>
      </c>
      <c r="C10" s="854" t="s">
        <v>33</v>
      </c>
      <c r="D10" s="854"/>
      <c r="E10" s="854"/>
      <c r="F10" s="854"/>
      <c r="G10" s="854"/>
      <c r="H10" s="854"/>
      <c r="I10" s="854"/>
    </row>
    <row r="11" spans="1:10" ht="17.45" customHeight="1">
      <c r="A11" s="427"/>
      <c r="B11" s="420" t="s">
        <v>2017</v>
      </c>
      <c r="C11" s="576"/>
      <c r="D11" s="576"/>
      <c r="E11" s="576"/>
      <c r="F11" s="576"/>
      <c r="G11" s="576"/>
      <c r="H11" s="576"/>
      <c r="I11" s="421">
        <f>SUM(C11:H11)</f>
        <v>0</v>
      </c>
    </row>
    <row r="12" spans="1:10" ht="17.45" customHeight="1">
      <c r="A12" s="427"/>
      <c r="B12" s="420" t="s">
        <v>2018</v>
      </c>
      <c r="C12" s="576"/>
      <c r="D12" s="576"/>
      <c r="E12" s="576"/>
      <c r="F12" s="576"/>
      <c r="G12" s="576"/>
      <c r="H12" s="576"/>
      <c r="I12" s="421">
        <f t="shared" ref="I12:I19" si="0">SUM(C12:H12)</f>
        <v>0</v>
      </c>
    </row>
    <row r="13" spans="1:10" ht="17.45" customHeight="1">
      <c r="A13" s="427"/>
      <c r="B13" s="420" t="s">
        <v>2019</v>
      </c>
      <c r="C13" s="576"/>
      <c r="D13" s="576"/>
      <c r="E13" s="576"/>
      <c r="F13" s="576"/>
      <c r="G13" s="576"/>
      <c r="H13" s="576"/>
      <c r="I13" s="421">
        <f t="shared" si="0"/>
        <v>0</v>
      </c>
    </row>
    <row r="14" spans="1:10" ht="17.45" customHeight="1">
      <c r="A14" s="427"/>
      <c r="B14" s="420" t="s">
        <v>2020</v>
      </c>
      <c r="C14" s="576"/>
      <c r="D14" s="576"/>
      <c r="E14" s="576"/>
      <c r="F14" s="576"/>
      <c r="G14" s="576"/>
      <c r="H14" s="576"/>
      <c r="I14" s="421">
        <f t="shared" si="0"/>
        <v>0</v>
      </c>
    </row>
    <row r="15" spans="1:10" ht="17.45" customHeight="1">
      <c r="A15" s="427"/>
      <c r="B15" s="420" t="s">
        <v>2072</v>
      </c>
      <c r="C15" s="576"/>
      <c r="D15" s="576"/>
      <c r="E15" s="576"/>
      <c r="F15" s="576"/>
      <c r="G15" s="576"/>
      <c r="H15" s="576"/>
      <c r="I15" s="421">
        <f t="shared" si="0"/>
        <v>0</v>
      </c>
    </row>
    <row r="16" spans="1:10" ht="17.45" customHeight="1">
      <c r="A16" s="427"/>
      <c r="B16" s="420" t="s">
        <v>2021</v>
      </c>
      <c r="C16" s="576">
        <v>59987797.180000007</v>
      </c>
      <c r="D16" s="576">
        <v>9117.7999999999993</v>
      </c>
      <c r="E16" s="576">
        <v>15286681.750000002</v>
      </c>
      <c r="F16" s="576">
        <v>1299760.72</v>
      </c>
      <c r="G16" s="576">
        <v>601942.80999999971</v>
      </c>
      <c r="H16" s="576">
        <v>16459818.499999996</v>
      </c>
      <c r="I16" s="421">
        <f t="shared" si="0"/>
        <v>93645118.760000005</v>
      </c>
    </row>
    <row r="17" spans="1:9" ht="17.45" customHeight="1">
      <c r="A17" s="427"/>
      <c r="B17" s="420" t="s">
        <v>2022</v>
      </c>
      <c r="C17" s="576"/>
      <c r="D17" s="576"/>
      <c r="E17" s="576"/>
      <c r="F17" s="576"/>
      <c r="G17" s="576"/>
      <c r="H17" s="576"/>
      <c r="I17" s="421">
        <f t="shared" si="0"/>
        <v>0</v>
      </c>
    </row>
    <row r="18" spans="1:9" ht="17.45" customHeight="1">
      <c r="A18" s="427"/>
      <c r="B18" s="420" t="s">
        <v>2023</v>
      </c>
      <c r="C18" s="576"/>
      <c r="D18" s="576"/>
      <c r="E18" s="576"/>
      <c r="F18" s="576"/>
      <c r="G18" s="576"/>
      <c r="H18" s="576"/>
      <c r="I18" s="421">
        <f t="shared" si="0"/>
        <v>0</v>
      </c>
    </row>
    <row r="19" spans="1:9" ht="17.45" customHeight="1">
      <c r="A19" s="427"/>
      <c r="B19" s="423" t="s">
        <v>2024</v>
      </c>
      <c r="C19" s="395">
        <f t="shared" ref="C19:H19" si="1">SUM(C11:C18)</f>
        <v>59987797.180000007</v>
      </c>
      <c r="D19" s="395">
        <f t="shared" si="1"/>
        <v>9117.7999999999993</v>
      </c>
      <c r="E19" s="395">
        <f t="shared" si="1"/>
        <v>15286681.750000002</v>
      </c>
      <c r="F19" s="395">
        <f t="shared" si="1"/>
        <v>1299760.72</v>
      </c>
      <c r="G19" s="395">
        <f t="shared" si="1"/>
        <v>601942.80999999971</v>
      </c>
      <c r="H19" s="395">
        <f t="shared" si="1"/>
        <v>16459818.499999996</v>
      </c>
      <c r="I19" s="421">
        <f t="shared" si="0"/>
        <v>93645118.760000005</v>
      </c>
    </row>
    <row r="20" spans="1:9" ht="33" customHeight="1">
      <c r="A20" s="427" t="s">
        <v>5</v>
      </c>
      <c r="B20" s="419" t="s">
        <v>456</v>
      </c>
      <c r="C20" s="854" t="s">
        <v>33</v>
      </c>
      <c r="D20" s="854" t="s">
        <v>33</v>
      </c>
      <c r="E20" s="854" t="s">
        <v>33</v>
      </c>
      <c r="F20" s="854" t="s">
        <v>33</v>
      </c>
      <c r="G20" s="854" t="s">
        <v>33</v>
      </c>
      <c r="H20" s="854" t="s">
        <v>33</v>
      </c>
      <c r="I20" s="854" t="s">
        <v>33</v>
      </c>
    </row>
    <row r="21" spans="1:9" ht="17.45" customHeight="1">
      <c r="A21" s="427"/>
      <c r="B21" s="420" t="s">
        <v>2025</v>
      </c>
      <c r="C21" s="578"/>
      <c r="D21" s="578"/>
      <c r="E21" s="578"/>
      <c r="F21" s="578"/>
      <c r="G21" s="578"/>
      <c r="H21" s="578"/>
      <c r="I21" s="421">
        <f t="shared" ref="I21:I26" si="2">SUM(C21:H21)</f>
        <v>0</v>
      </c>
    </row>
    <row r="22" spans="1:9" ht="17.45" customHeight="1">
      <c r="A22" s="427"/>
      <c r="B22" s="420" t="s">
        <v>2026</v>
      </c>
      <c r="C22" s="578"/>
      <c r="D22" s="578"/>
      <c r="E22" s="578"/>
      <c r="F22" s="578"/>
      <c r="G22" s="578"/>
      <c r="H22" s="578"/>
      <c r="I22" s="421">
        <f t="shared" si="2"/>
        <v>0</v>
      </c>
    </row>
    <row r="23" spans="1:9" ht="17.45" customHeight="1">
      <c r="A23" s="427"/>
      <c r="B23" s="420" t="s">
        <v>2027</v>
      </c>
      <c r="C23" s="578"/>
      <c r="D23" s="578"/>
      <c r="E23" s="578"/>
      <c r="F23" s="578"/>
      <c r="G23" s="578"/>
      <c r="H23" s="578"/>
      <c r="I23" s="421">
        <f t="shared" si="2"/>
        <v>0</v>
      </c>
    </row>
    <row r="24" spans="1:9" ht="17.45" customHeight="1">
      <c r="A24" s="427"/>
      <c r="B24" s="420" t="s">
        <v>2028</v>
      </c>
      <c r="C24" s="578"/>
      <c r="D24" s="578"/>
      <c r="E24" s="578"/>
      <c r="F24" s="578"/>
      <c r="G24" s="578"/>
      <c r="H24" s="578"/>
      <c r="I24" s="421">
        <f t="shared" si="2"/>
        <v>0</v>
      </c>
    </row>
    <row r="25" spans="1:9" ht="17.45" customHeight="1">
      <c r="A25" s="427"/>
      <c r="B25" s="420" t="s">
        <v>2029</v>
      </c>
      <c r="C25" s="578"/>
      <c r="D25" s="578"/>
      <c r="E25" s="578"/>
      <c r="F25" s="578"/>
      <c r="G25" s="578"/>
      <c r="H25" s="578"/>
      <c r="I25" s="421">
        <f t="shared" si="2"/>
        <v>0</v>
      </c>
    </row>
    <row r="26" spans="1:9" ht="17.45" customHeight="1">
      <c r="A26" s="427"/>
      <c r="B26" s="423" t="s">
        <v>2030</v>
      </c>
      <c r="C26" s="395">
        <f t="shared" ref="C26:H26" si="3">SUM(C21:C25)</f>
        <v>0</v>
      </c>
      <c r="D26" s="395">
        <f t="shared" si="3"/>
        <v>0</v>
      </c>
      <c r="E26" s="395">
        <f t="shared" si="3"/>
        <v>0</v>
      </c>
      <c r="F26" s="395">
        <f t="shared" si="3"/>
        <v>0</v>
      </c>
      <c r="G26" s="395">
        <f t="shared" si="3"/>
        <v>0</v>
      </c>
      <c r="H26" s="395">
        <f t="shared" si="3"/>
        <v>0</v>
      </c>
      <c r="I26" s="421">
        <f t="shared" si="2"/>
        <v>0</v>
      </c>
    </row>
    <row r="27" spans="1:9" ht="26.85" customHeight="1">
      <c r="A27" s="427"/>
      <c r="B27" s="424" t="s">
        <v>2031</v>
      </c>
      <c r="C27" s="395">
        <f>C19-C26</f>
        <v>59987797.180000007</v>
      </c>
      <c r="D27" s="395">
        <f t="shared" ref="D27:I27" si="4">D19-D26</f>
        <v>9117.7999999999993</v>
      </c>
      <c r="E27" s="395">
        <f t="shared" si="4"/>
        <v>15286681.750000002</v>
      </c>
      <c r="F27" s="395">
        <f t="shared" si="4"/>
        <v>1299760.72</v>
      </c>
      <c r="G27" s="395">
        <f t="shared" si="4"/>
        <v>601942.80999999971</v>
      </c>
      <c r="H27" s="395">
        <f t="shared" si="4"/>
        <v>16459818.499999996</v>
      </c>
      <c r="I27" s="421">
        <f t="shared" si="4"/>
        <v>93645118.760000005</v>
      </c>
    </row>
    <row r="28" spans="1:9" ht="17.45" customHeight="1">
      <c r="A28" s="427"/>
      <c r="B28" s="425" t="s">
        <v>457</v>
      </c>
      <c r="C28" s="426">
        <f>C27/C19</f>
        <v>1</v>
      </c>
      <c r="D28" s="426">
        <f t="shared" ref="D28:I28" si="5">D27/D19</f>
        <v>1</v>
      </c>
      <c r="E28" s="426">
        <f t="shared" si="5"/>
        <v>1</v>
      </c>
      <c r="F28" s="426">
        <f t="shared" si="5"/>
        <v>1</v>
      </c>
      <c r="G28" s="426">
        <f t="shared" si="5"/>
        <v>1</v>
      </c>
      <c r="H28" s="426">
        <f t="shared" si="5"/>
        <v>1</v>
      </c>
      <c r="I28" s="422">
        <f t="shared" si="5"/>
        <v>1</v>
      </c>
    </row>
  </sheetData>
  <sheetProtection algorithmName="SHA-512" hashValue="JhJY5vb2x0sU7KrUCkNhGjVrbefJxwpwTw9ZI87uDMtdGpjBtQ3anrb9UaWISVyz4QU3ibCemYCCN3R4SsqklQ==" saltValue="fc3BP8XkFaSaqIVi9kBbZQ==" spinCount="100000" sheet="1" objects="1" scenarios="1"/>
  <mergeCells count="3">
    <mergeCell ref="C8:I8"/>
    <mergeCell ref="C10:I10"/>
    <mergeCell ref="C20:I20"/>
  </mergeCells>
  <dataValidations count="1">
    <dataValidation type="decimal" operator="greaterThanOrEqual" allowBlank="1" showInputMessage="1" showErrorMessage="1" sqref="C11:I19 C21:I25">
      <formula1>0</formula1>
    </dataValidation>
  </dataValidations>
  <pageMargins left="0.7" right="0.7" top="0.75" bottom="0.75" header="0.3" footer="0.3"/>
  <pageSetup paperSize="9" scale="37"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tabColor rgb="FFFF0000"/>
  </sheetPr>
  <dimension ref="A1:J1045"/>
  <sheetViews>
    <sheetView showGridLines="0" topLeftCell="A4" zoomScaleNormal="100" zoomScaleSheetLayoutView="90" workbookViewId="0">
      <selection activeCell="C11" sqref="C11"/>
    </sheetView>
  </sheetViews>
  <sheetFormatPr defaultColWidth="10.85546875" defaultRowHeight="15.75"/>
  <cols>
    <col min="1" max="1" width="11.5703125" style="447" customWidth="1"/>
    <col min="2" max="2" width="67" style="447" customWidth="1"/>
    <col min="3" max="3" width="29.5703125" style="448" bestFit="1" customWidth="1"/>
    <col min="4" max="4" width="13.140625" style="449" bestFit="1" customWidth="1"/>
    <col min="5" max="5" width="22.140625" style="448" bestFit="1" customWidth="1"/>
    <col min="6" max="6" width="10.85546875" style="442"/>
    <col min="7" max="8" width="10.85546875" style="443"/>
    <col min="9" max="254" width="10.85546875" style="123"/>
    <col min="255" max="255" width="10.85546875" style="123" customWidth="1"/>
    <col min="256" max="256" width="64.85546875" style="123" bestFit="1" customWidth="1"/>
    <col min="257" max="257" width="26.5703125" style="123" bestFit="1" customWidth="1"/>
    <col min="258" max="258" width="22.140625" style="123" bestFit="1" customWidth="1"/>
    <col min="259" max="259" width="27.5703125" style="123" customWidth="1"/>
    <col min="260" max="260" width="6.5703125" style="123" customWidth="1"/>
    <col min="261" max="510" width="10.85546875" style="123"/>
    <col min="511" max="511" width="10.85546875" style="123" customWidth="1"/>
    <col min="512" max="512" width="64.85546875" style="123" bestFit="1" customWidth="1"/>
    <col min="513" max="513" width="26.5703125" style="123" bestFit="1" customWidth="1"/>
    <col min="514" max="514" width="22.140625" style="123" bestFit="1" customWidth="1"/>
    <col min="515" max="515" width="27.5703125" style="123" customWidth="1"/>
    <col min="516" max="516" width="6.5703125" style="123" customWidth="1"/>
    <col min="517" max="766" width="10.85546875" style="123"/>
    <col min="767" max="767" width="10.85546875" style="123" customWidth="1"/>
    <col min="768" max="768" width="64.85546875" style="123" bestFit="1" customWidth="1"/>
    <col min="769" max="769" width="26.5703125" style="123" bestFit="1" customWidth="1"/>
    <col min="770" max="770" width="22.140625" style="123" bestFit="1" customWidth="1"/>
    <col min="771" max="771" width="27.5703125" style="123" customWidth="1"/>
    <col min="772" max="772" width="6.5703125" style="123" customWidth="1"/>
    <col min="773" max="1022" width="10.85546875" style="123"/>
    <col min="1023" max="1023" width="10.85546875" style="123" customWidth="1"/>
    <col min="1024" max="1024" width="64.85546875" style="123" bestFit="1" customWidth="1"/>
    <col min="1025" max="1025" width="26.5703125" style="123" bestFit="1" customWidth="1"/>
    <col min="1026" max="1026" width="22.140625" style="123" bestFit="1" customWidth="1"/>
    <col min="1027" max="1027" width="27.5703125" style="123" customWidth="1"/>
    <col min="1028" max="1028" width="6.5703125" style="123" customWidth="1"/>
    <col min="1029" max="1278" width="10.85546875" style="123"/>
    <col min="1279" max="1279" width="10.85546875" style="123" customWidth="1"/>
    <col min="1280" max="1280" width="64.85546875" style="123" bestFit="1" customWidth="1"/>
    <col min="1281" max="1281" width="26.5703125" style="123" bestFit="1" customWidth="1"/>
    <col min="1282" max="1282" width="22.140625" style="123" bestFit="1" customWidth="1"/>
    <col min="1283" max="1283" width="27.5703125" style="123" customWidth="1"/>
    <col min="1284" max="1284" width="6.5703125" style="123" customWidth="1"/>
    <col min="1285" max="1534" width="10.85546875" style="123"/>
    <col min="1535" max="1535" width="10.85546875" style="123" customWidth="1"/>
    <col min="1536" max="1536" width="64.85546875" style="123" bestFit="1" customWidth="1"/>
    <col min="1537" max="1537" width="26.5703125" style="123" bestFit="1" customWidth="1"/>
    <col min="1538" max="1538" width="22.140625" style="123" bestFit="1" customWidth="1"/>
    <col min="1539" max="1539" width="27.5703125" style="123" customWidth="1"/>
    <col min="1540" max="1540" width="6.5703125" style="123" customWidth="1"/>
    <col min="1541" max="1790" width="10.85546875" style="123"/>
    <col min="1791" max="1791" width="10.85546875" style="123" customWidth="1"/>
    <col min="1792" max="1792" width="64.85546875" style="123" bestFit="1" customWidth="1"/>
    <col min="1793" max="1793" width="26.5703125" style="123" bestFit="1" customWidth="1"/>
    <col min="1794" max="1794" width="22.140625" style="123" bestFit="1" customWidth="1"/>
    <col min="1795" max="1795" width="27.5703125" style="123" customWidth="1"/>
    <col min="1796" max="1796" width="6.5703125" style="123" customWidth="1"/>
    <col min="1797" max="2046" width="10.85546875" style="123"/>
    <col min="2047" max="2047" width="10.85546875" style="123" customWidth="1"/>
    <col min="2048" max="2048" width="64.85546875" style="123" bestFit="1" customWidth="1"/>
    <col min="2049" max="2049" width="26.5703125" style="123" bestFit="1" customWidth="1"/>
    <col min="2050" max="2050" width="22.140625" style="123" bestFit="1" customWidth="1"/>
    <col min="2051" max="2051" width="27.5703125" style="123" customWidth="1"/>
    <col min="2052" max="2052" width="6.5703125" style="123" customWidth="1"/>
    <col min="2053" max="2302" width="10.85546875" style="123"/>
    <col min="2303" max="2303" width="10.85546875" style="123" customWidth="1"/>
    <col min="2304" max="2304" width="64.85546875" style="123" bestFit="1" customWidth="1"/>
    <col min="2305" max="2305" width="26.5703125" style="123" bestFit="1" customWidth="1"/>
    <col min="2306" max="2306" width="22.140625" style="123" bestFit="1" customWidth="1"/>
    <col min="2307" max="2307" width="27.5703125" style="123" customWidth="1"/>
    <col min="2308" max="2308" width="6.5703125" style="123" customWidth="1"/>
    <col min="2309" max="2558" width="10.85546875" style="123"/>
    <col min="2559" max="2559" width="10.85546875" style="123" customWidth="1"/>
    <col min="2560" max="2560" width="64.85546875" style="123" bestFit="1" customWidth="1"/>
    <col min="2561" max="2561" width="26.5703125" style="123" bestFit="1" customWidth="1"/>
    <col min="2562" max="2562" width="22.140625" style="123" bestFit="1" customWidth="1"/>
    <col min="2563" max="2563" width="27.5703125" style="123" customWidth="1"/>
    <col min="2564" max="2564" width="6.5703125" style="123" customWidth="1"/>
    <col min="2565" max="2814" width="10.85546875" style="123"/>
    <col min="2815" max="2815" width="10.85546875" style="123" customWidth="1"/>
    <col min="2816" max="2816" width="64.85546875" style="123" bestFit="1" customWidth="1"/>
    <col min="2817" max="2817" width="26.5703125" style="123" bestFit="1" customWidth="1"/>
    <col min="2818" max="2818" width="22.140625" style="123" bestFit="1" customWidth="1"/>
    <col min="2819" max="2819" width="27.5703125" style="123" customWidth="1"/>
    <col min="2820" max="2820" width="6.5703125" style="123" customWidth="1"/>
    <col min="2821" max="3070" width="10.85546875" style="123"/>
    <col min="3071" max="3071" width="10.85546875" style="123" customWidth="1"/>
    <col min="3072" max="3072" width="64.85546875" style="123" bestFit="1" customWidth="1"/>
    <col min="3073" max="3073" width="26.5703125" style="123" bestFit="1" customWidth="1"/>
    <col min="3074" max="3074" width="22.140625" style="123" bestFit="1" customWidth="1"/>
    <col min="3075" max="3075" width="27.5703125" style="123" customWidth="1"/>
    <col min="3076" max="3076" width="6.5703125" style="123" customWidth="1"/>
    <col min="3077" max="3326" width="10.85546875" style="123"/>
    <col min="3327" max="3327" width="10.85546875" style="123" customWidth="1"/>
    <col min="3328" max="3328" width="64.85546875" style="123" bestFit="1" customWidth="1"/>
    <col min="3329" max="3329" width="26.5703125" style="123" bestFit="1" customWidth="1"/>
    <col min="3330" max="3330" width="22.140625" style="123" bestFit="1" customWidth="1"/>
    <col min="3331" max="3331" width="27.5703125" style="123" customWidth="1"/>
    <col min="3332" max="3332" width="6.5703125" style="123" customWidth="1"/>
    <col min="3333" max="3582" width="10.85546875" style="123"/>
    <col min="3583" max="3583" width="10.85546875" style="123" customWidth="1"/>
    <col min="3584" max="3584" width="64.85546875" style="123" bestFit="1" customWidth="1"/>
    <col min="3585" max="3585" width="26.5703125" style="123" bestFit="1" customWidth="1"/>
    <col min="3586" max="3586" width="22.140625" style="123" bestFit="1" customWidth="1"/>
    <col min="3587" max="3587" width="27.5703125" style="123" customWidth="1"/>
    <col min="3588" max="3588" width="6.5703125" style="123" customWidth="1"/>
    <col min="3589" max="3838" width="10.85546875" style="123"/>
    <col min="3839" max="3839" width="10.85546875" style="123" customWidth="1"/>
    <col min="3840" max="3840" width="64.85546875" style="123" bestFit="1" customWidth="1"/>
    <col min="3841" max="3841" width="26.5703125" style="123" bestFit="1" customWidth="1"/>
    <col min="3842" max="3842" width="22.140625" style="123" bestFit="1" customWidth="1"/>
    <col min="3843" max="3843" width="27.5703125" style="123" customWidth="1"/>
    <col min="3844" max="3844" width="6.5703125" style="123" customWidth="1"/>
    <col min="3845" max="4094" width="10.85546875" style="123"/>
    <col min="4095" max="4095" width="10.85546875" style="123" customWidth="1"/>
    <col min="4096" max="4096" width="64.85546875" style="123" bestFit="1" customWidth="1"/>
    <col min="4097" max="4097" width="26.5703125" style="123" bestFit="1" customWidth="1"/>
    <col min="4098" max="4098" width="22.140625" style="123" bestFit="1" customWidth="1"/>
    <col min="4099" max="4099" width="27.5703125" style="123" customWidth="1"/>
    <col min="4100" max="4100" width="6.5703125" style="123" customWidth="1"/>
    <col min="4101" max="4350" width="10.85546875" style="123"/>
    <col min="4351" max="4351" width="10.85546875" style="123" customWidth="1"/>
    <col min="4352" max="4352" width="64.85546875" style="123" bestFit="1" customWidth="1"/>
    <col min="4353" max="4353" width="26.5703125" style="123" bestFit="1" customWidth="1"/>
    <col min="4354" max="4354" width="22.140625" style="123" bestFit="1" customWidth="1"/>
    <col min="4355" max="4355" width="27.5703125" style="123" customWidth="1"/>
    <col min="4356" max="4356" width="6.5703125" style="123" customWidth="1"/>
    <col min="4357" max="4606" width="10.85546875" style="123"/>
    <col min="4607" max="4607" width="10.85546875" style="123" customWidth="1"/>
    <col min="4608" max="4608" width="64.85546875" style="123" bestFit="1" customWidth="1"/>
    <col min="4609" max="4609" width="26.5703125" style="123" bestFit="1" customWidth="1"/>
    <col min="4610" max="4610" width="22.140625" style="123" bestFit="1" customWidth="1"/>
    <col min="4611" max="4611" width="27.5703125" style="123" customWidth="1"/>
    <col min="4612" max="4612" width="6.5703125" style="123" customWidth="1"/>
    <col min="4613" max="4862" width="10.85546875" style="123"/>
    <col min="4863" max="4863" width="10.85546875" style="123" customWidth="1"/>
    <col min="4864" max="4864" width="64.85546875" style="123" bestFit="1" customWidth="1"/>
    <col min="4865" max="4865" width="26.5703125" style="123" bestFit="1" customWidth="1"/>
    <col min="4866" max="4866" width="22.140625" style="123" bestFit="1" customWidth="1"/>
    <col min="4867" max="4867" width="27.5703125" style="123" customWidth="1"/>
    <col min="4868" max="4868" width="6.5703125" style="123" customWidth="1"/>
    <col min="4869" max="5118" width="10.85546875" style="123"/>
    <col min="5119" max="5119" width="10.85546875" style="123" customWidth="1"/>
    <col min="5120" max="5120" width="64.85546875" style="123" bestFit="1" customWidth="1"/>
    <col min="5121" max="5121" width="26.5703125" style="123" bestFit="1" customWidth="1"/>
    <col min="5122" max="5122" width="22.140625" style="123" bestFit="1" customWidth="1"/>
    <col min="5123" max="5123" width="27.5703125" style="123" customWidth="1"/>
    <col min="5124" max="5124" width="6.5703125" style="123" customWidth="1"/>
    <col min="5125" max="5374" width="10.85546875" style="123"/>
    <col min="5375" max="5375" width="10.85546875" style="123" customWidth="1"/>
    <col min="5376" max="5376" width="64.85546875" style="123" bestFit="1" customWidth="1"/>
    <col min="5377" max="5377" width="26.5703125" style="123" bestFit="1" customWidth="1"/>
    <col min="5378" max="5378" width="22.140625" style="123" bestFit="1" customWidth="1"/>
    <col min="5379" max="5379" width="27.5703125" style="123" customWidth="1"/>
    <col min="5380" max="5380" width="6.5703125" style="123" customWidth="1"/>
    <col min="5381" max="5630" width="10.85546875" style="123"/>
    <col min="5631" max="5631" width="10.85546875" style="123" customWidth="1"/>
    <col min="5632" max="5632" width="64.85546875" style="123" bestFit="1" customWidth="1"/>
    <col min="5633" max="5633" width="26.5703125" style="123" bestFit="1" customWidth="1"/>
    <col min="5634" max="5634" width="22.140625" style="123" bestFit="1" customWidth="1"/>
    <col min="5635" max="5635" width="27.5703125" style="123" customWidth="1"/>
    <col min="5636" max="5636" width="6.5703125" style="123" customWidth="1"/>
    <col min="5637" max="5886" width="10.85546875" style="123"/>
    <col min="5887" max="5887" width="10.85546875" style="123" customWidth="1"/>
    <col min="5888" max="5888" width="64.85546875" style="123" bestFit="1" customWidth="1"/>
    <col min="5889" max="5889" width="26.5703125" style="123" bestFit="1" customWidth="1"/>
    <col min="5890" max="5890" width="22.140625" style="123" bestFit="1" customWidth="1"/>
    <col min="5891" max="5891" width="27.5703125" style="123" customWidth="1"/>
    <col min="5892" max="5892" width="6.5703125" style="123" customWidth="1"/>
    <col min="5893" max="6142" width="10.85546875" style="123"/>
    <col min="6143" max="6143" width="10.85546875" style="123" customWidth="1"/>
    <col min="6144" max="6144" width="64.85546875" style="123" bestFit="1" customWidth="1"/>
    <col min="6145" max="6145" width="26.5703125" style="123" bestFit="1" customWidth="1"/>
    <col min="6146" max="6146" width="22.140625" style="123" bestFit="1" customWidth="1"/>
    <col min="6147" max="6147" width="27.5703125" style="123" customWidth="1"/>
    <col min="6148" max="6148" width="6.5703125" style="123" customWidth="1"/>
    <col min="6149" max="6398" width="10.85546875" style="123"/>
    <col min="6399" max="6399" width="10.85546875" style="123" customWidth="1"/>
    <col min="6400" max="6400" width="64.85546875" style="123" bestFit="1" customWidth="1"/>
    <col min="6401" max="6401" width="26.5703125" style="123" bestFit="1" customWidth="1"/>
    <col min="6402" max="6402" width="22.140625" style="123" bestFit="1" customWidth="1"/>
    <col min="6403" max="6403" width="27.5703125" style="123" customWidth="1"/>
    <col min="6404" max="6404" width="6.5703125" style="123" customWidth="1"/>
    <col min="6405" max="6654" width="10.85546875" style="123"/>
    <col min="6655" max="6655" width="10.85546875" style="123" customWidth="1"/>
    <col min="6656" max="6656" width="64.85546875" style="123" bestFit="1" customWidth="1"/>
    <col min="6657" max="6657" width="26.5703125" style="123" bestFit="1" customWidth="1"/>
    <col min="6658" max="6658" width="22.140625" style="123" bestFit="1" customWidth="1"/>
    <col min="6659" max="6659" width="27.5703125" style="123" customWidth="1"/>
    <col min="6660" max="6660" width="6.5703125" style="123" customWidth="1"/>
    <col min="6661" max="6910" width="10.85546875" style="123"/>
    <col min="6911" max="6911" width="10.85546875" style="123" customWidth="1"/>
    <col min="6912" max="6912" width="64.85546875" style="123" bestFit="1" customWidth="1"/>
    <col min="6913" max="6913" width="26.5703125" style="123" bestFit="1" customWidth="1"/>
    <col min="6914" max="6914" width="22.140625" style="123" bestFit="1" customWidth="1"/>
    <col min="6915" max="6915" width="27.5703125" style="123" customWidth="1"/>
    <col min="6916" max="6916" width="6.5703125" style="123" customWidth="1"/>
    <col min="6917" max="7166" width="10.85546875" style="123"/>
    <col min="7167" max="7167" width="10.85546875" style="123" customWidth="1"/>
    <col min="7168" max="7168" width="64.85546875" style="123" bestFit="1" customWidth="1"/>
    <col min="7169" max="7169" width="26.5703125" style="123" bestFit="1" customWidth="1"/>
    <col min="7170" max="7170" width="22.140625" style="123" bestFit="1" customWidth="1"/>
    <col min="7171" max="7171" width="27.5703125" style="123" customWidth="1"/>
    <col min="7172" max="7172" width="6.5703125" style="123" customWidth="1"/>
    <col min="7173" max="7422" width="10.85546875" style="123"/>
    <col min="7423" max="7423" width="10.85546875" style="123" customWidth="1"/>
    <col min="7424" max="7424" width="64.85546875" style="123" bestFit="1" customWidth="1"/>
    <col min="7425" max="7425" width="26.5703125" style="123" bestFit="1" customWidth="1"/>
    <col min="7426" max="7426" width="22.140625" style="123" bestFit="1" customWidth="1"/>
    <col min="7427" max="7427" width="27.5703125" style="123" customWidth="1"/>
    <col min="7428" max="7428" width="6.5703125" style="123" customWidth="1"/>
    <col min="7429" max="7678" width="10.85546875" style="123"/>
    <col min="7679" max="7679" width="10.85546875" style="123" customWidth="1"/>
    <col min="7680" max="7680" width="64.85546875" style="123" bestFit="1" customWidth="1"/>
    <col min="7681" max="7681" width="26.5703125" style="123" bestFit="1" customWidth="1"/>
    <col min="7682" max="7682" width="22.140625" style="123" bestFit="1" customWidth="1"/>
    <col min="7683" max="7683" width="27.5703125" style="123" customWidth="1"/>
    <col min="7684" max="7684" width="6.5703125" style="123" customWidth="1"/>
    <col min="7685" max="7934" width="10.85546875" style="123"/>
    <col min="7935" max="7935" width="10.85546875" style="123" customWidth="1"/>
    <col min="7936" max="7936" width="64.85546875" style="123" bestFit="1" customWidth="1"/>
    <col min="7937" max="7937" width="26.5703125" style="123" bestFit="1" customWidth="1"/>
    <col min="7938" max="7938" width="22.140625" style="123" bestFit="1" customWidth="1"/>
    <col min="7939" max="7939" width="27.5703125" style="123" customWidth="1"/>
    <col min="7940" max="7940" width="6.5703125" style="123" customWidth="1"/>
    <col min="7941" max="8190" width="10.85546875" style="123"/>
    <col min="8191" max="8191" width="10.85546875" style="123" customWidth="1"/>
    <col min="8192" max="8192" width="64.85546875" style="123" bestFit="1" customWidth="1"/>
    <col min="8193" max="8193" width="26.5703125" style="123" bestFit="1" customWidth="1"/>
    <col min="8194" max="8194" width="22.140625" style="123" bestFit="1" customWidth="1"/>
    <col min="8195" max="8195" width="27.5703125" style="123" customWidth="1"/>
    <col min="8196" max="8196" width="6.5703125" style="123" customWidth="1"/>
    <col min="8197" max="8446" width="10.85546875" style="123"/>
    <col min="8447" max="8447" width="10.85546875" style="123" customWidth="1"/>
    <col min="8448" max="8448" width="64.85546875" style="123" bestFit="1" customWidth="1"/>
    <col min="8449" max="8449" width="26.5703125" style="123" bestFit="1" customWidth="1"/>
    <col min="8450" max="8450" width="22.140625" style="123" bestFit="1" customWidth="1"/>
    <col min="8451" max="8451" width="27.5703125" style="123" customWidth="1"/>
    <col min="8452" max="8452" width="6.5703125" style="123" customWidth="1"/>
    <col min="8453" max="8702" width="10.85546875" style="123"/>
    <col min="8703" max="8703" width="10.85546875" style="123" customWidth="1"/>
    <col min="8704" max="8704" width="64.85546875" style="123" bestFit="1" customWidth="1"/>
    <col min="8705" max="8705" width="26.5703125" style="123" bestFit="1" customWidth="1"/>
    <col min="8706" max="8706" width="22.140625" style="123" bestFit="1" customWidth="1"/>
    <col min="8707" max="8707" width="27.5703125" style="123" customWidth="1"/>
    <col min="8708" max="8708" width="6.5703125" style="123" customWidth="1"/>
    <col min="8709" max="8958" width="10.85546875" style="123"/>
    <col min="8959" max="8959" width="10.85546875" style="123" customWidth="1"/>
    <col min="8960" max="8960" width="64.85546875" style="123" bestFit="1" customWidth="1"/>
    <col min="8961" max="8961" width="26.5703125" style="123" bestFit="1" customWidth="1"/>
    <col min="8962" max="8962" width="22.140625" style="123" bestFit="1" customWidth="1"/>
    <col min="8963" max="8963" width="27.5703125" style="123" customWidth="1"/>
    <col min="8964" max="8964" width="6.5703125" style="123" customWidth="1"/>
    <col min="8965" max="9214" width="10.85546875" style="123"/>
    <col min="9215" max="9215" width="10.85546875" style="123" customWidth="1"/>
    <col min="9216" max="9216" width="64.85546875" style="123" bestFit="1" customWidth="1"/>
    <col min="9217" max="9217" width="26.5703125" style="123" bestFit="1" customWidth="1"/>
    <col min="9218" max="9218" width="22.140625" style="123" bestFit="1" customWidth="1"/>
    <col min="9219" max="9219" width="27.5703125" style="123" customWidth="1"/>
    <col min="9220" max="9220" width="6.5703125" style="123" customWidth="1"/>
    <col min="9221" max="9470" width="10.85546875" style="123"/>
    <col min="9471" max="9471" width="10.85546875" style="123" customWidth="1"/>
    <col min="9472" max="9472" width="64.85546875" style="123" bestFit="1" customWidth="1"/>
    <col min="9473" max="9473" width="26.5703125" style="123" bestFit="1" customWidth="1"/>
    <col min="9474" max="9474" width="22.140625" style="123" bestFit="1" customWidth="1"/>
    <col min="9475" max="9475" width="27.5703125" style="123" customWidth="1"/>
    <col min="9476" max="9476" width="6.5703125" style="123" customWidth="1"/>
    <col min="9477" max="9726" width="10.85546875" style="123"/>
    <col min="9727" max="9727" width="10.85546875" style="123" customWidth="1"/>
    <col min="9728" max="9728" width="64.85546875" style="123" bestFit="1" customWidth="1"/>
    <col min="9729" max="9729" width="26.5703125" style="123" bestFit="1" customWidth="1"/>
    <col min="9730" max="9730" width="22.140625" style="123" bestFit="1" customWidth="1"/>
    <col min="9731" max="9731" width="27.5703125" style="123" customWidth="1"/>
    <col min="9732" max="9732" width="6.5703125" style="123" customWidth="1"/>
    <col min="9733" max="9982" width="10.85546875" style="123"/>
    <col min="9983" max="9983" width="10.85546875" style="123" customWidth="1"/>
    <col min="9984" max="9984" width="64.85546875" style="123" bestFit="1" customWidth="1"/>
    <col min="9985" max="9985" width="26.5703125" style="123" bestFit="1" customWidth="1"/>
    <col min="9986" max="9986" width="22.140625" style="123" bestFit="1" customWidth="1"/>
    <col min="9987" max="9987" width="27.5703125" style="123" customWidth="1"/>
    <col min="9988" max="9988" width="6.5703125" style="123" customWidth="1"/>
    <col min="9989" max="10238" width="10.85546875" style="123"/>
    <col min="10239" max="10239" width="10.85546875" style="123" customWidth="1"/>
    <col min="10240" max="10240" width="64.85546875" style="123" bestFit="1" customWidth="1"/>
    <col min="10241" max="10241" width="26.5703125" style="123" bestFit="1" customWidth="1"/>
    <col min="10242" max="10242" width="22.140625" style="123" bestFit="1" customWidth="1"/>
    <col min="10243" max="10243" width="27.5703125" style="123" customWidth="1"/>
    <col min="10244" max="10244" width="6.5703125" style="123" customWidth="1"/>
    <col min="10245" max="10494" width="10.85546875" style="123"/>
    <col min="10495" max="10495" width="10.85546875" style="123" customWidth="1"/>
    <col min="10496" max="10496" width="64.85546875" style="123" bestFit="1" customWidth="1"/>
    <col min="10497" max="10497" width="26.5703125" style="123" bestFit="1" customWidth="1"/>
    <col min="10498" max="10498" width="22.140625" style="123" bestFit="1" customWidth="1"/>
    <col min="10499" max="10499" width="27.5703125" style="123" customWidth="1"/>
    <col min="10500" max="10500" width="6.5703125" style="123" customWidth="1"/>
    <col min="10501" max="10750" width="10.85546875" style="123"/>
    <col min="10751" max="10751" width="10.85546875" style="123" customWidth="1"/>
    <col min="10752" max="10752" width="64.85546875" style="123" bestFit="1" customWidth="1"/>
    <col min="10753" max="10753" width="26.5703125" style="123" bestFit="1" customWidth="1"/>
    <col min="10754" max="10754" width="22.140625" style="123" bestFit="1" customWidth="1"/>
    <col min="10755" max="10755" width="27.5703125" style="123" customWidth="1"/>
    <col min="10756" max="10756" width="6.5703125" style="123" customWidth="1"/>
    <col min="10757" max="11006" width="10.85546875" style="123"/>
    <col min="11007" max="11007" width="10.85546875" style="123" customWidth="1"/>
    <col min="11008" max="11008" width="64.85546875" style="123" bestFit="1" customWidth="1"/>
    <col min="11009" max="11009" width="26.5703125" style="123" bestFit="1" customWidth="1"/>
    <col min="11010" max="11010" width="22.140625" style="123" bestFit="1" customWidth="1"/>
    <col min="11011" max="11011" width="27.5703125" style="123" customWidth="1"/>
    <col min="11012" max="11012" width="6.5703125" style="123" customWidth="1"/>
    <col min="11013" max="11262" width="10.85546875" style="123"/>
    <col min="11263" max="11263" width="10.85546875" style="123" customWidth="1"/>
    <col min="11264" max="11264" width="64.85546875" style="123" bestFit="1" customWidth="1"/>
    <col min="11265" max="11265" width="26.5703125" style="123" bestFit="1" customWidth="1"/>
    <col min="11266" max="11266" width="22.140625" style="123" bestFit="1" customWidth="1"/>
    <col min="11267" max="11267" width="27.5703125" style="123" customWidth="1"/>
    <col min="11268" max="11268" width="6.5703125" style="123" customWidth="1"/>
    <col min="11269" max="11518" width="10.85546875" style="123"/>
    <col min="11519" max="11519" width="10.85546875" style="123" customWidth="1"/>
    <col min="11520" max="11520" width="64.85546875" style="123" bestFit="1" customWidth="1"/>
    <col min="11521" max="11521" width="26.5703125" style="123" bestFit="1" customWidth="1"/>
    <col min="11522" max="11522" width="22.140625" style="123" bestFit="1" customWidth="1"/>
    <col min="11523" max="11523" width="27.5703125" style="123" customWidth="1"/>
    <col min="11524" max="11524" width="6.5703125" style="123" customWidth="1"/>
    <col min="11525" max="11774" width="10.85546875" style="123"/>
    <col min="11775" max="11775" width="10.85546875" style="123" customWidth="1"/>
    <col min="11776" max="11776" width="64.85546875" style="123" bestFit="1" customWidth="1"/>
    <col min="11777" max="11777" width="26.5703125" style="123" bestFit="1" customWidth="1"/>
    <col min="11778" max="11778" width="22.140625" style="123" bestFit="1" customWidth="1"/>
    <col min="11779" max="11779" width="27.5703125" style="123" customWidth="1"/>
    <col min="11780" max="11780" width="6.5703125" style="123" customWidth="1"/>
    <col min="11781" max="12030" width="10.85546875" style="123"/>
    <col min="12031" max="12031" width="10.85546875" style="123" customWidth="1"/>
    <col min="12032" max="12032" width="64.85546875" style="123" bestFit="1" customWidth="1"/>
    <col min="12033" max="12033" width="26.5703125" style="123" bestFit="1" customWidth="1"/>
    <col min="12034" max="12034" width="22.140625" style="123" bestFit="1" customWidth="1"/>
    <col min="12035" max="12035" width="27.5703125" style="123" customWidth="1"/>
    <col min="12036" max="12036" width="6.5703125" style="123" customWidth="1"/>
    <col min="12037" max="12286" width="10.85546875" style="123"/>
    <col min="12287" max="12287" width="10.85546875" style="123" customWidth="1"/>
    <col min="12288" max="12288" width="64.85546875" style="123" bestFit="1" customWidth="1"/>
    <col min="12289" max="12289" width="26.5703125" style="123" bestFit="1" customWidth="1"/>
    <col min="12290" max="12290" width="22.140625" style="123" bestFit="1" customWidth="1"/>
    <col min="12291" max="12291" width="27.5703125" style="123" customWidth="1"/>
    <col min="12292" max="12292" width="6.5703125" style="123" customWidth="1"/>
    <col min="12293" max="12542" width="10.85546875" style="123"/>
    <col min="12543" max="12543" width="10.85546875" style="123" customWidth="1"/>
    <col min="12544" max="12544" width="64.85546875" style="123" bestFit="1" customWidth="1"/>
    <col min="12545" max="12545" width="26.5703125" style="123" bestFit="1" customWidth="1"/>
    <col min="12546" max="12546" width="22.140625" style="123" bestFit="1" customWidth="1"/>
    <col min="12547" max="12547" width="27.5703125" style="123" customWidth="1"/>
    <col min="12548" max="12548" width="6.5703125" style="123" customWidth="1"/>
    <col min="12549" max="12798" width="10.85546875" style="123"/>
    <col min="12799" max="12799" width="10.85546875" style="123" customWidth="1"/>
    <col min="12800" max="12800" width="64.85546875" style="123" bestFit="1" customWidth="1"/>
    <col min="12801" max="12801" width="26.5703125" style="123" bestFit="1" customWidth="1"/>
    <col min="12802" max="12802" width="22.140625" style="123" bestFit="1" customWidth="1"/>
    <col min="12803" max="12803" width="27.5703125" style="123" customWidth="1"/>
    <col min="12804" max="12804" width="6.5703125" style="123" customWidth="1"/>
    <col min="12805" max="13054" width="10.85546875" style="123"/>
    <col min="13055" max="13055" width="10.85546875" style="123" customWidth="1"/>
    <col min="13056" max="13056" width="64.85546875" style="123" bestFit="1" customWidth="1"/>
    <col min="13057" max="13057" width="26.5703125" style="123" bestFit="1" customWidth="1"/>
    <col min="13058" max="13058" width="22.140625" style="123" bestFit="1" customWidth="1"/>
    <col min="13059" max="13059" width="27.5703125" style="123" customWidth="1"/>
    <col min="13060" max="13060" width="6.5703125" style="123" customWidth="1"/>
    <col min="13061" max="13310" width="10.85546875" style="123"/>
    <col min="13311" max="13311" width="10.85546875" style="123" customWidth="1"/>
    <col min="13312" max="13312" width="64.85546875" style="123" bestFit="1" customWidth="1"/>
    <col min="13313" max="13313" width="26.5703125" style="123" bestFit="1" customWidth="1"/>
    <col min="13314" max="13314" width="22.140625" style="123" bestFit="1" customWidth="1"/>
    <col min="13315" max="13315" width="27.5703125" style="123" customWidth="1"/>
    <col min="13316" max="13316" width="6.5703125" style="123" customWidth="1"/>
    <col min="13317" max="13566" width="10.85546875" style="123"/>
    <col min="13567" max="13567" width="10.85546875" style="123" customWidth="1"/>
    <col min="13568" max="13568" width="64.85546875" style="123" bestFit="1" customWidth="1"/>
    <col min="13569" max="13569" width="26.5703125" style="123" bestFit="1" customWidth="1"/>
    <col min="13570" max="13570" width="22.140625" style="123" bestFit="1" customWidth="1"/>
    <col min="13571" max="13571" width="27.5703125" style="123" customWidth="1"/>
    <col min="13572" max="13572" width="6.5703125" style="123" customWidth="1"/>
    <col min="13573" max="13822" width="10.85546875" style="123"/>
    <col min="13823" max="13823" width="10.85546875" style="123" customWidth="1"/>
    <col min="13824" max="13824" width="64.85546875" style="123" bestFit="1" customWidth="1"/>
    <col min="13825" max="13825" width="26.5703125" style="123" bestFit="1" customWidth="1"/>
    <col min="13826" max="13826" width="22.140625" style="123" bestFit="1" customWidth="1"/>
    <col min="13827" max="13827" width="27.5703125" style="123" customWidth="1"/>
    <col min="13828" max="13828" width="6.5703125" style="123" customWidth="1"/>
    <col min="13829" max="14078" width="10.85546875" style="123"/>
    <col min="14079" max="14079" width="10.85546875" style="123" customWidth="1"/>
    <col min="14080" max="14080" width="64.85546875" style="123" bestFit="1" customWidth="1"/>
    <col min="14081" max="14081" width="26.5703125" style="123" bestFit="1" customWidth="1"/>
    <col min="14082" max="14082" width="22.140625" style="123" bestFit="1" customWidth="1"/>
    <col min="14083" max="14083" width="27.5703125" style="123" customWidth="1"/>
    <col min="14084" max="14084" width="6.5703125" style="123" customWidth="1"/>
    <col min="14085" max="14334" width="10.85546875" style="123"/>
    <col min="14335" max="14335" width="10.85546875" style="123" customWidth="1"/>
    <col min="14336" max="14336" width="64.85546875" style="123" bestFit="1" customWidth="1"/>
    <col min="14337" max="14337" width="26.5703125" style="123" bestFit="1" customWidth="1"/>
    <col min="14338" max="14338" width="22.140625" style="123" bestFit="1" customWidth="1"/>
    <col min="14339" max="14339" width="27.5703125" style="123" customWidth="1"/>
    <col min="14340" max="14340" width="6.5703125" style="123" customWidth="1"/>
    <col min="14341" max="14590" width="10.85546875" style="123"/>
    <col min="14591" max="14591" width="10.85546875" style="123" customWidth="1"/>
    <col min="14592" max="14592" width="64.85546875" style="123" bestFit="1" customWidth="1"/>
    <col min="14593" max="14593" width="26.5703125" style="123" bestFit="1" customWidth="1"/>
    <col min="14594" max="14594" width="22.140625" style="123" bestFit="1" customWidth="1"/>
    <col min="14595" max="14595" width="27.5703125" style="123" customWidth="1"/>
    <col min="14596" max="14596" width="6.5703125" style="123" customWidth="1"/>
    <col min="14597" max="14846" width="10.85546875" style="123"/>
    <col min="14847" max="14847" width="10.85546875" style="123" customWidth="1"/>
    <col min="14848" max="14848" width="64.85546875" style="123" bestFit="1" customWidth="1"/>
    <col min="14849" max="14849" width="26.5703125" style="123" bestFit="1" customWidth="1"/>
    <col min="14850" max="14850" width="22.140625" style="123" bestFit="1" customWidth="1"/>
    <col min="14851" max="14851" width="27.5703125" style="123" customWidth="1"/>
    <col min="14852" max="14852" width="6.5703125" style="123" customWidth="1"/>
    <col min="14853" max="15102" width="10.85546875" style="123"/>
    <col min="15103" max="15103" width="10.85546875" style="123" customWidth="1"/>
    <col min="15104" max="15104" width="64.85546875" style="123" bestFit="1" customWidth="1"/>
    <col min="15105" max="15105" width="26.5703125" style="123" bestFit="1" customWidth="1"/>
    <col min="15106" max="15106" width="22.140625" style="123" bestFit="1" customWidth="1"/>
    <col min="15107" max="15107" width="27.5703125" style="123" customWidth="1"/>
    <col min="15108" max="15108" width="6.5703125" style="123" customWidth="1"/>
    <col min="15109" max="15358" width="10.85546875" style="123"/>
    <col min="15359" max="15359" width="10.85546875" style="123" customWidth="1"/>
    <col min="15360" max="15360" width="64.85546875" style="123" bestFit="1" customWidth="1"/>
    <col min="15361" max="15361" width="26.5703125" style="123" bestFit="1" customWidth="1"/>
    <col min="15362" max="15362" width="22.140625" style="123" bestFit="1" customWidth="1"/>
    <col min="15363" max="15363" width="27.5703125" style="123" customWidth="1"/>
    <col min="15364" max="15364" width="6.5703125" style="123" customWidth="1"/>
    <col min="15365" max="15614" width="10.85546875" style="123"/>
    <col min="15615" max="15615" width="10.85546875" style="123" customWidth="1"/>
    <col min="15616" max="15616" width="64.85546875" style="123" bestFit="1" customWidth="1"/>
    <col min="15617" max="15617" width="26.5703125" style="123" bestFit="1" customWidth="1"/>
    <col min="15618" max="15618" width="22.140625" style="123" bestFit="1" customWidth="1"/>
    <col min="15619" max="15619" width="27.5703125" style="123" customWidth="1"/>
    <col min="15620" max="15620" width="6.5703125" style="123" customWidth="1"/>
    <col min="15621" max="15870" width="10.85546875" style="123"/>
    <col min="15871" max="15871" width="10.85546875" style="123" customWidth="1"/>
    <col min="15872" max="15872" width="64.85546875" style="123" bestFit="1" customWidth="1"/>
    <col min="15873" max="15873" width="26.5703125" style="123" bestFit="1" customWidth="1"/>
    <col min="15874" max="15874" width="22.140625" style="123" bestFit="1" customWidth="1"/>
    <col min="15875" max="15875" width="27.5703125" style="123" customWidth="1"/>
    <col min="15876" max="15876" width="6.5703125" style="123" customWidth="1"/>
    <col min="15877" max="16126" width="10.85546875" style="123"/>
    <col min="16127" max="16127" width="10.85546875" style="123" customWidth="1"/>
    <col min="16128" max="16128" width="64.85546875" style="123" bestFit="1" customWidth="1"/>
    <col min="16129" max="16129" width="26.5703125" style="123" bestFit="1" customWidth="1"/>
    <col min="16130" max="16130" width="22.140625" style="123" bestFit="1" customWidth="1"/>
    <col min="16131" max="16131" width="27.5703125" style="123" customWidth="1"/>
    <col min="16132" max="16132" width="6.5703125" style="123" customWidth="1"/>
    <col min="16133" max="16384" width="10.85546875" style="123"/>
  </cols>
  <sheetData>
    <row r="1" spans="1:10" s="322" customFormat="1">
      <c r="A1" s="675" t="s">
        <v>480</v>
      </c>
      <c r="B1" s="704"/>
      <c r="C1" s="676" t="s">
        <v>493</v>
      </c>
      <c r="D1" s="722"/>
      <c r="E1" s="723"/>
      <c r="F1" s="723"/>
      <c r="G1" s="723"/>
      <c r="H1" s="723"/>
      <c r="I1" s="723"/>
      <c r="J1" s="720"/>
    </row>
    <row r="2" spans="1:10" s="322" customFormat="1" ht="0.6" customHeight="1">
      <c r="A2" s="705"/>
      <c r="B2" s="452"/>
      <c r="C2" s="677"/>
      <c r="D2" s="722"/>
      <c r="E2" s="723"/>
      <c r="F2" s="723"/>
      <c r="G2" s="723"/>
      <c r="H2" s="723"/>
      <c r="I2" s="723"/>
      <c r="J2" s="720"/>
    </row>
    <row r="3" spans="1:10" s="322" customFormat="1" ht="12.6" customHeight="1">
      <c r="A3" s="757" t="s">
        <v>178</v>
      </c>
      <c r="B3" s="758" t="str">
        <f>'AF100'!C3</f>
        <v>The Seed Funds</v>
      </c>
      <c r="C3" s="677"/>
      <c r="D3" s="722"/>
      <c r="E3" s="723"/>
      <c r="F3" s="723"/>
      <c r="G3" s="723"/>
      <c r="H3" s="723"/>
      <c r="I3" s="723"/>
      <c r="J3" s="720"/>
    </row>
    <row r="4" spans="1:10" s="322" customFormat="1" ht="12.6" customHeight="1">
      <c r="A4" s="757" t="s">
        <v>851</v>
      </c>
      <c r="B4" s="758">
        <f>'AF100'!C4</f>
        <v>0</v>
      </c>
      <c r="C4" s="677"/>
      <c r="D4" s="722"/>
      <c r="E4" s="723"/>
      <c r="F4" s="723"/>
      <c r="G4" s="723"/>
      <c r="H4" s="723"/>
      <c r="I4" s="723"/>
      <c r="J4" s="720"/>
    </row>
    <row r="5" spans="1:10" s="322" customFormat="1" ht="12.6" customHeight="1">
      <c r="A5" s="757" t="s">
        <v>252</v>
      </c>
      <c r="B5" s="758" t="str">
        <f>'AF100'!C5</f>
        <v>Savings and Loans Company</v>
      </c>
      <c r="C5" s="677"/>
      <c r="D5" s="722"/>
      <c r="E5" s="723"/>
      <c r="F5" s="723"/>
      <c r="G5" s="723"/>
      <c r="H5" s="723"/>
      <c r="I5" s="723"/>
      <c r="J5" s="720"/>
    </row>
    <row r="6" spans="1:10" s="322" customFormat="1" ht="12.6" customHeight="1">
      <c r="A6" s="757" t="s">
        <v>852</v>
      </c>
      <c r="B6" s="759">
        <f>'AF100'!C6</f>
        <v>44316</v>
      </c>
      <c r="C6" s="677"/>
      <c r="D6" s="722"/>
      <c r="E6" s="723"/>
      <c r="F6" s="723"/>
      <c r="G6" s="723"/>
      <c r="H6" s="723"/>
      <c r="I6" s="723"/>
      <c r="J6" s="720"/>
    </row>
    <row r="7" spans="1:10" s="713" customFormat="1" ht="24" customHeight="1">
      <c r="A7" s="769" t="s">
        <v>1944</v>
      </c>
      <c r="B7" s="770"/>
      <c r="C7" s="771"/>
      <c r="D7" s="771"/>
      <c r="F7" s="772"/>
      <c r="G7" s="772"/>
      <c r="H7" s="772"/>
    </row>
    <row r="8" spans="1:10" s="439" customFormat="1" ht="12.75">
      <c r="A8" s="150" t="s">
        <v>199</v>
      </c>
      <c r="B8" s="150" t="s">
        <v>2032</v>
      </c>
      <c r="C8" s="415" t="s">
        <v>33</v>
      </c>
      <c r="D8" s="428" t="s">
        <v>33</v>
      </c>
      <c r="E8" s="415"/>
    </row>
    <row r="9" spans="1:10" s="439" customFormat="1" ht="12.75">
      <c r="A9" s="150" t="s">
        <v>111</v>
      </c>
      <c r="B9" s="150" t="s">
        <v>890</v>
      </c>
      <c r="C9" s="429" t="s">
        <v>2033</v>
      </c>
      <c r="D9" s="428" t="s">
        <v>891</v>
      </c>
      <c r="E9" s="415" t="s">
        <v>2166</v>
      </c>
    </row>
    <row r="10" spans="1:10" s="439" customFormat="1" ht="12.75">
      <c r="A10" s="437"/>
      <c r="B10" s="430" t="s">
        <v>106</v>
      </c>
      <c r="C10" s="395">
        <f>SUM(C11:C30)</f>
        <v>1589268.75</v>
      </c>
      <c r="D10" s="431" t="s">
        <v>33</v>
      </c>
      <c r="E10" s="438"/>
    </row>
    <row r="11" spans="1:10" s="439" customFormat="1" ht="12.75">
      <c r="A11" s="440">
        <v>1</v>
      </c>
      <c r="B11" s="433" t="s">
        <v>2217</v>
      </c>
      <c r="C11" s="576">
        <v>1589268.75</v>
      </c>
      <c r="D11" s="636">
        <v>10</v>
      </c>
      <c r="E11" s="441" t="e">
        <f>C11/'MNB100'!C$29</f>
        <v>#DIV/0!</v>
      </c>
    </row>
    <row r="12" spans="1:10">
      <c r="A12" s="440">
        <v>2</v>
      </c>
      <c r="B12" s="433"/>
      <c r="C12" s="576"/>
      <c r="D12" s="637"/>
      <c r="E12" s="441" t="e">
        <f>C12/'MNB100'!C$29</f>
        <v>#DIV/0!</v>
      </c>
    </row>
    <row r="13" spans="1:10">
      <c r="A13" s="440">
        <v>3</v>
      </c>
      <c r="B13" s="433"/>
      <c r="C13" s="576"/>
      <c r="D13" s="637"/>
      <c r="E13" s="441" t="e">
        <f>C13/'MNB100'!C$29</f>
        <v>#DIV/0!</v>
      </c>
    </row>
    <row r="14" spans="1:10">
      <c r="A14" s="440">
        <v>4</v>
      </c>
      <c r="B14" s="433" t="s">
        <v>33</v>
      </c>
      <c r="C14" s="576"/>
      <c r="D14" s="637"/>
      <c r="E14" s="441" t="e">
        <f>C14/'MNB100'!C$29</f>
        <v>#DIV/0!</v>
      </c>
    </row>
    <row r="15" spans="1:10">
      <c r="A15" s="440">
        <v>5</v>
      </c>
      <c r="B15" s="433" t="s">
        <v>33</v>
      </c>
      <c r="C15" s="576"/>
      <c r="D15" s="637"/>
      <c r="E15" s="441" t="e">
        <f>C15/'MNB100'!C$29</f>
        <v>#DIV/0!</v>
      </c>
    </row>
    <row r="16" spans="1:10">
      <c r="A16" s="440">
        <v>6</v>
      </c>
      <c r="B16" s="433" t="s">
        <v>33</v>
      </c>
      <c r="C16" s="576"/>
      <c r="D16" s="637"/>
      <c r="E16" s="441" t="e">
        <f>C16/'MNB100'!C$29</f>
        <v>#DIV/0!</v>
      </c>
    </row>
    <row r="17" spans="1:8">
      <c r="A17" s="440">
        <v>7</v>
      </c>
      <c r="B17" s="433" t="s">
        <v>33</v>
      </c>
      <c r="C17" s="576"/>
      <c r="D17" s="637"/>
      <c r="E17" s="441" t="e">
        <f>C17/'MNB100'!C$29</f>
        <v>#DIV/0!</v>
      </c>
    </row>
    <row r="18" spans="1:8">
      <c r="A18" s="440">
        <v>8</v>
      </c>
      <c r="B18" s="433" t="s">
        <v>33</v>
      </c>
      <c r="C18" s="576"/>
      <c r="D18" s="637"/>
      <c r="E18" s="441" t="e">
        <f>C18/'MNB100'!C$29</f>
        <v>#DIV/0!</v>
      </c>
    </row>
    <row r="19" spans="1:8">
      <c r="A19" s="440">
        <v>9</v>
      </c>
      <c r="B19" s="433" t="s">
        <v>33</v>
      </c>
      <c r="C19" s="576"/>
      <c r="D19" s="637"/>
      <c r="E19" s="441" t="e">
        <f>C19/'MNB100'!C$29</f>
        <v>#DIV/0!</v>
      </c>
    </row>
    <row r="20" spans="1:8">
      <c r="A20" s="440">
        <v>10</v>
      </c>
      <c r="B20" s="434" t="s">
        <v>33</v>
      </c>
      <c r="C20" s="576"/>
      <c r="D20" s="637"/>
      <c r="E20" s="441" t="e">
        <f>C20/'MNB100'!C$29</f>
        <v>#DIV/0!</v>
      </c>
    </row>
    <row r="21" spans="1:8">
      <c r="A21" s="440">
        <v>11</v>
      </c>
      <c r="B21" s="433" t="s">
        <v>33</v>
      </c>
      <c r="C21" s="576"/>
      <c r="D21" s="637"/>
      <c r="E21" s="441" t="e">
        <f>C21/'MNB100'!C$29</f>
        <v>#DIV/0!</v>
      </c>
    </row>
    <row r="22" spans="1:8">
      <c r="A22" s="440">
        <v>12</v>
      </c>
      <c r="B22" s="433" t="s">
        <v>33</v>
      </c>
      <c r="C22" s="576"/>
      <c r="D22" s="637"/>
      <c r="E22" s="441" t="e">
        <f>C22/'MNB100'!C$29</f>
        <v>#DIV/0!</v>
      </c>
    </row>
    <row r="23" spans="1:8">
      <c r="A23" s="440">
        <v>13</v>
      </c>
      <c r="B23" s="433" t="s">
        <v>33</v>
      </c>
      <c r="C23" s="576"/>
      <c r="D23" s="637"/>
      <c r="E23" s="441" t="e">
        <f>C23/'MNB100'!C$29</f>
        <v>#DIV/0!</v>
      </c>
    </row>
    <row r="24" spans="1:8">
      <c r="A24" s="440">
        <v>14</v>
      </c>
      <c r="B24" s="433" t="s">
        <v>33</v>
      </c>
      <c r="C24" s="576"/>
      <c r="D24" s="637"/>
      <c r="E24" s="441" t="e">
        <f>C24/'MNB100'!C$29</f>
        <v>#DIV/0!</v>
      </c>
    </row>
    <row r="25" spans="1:8">
      <c r="A25" s="440">
        <v>15</v>
      </c>
      <c r="B25" s="433" t="s">
        <v>33</v>
      </c>
      <c r="C25" s="576"/>
      <c r="D25" s="637"/>
      <c r="E25" s="441" t="e">
        <f>C25/'MNB100'!C$29</f>
        <v>#DIV/0!</v>
      </c>
    </row>
    <row r="26" spans="1:8" s="439" customFormat="1" ht="12.75">
      <c r="A26" s="440">
        <v>16</v>
      </c>
      <c r="B26" s="433" t="s">
        <v>33</v>
      </c>
      <c r="C26" s="576"/>
      <c r="D26" s="637"/>
      <c r="E26" s="441" t="e">
        <f>C26/'MNB100'!C$29</f>
        <v>#DIV/0!</v>
      </c>
    </row>
    <row r="27" spans="1:8" s="439" customFormat="1" ht="12.75">
      <c r="A27" s="440">
        <v>17</v>
      </c>
      <c r="B27" s="433" t="s">
        <v>33</v>
      </c>
      <c r="C27" s="576"/>
      <c r="D27" s="637"/>
      <c r="E27" s="441" t="e">
        <f>C27/'MNB100'!C$29</f>
        <v>#DIV/0!</v>
      </c>
    </row>
    <row r="28" spans="1:8" s="439" customFormat="1" ht="12.75">
      <c r="A28" s="440">
        <v>18</v>
      </c>
      <c r="B28" s="433" t="s">
        <v>33</v>
      </c>
      <c r="C28" s="576"/>
      <c r="D28" s="637"/>
      <c r="E28" s="441" t="e">
        <f>C28/'MNB100'!C$29</f>
        <v>#DIV/0!</v>
      </c>
    </row>
    <row r="29" spans="1:8" s="439" customFormat="1" ht="12.75">
      <c r="A29" s="440">
        <v>19</v>
      </c>
      <c r="B29" s="433" t="s">
        <v>33</v>
      </c>
      <c r="C29" s="576"/>
      <c r="D29" s="637"/>
      <c r="E29" s="441" t="e">
        <f>C29/'MNB100'!C$29</f>
        <v>#DIV/0!</v>
      </c>
    </row>
    <row r="30" spans="1:8" s="439" customFormat="1" ht="12.75">
      <c r="A30" s="440">
        <v>20</v>
      </c>
      <c r="B30" s="433" t="s">
        <v>33</v>
      </c>
      <c r="C30" s="576"/>
      <c r="D30" s="637"/>
      <c r="E30" s="441" t="e">
        <f>C30/'MNB100'!C$29</f>
        <v>#DIV/0!</v>
      </c>
    </row>
    <row r="31" spans="1:8" s="444" customFormat="1" ht="24.6" customHeight="1">
      <c r="A31" s="303" t="s">
        <v>200</v>
      </c>
      <c r="B31" s="303" t="s">
        <v>2080</v>
      </c>
      <c r="C31" s="435"/>
      <c r="D31" s="436" t="s">
        <v>33</v>
      </c>
      <c r="E31" s="435"/>
      <c r="H31" s="439"/>
    </row>
    <row r="32" spans="1:8" s="439" customFormat="1" ht="12.75">
      <c r="A32" s="150" t="s">
        <v>889</v>
      </c>
      <c r="B32" s="150" t="s">
        <v>893</v>
      </c>
      <c r="C32" s="429" t="s">
        <v>2033</v>
      </c>
      <c r="D32" s="428" t="s">
        <v>891</v>
      </c>
      <c r="E32" s="415" t="s">
        <v>2166</v>
      </c>
    </row>
    <row r="33" spans="1:5" s="439" customFormat="1" ht="12.75">
      <c r="A33" s="437"/>
      <c r="B33" s="430" t="s">
        <v>106</v>
      </c>
      <c r="C33" s="395">
        <f>SUM(C34:C233)</f>
        <v>0</v>
      </c>
      <c r="D33" s="431" t="s">
        <v>33</v>
      </c>
      <c r="E33" s="438"/>
    </row>
    <row r="34" spans="1:5" s="439" customFormat="1" ht="12.75">
      <c r="A34" s="445">
        <v>1</v>
      </c>
      <c r="B34" s="433" t="s">
        <v>33</v>
      </c>
      <c r="C34" s="576"/>
      <c r="D34" s="637"/>
      <c r="E34" s="441" t="e">
        <f>C34/'MNB100'!C$29</f>
        <v>#DIV/0!</v>
      </c>
    </row>
    <row r="35" spans="1:5">
      <c r="A35" s="445">
        <v>2</v>
      </c>
      <c r="B35" s="433" t="s">
        <v>33</v>
      </c>
      <c r="C35" s="576"/>
      <c r="D35" s="637"/>
      <c r="E35" s="441" t="e">
        <f>C35/'MNB100'!C$29</f>
        <v>#DIV/0!</v>
      </c>
    </row>
    <row r="36" spans="1:5">
      <c r="A36" s="445">
        <v>3</v>
      </c>
      <c r="B36" s="433" t="s">
        <v>33</v>
      </c>
      <c r="C36" s="576"/>
      <c r="D36" s="637"/>
      <c r="E36" s="441" t="e">
        <f>C36/'MNB100'!C$29</f>
        <v>#DIV/0!</v>
      </c>
    </row>
    <row r="37" spans="1:5">
      <c r="A37" s="445">
        <v>4</v>
      </c>
      <c r="B37" s="433" t="s">
        <v>33</v>
      </c>
      <c r="C37" s="576"/>
      <c r="D37" s="637"/>
      <c r="E37" s="441" t="e">
        <f>C37/'MNB100'!C$29</f>
        <v>#DIV/0!</v>
      </c>
    </row>
    <row r="38" spans="1:5">
      <c r="A38" s="445">
        <v>5</v>
      </c>
      <c r="B38" s="433" t="s">
        <v>33</v>
      </c>
      <c r="C38" s="576"/>
      <c r="D38" s="637"/>
      <c r="E38" s="441" t="e">
        <f>C38/'MNB100'!C$29</f>
        <v>#DIV/0!</v>
      </c>
    </row>
    <row r="39" spans="1:5">
      <c r="A39" s="445">
        <v>6</v>
      </c>
      <c r="B39" s="433" t="s">
        <v>33</v>
      </c>
      <c r="C39" s="576"/>
      <c r="D39" s="637"/>
      <c r="E39" s="441" t="e">
        <f>C39/'MNB100'!C$29</f>
        <v>#DIV/0!</v>
      </c>
    </row>
    <row r="40" spans="1:5">
      <c r="A40" s="445">
        <v>7</v>
      </c>
      <c r="B40" s="433" t="s">
        <v>33</v>
      </c>
      <c r="C40" s="576"/>
      <c r="D40" s="637"/>
      <c r="E40" s="441" t="e">
        <f>C40/'MNB100'!C$29</f>
        <v>#DIV/0!</v>
      </c>
    </row>
    <row r="41" spans="1:5">
      <c r="A41" s="445">
        <v>8</v>
      </c>
      <c r="B41" s="433" t="s">
        <v>33</v>
      </c>
      <c r="C41" s="576"/>
      <c r="D41" s="637"/>
      <c r="E41" s="441" t="e">
        <f>C41/'MNB100'!C$29</f>
        <v>#DIV/0!</v>
      </c>
    </row>
    <row r="42" spans="1:5">
      <c r="A42" s="445">
        <v>9</v>
      </c>
      <c r="B42" s="433" t="s">
        <v>33</v>
      </c>
      <c r="C42" s="576"/>
      <c r="D42" s="637"/>
      <c r="E42" s="441" t="e">
        <f>C42/'MNB100'!C$29</f>
        <v>#DIV/0!</v>
      </c>
    </row>
    <row r="43" spans="1:5">
      <c r="A43" s="445">
        <v>10</v>
      </c>
      <c r="B43" s="433" t="s">
        <v>33</v>
      </c>
      <c r="C43" s="576"/>
      <c r="D43" s="637"/>
      <c r="E43" s="441" t="e">
        <f>C43/'MNB100'!C$29</f>
        <v>#DIV/0!</v>
      </c>
    </row>
    <row r="44" spans="1:5">
      <c r="A44" s="445">
        <v>11</v>
      </c>
      <c r="B44" s="433" t="s">
        <v>33</v>
      </c>
      <c r="C44" s="576"/>
      <c r="D44" s="637"/>
      <c r="E44" s="441" t="e">
        <f>C44/'MNB100'!C$29</f>
        <v>#DIV/0!</v>
      </c>
    </row>
    <row r="45" spans="1:5">
      <c r="A45" s="445">
        <v>12</v>
      </c>
      <c r="B45" s="433" t="s">
        <v>33</v>
      </c>
      <c r="C45" s="576"/>
      <c r="D45" s="637"/>
      <c r="E45" s="441" t="e">
        <f>C45/'MNB100'!C$29</f>
        <v>#DIV/0!</v>
      </c>
    </row>
    <row r="46" spans="1:5" s="439" customFormat="1" ht="12.75">
      <c r="A46" s="445">
        <v>13</v>
      </c>
      <c r="B46" s="433" t="s">
        <v>33</v>
      </c>
      <c r="C46" s="576"/>
      <c r="D46" s="637"/>
      <c r="E46" s="441" t="e">
        <f>C46/'MNB100'!C$29</f>
        <v>#DIV/0!</v>
      </c>
    </row>
    <row r="47" spans="1:5" s="439" customFormat="1" ht="12.75">
      <c r="A47" s="445">
        <v>14</v>
      </c>
      <c r="B47" s="433" t="s">
        <v>33</v>
      </c>
      <c r="C47" s="576"/>
      <c r="D47" s="637"/>
      <c r="E47" s="441" t="e">
        <f>C47/'MNB100'!C$29</f>
        <v>#DIV/0!</v>
      </c>
    </row>
    <row r="48" spans="1:5" s="439" customFormat="1" ht="12.75">
      <c r="A48" s="445">
        <v>15</v>
      </c>
      <c r="B48" s="433" t="s">
        <v>33</v>
      </c>
      <c r="C48" s="576"/>
      <c r="D48" s="637"/>
      <c r="E48" s="441" t="e">
        <f>C48/'MNB100'!C$29</f>
        <v>#DIV/0!</v>
      </c>
    </row>
    <row r="49" spans="1:8" s="439" customFormat="1" ht="12.75">
      <c r="A49" s="445">
        <v>16</v>
      </c>
      <c r="B49" s="433" t="s">
        <v>33</v>
      </c>
      <c r="C49" s="576"/>
      <c r="D49" s="637"/>
      <c r="E49" s="441" t="e">
        <f>C49/'MNB100'!C$29</f>
        <v>#DIV/0!</v>
      </c>
    </row>
    <row r="50" spans="1:8" s="439" customFormat="1" ht="12.75">
      <c r="A50" s="445">
        <v>17</v>
      </c>
      <c r="B50" s="433" t="s">
        <v>33</v>
      </c>
      <c r="C50" s="576"/>
      <c r="D50" s="637"/>
      <c r="E50" s="441" t="e">
        <f>C50/'MNB100'!C$29</f>
        <v>#DIV/0!</v>
      </c>
    </row>
    <row r="51" spans="1:8" s="439" customFormat="1" ht="12.75">
      <c r="A51" s="445">
        <v>18</v>
      </c>
      <c r="B51" s="433" t="s">
        <v>33</v>
      </c>
      <c r="C51" s="576"/>
      <c r="D51" s="637"/>
      <c r="E51" s="441" t="e">
        <f>C51/'MNB100'!C$29</f>
        <v>#DIV/0!</v>
      </c>
    </row>
    <row r="52" spans="1:8" s="439" customFormat="1" ht="12.75">
      <c r="A52" s="445">
        <v>19</v>
      </c>
      <c r="B52" s="433" t="s">
        <v>33</v>
      </c>
      <c r="C52" s="576"/>
      <c r="D52" s="637"/>
      <c r="E52" s="441" t="e">
        <f>C52/'MNB100'!C$29</f>
        <v>#DIV/0!</v>
      </c>
    </row>
    <row r="53" spans="1:8" s="439" customFormat="1" ht="12.75">
      <c r="A53" s="445">
        <v>20</v>
      </c>
      <c r="B53" s="433" t="s">
        <v>33</v>
      </c>
      <c r="C53" s="576"/>
      <c r="D53" s="637"/>
      <c r="E53" s="441" t="e">
        <f>C53/'MNB100'!C$29</f>
        <v>#DIV/0!</v>
      </c>
    </row>
    <row r="54" spans="1:8" s="439" customFormat="1" ht="12.75">
      <c r="A54" s="445">
        <v>21</v>
      </c>
      <c r="B54" s="433" t="s">
        <v>33</v>
      </c>
      <c r="C54" s="576"/>
      <c r="D54" s="637"/>
      <c r="E54" s="441" t="e">
        <f>C54/'MNB100'!C$29</f>
        <v>#DIV/0!</v>
      </c>
    </row>
    <row r="55" spans="1:8" s="439" customFormat="1" ht="12.75">
      <c r="A55" s="445">
        <v>22</v>
      </c>
      <c r="B55" s="433" t="s">
        <v>33</v>
      </c>
      <c r="C55" s="576"/>
      <c r="D55" s="637"/>
      <c r="E55" s="441" t="e">
        <f>C55/'MNB100'!C$29</f>
        <v>#DIV/0!</v>
      </c>
    </row>
    <row r="56" spans="1:8" s="439" customFormat="1" ht="12.75">
      <c r="A56" s="445">
        <v>23</v>
      </c>
      <c r="B56" s="433" t="s">
        <v>33</v>
      </c>
      <c r="C56" s="576"/>
      <c r="D56" s="637"/>
      <c r="E56" s="441" t="e">
        <f>C56/'MNB100'!C$29</f>
        <v>#DIV/0!</v>
      </c>
    </row>
    <row r="57" spans="1:8" s="439" customFormat="1" ht="12.75">
      <c r="A57" s="445">
        <v>24</v>
      </c>
      <c r="B57" s="433" t="s">
        <v>33</v>
      </c>
      <c r="C57" s="576"/>
      <c r="D57" s="637"/>
      <c r="E57" s="441" t="e">
        <f>C57/'MNB100'!C$29</f>
        <v>#DIV/0!</v>
      </c>
    </row>
    <row r="58" spans="1:8" s="439" customFormat="1" ht="12.75">
      <c r="A58" s="445">
        <v>25</v>
      </c>
      <c r="B58" s="433" t="s">
        <v>33</v>
      </c>
      <c r="C58" s="576"/>
      <c r="D58" s="637"/>
      <c r="E58" s="441" t="e">
        <f>C58/'MNB100'!C$29</f>
        <v>#DIV/0!</v>
      </c>
    </row>
    <row r="59" spans="1:8" s="439" customFormat="1" ht="12.75">
      <c r="A59" s="445">
        <v>26</v>
      </c>
      <c r="B59" s="433" t="s">
        <v>33</v>
      </c>
      <c r="C59" s="576"/>
      <c r="D59" s="637"/>
      <c r="E59" s="441" t="e">
        <f>C59/'MNB100'!C$29</f>
        <v>#DIV/0!</v>
      </c>
    </row>
    <row r="60" spans="1:8" s="439" customFormat="1" ht="12.75">
      <c r="A60" s="445">
        <v>27</v>
      </c>
      <c r="B60" s="433" t="s">
        <v>33</v>
      </c>
      <c r="C60" s="576"/>
      <c r="D60" s="637"/>
      <c r="E60" s="441" t="e">
        <f>C60/'MNB100'!C$29</f>
        <v>#DIV/0!</v>
      </c>
    </row>
    <row r="61" spans="1:8" s="439" customFormat="1" ht="12.75">
      <c r="A61" s="445">
        <v>28</v>
      </c>
      <c r="B61" s="433" t="s">
        <v>33</v>
      </c>
      <c r="C61" s="576"/>
      <c r="D61" s="637"/>
      <c r="E61" s="441" t="e">
        <f>C61/'MNB100'!C$29</f>
        <v>#DIV/0!</v>
      </c>
    </row>
    <row r="62" spans="1:8" s="439" customFormat="1" ht="12.75">
      <c r="A62" s="445">
        <v>29</v>
      </c>
      <c r="B62" s="433" t="s">
        <v>33</v>
      </c>
      <c r="C62" s="576"/>
      <c r="D62" s="637"/>
      <c r="E62" s="441" t="e">
        <f>C62/'MNB100'!C$29</f>
        <v>#DIV/0!</v>
      </c>
      <c r="G62" s="446"/>
      <c r="H62" s="446"/>
    </row>
    <row r="63" spans="1:8" s="439" customFormat="1" ht="12.75">
      <c r="A63" s="445">
        <v>30</v>
      </c>
      <c r="B63" s="433" t="s">
        <v>33</v>
      </c>
      <c r="C63" s="576"/>
      <c r="D63" s="637"/>
      <c r="E63" s="441" t="e">
        <f>C63/'MNB100'!C$29</f>
        <v>#DIV/0!</v>
      </c>
      <c r="G63" s="446"/>
      <c r="H63" s="446"/>
    </row>
    <row r="64" spans="1:8" s="439" customFormat="1" ht="12.75">
      <c r="A64" s="445">
        <v>31</v>
      </c>
      <c r="B64" s="433" t="s">
        <v>33</v>
      </c>
      <c r="C64" s="576"/>
      <c r="D64" s="637"/>
      <c r="E64" s="441" t="e">
        <f>C64/'MNB100'!C$29</f>
        <v>#DIV/0!</v>
      </c>
      <c r="G64" s="446"/>
      <c r="H64" s="446"/>
    </row>
    <row r="65" spans="1:8" s="439" customFormat="1" ht="12.75">
      <c r="A65" s="445">
        <v>32</v>
      </c>
      <c r="B65" s="433" t="s">
        <v>33</v>
      </c>
      <c r="C65" s="576"/>
      <c r="D65" s="637"/>
      <c r="E65" s="441" t="e">
        <f>C65/'MNB100'!C$29</f>
        <v>#DIV/0!</v>
      </c>
      <c r="G65" s="446"/>
      <c r="H65" s="446"/>
    </row>
    <row r="66" spans="1:8" s="439" customFormat="1" ht="12.75">
      <c r="A66" s="445">
        <v>33</v>
      </c>
      <c r="B66" s="433" t="s">
        <v>33</v>
      </c>
      <c r="C66" s="576"/>
      <c r="D66" s="637"/>
      <c r="E66" s="441" t="e">
        <f>C66/'MNB100'!C$29</f>
        <v>#DIV/0!</v>
      </c>
      <c r="G66" s="446"/>
      <c r="H66" s="446"/>
    </row>
    <row r="67" spans="1:8" s="439" customFormat="1" ht="12.75">
      <c r="A67" s="445">
        <v>34</v>
      </c>
      <c r="B67" s="433" t="s">
        <v>33</v>
      </c>
      <c r="C67" s="576"/>
      <c r="D67" s="637"/>
      <c r="E67" s="441" t="e">
        <f>C67/'MNB100'!C$29</f>
        <v>#DIV/0!</v>
      </c>
      <c r="G67" s="446"/>
      <c r="H67" s="446"/>
    </row>
    <row r="68" spans="1:8" s="439" customFormat="1" ht="12.75">
      <c r="A68" s="445">
        <v>35</v>
      </c>
      <c r="B68" s="433" t="s">
        <v>33</v>
      </c>
      <c r="C68" s="576"/>
      <c r="D68" s="637"/>
      <c r="E68" s="441" t="e">
        <f>C68/'MNB100'!C$29</f>
        <v>#DIV/0!</v>
      </c>
      <c r="G68" s="446"/>
      <c r="H68" s="446"/>
    </row>
    <row r="69" spans="1:8" s="439" customFormat="1" ht="12.75">
      <c r="A69" s="445">
        <v>36</v>
      </c>
      <c r="B69" s="433" t="s">
        <v>33</v>
      </c>
      <c r="C69" s="576"/>
      <c r="D69" s="637"/>
      <c r="E69" s="441" t="e">
        <f>C69/'MNB100'!C$29</f>
        <v>#DIV/0!</v>
      </c>
      <c r="G69" s="446"/>
      <c r="H69" s="446"/>
    </row>
    <row r="70" spans="1:8" s="439" customFormat="1" ht="12.75">
      <c r="A70" s="445">
        <v>37</v>
      </c>
      <c r="B70" s="433" t="s">
        <v>33</v>
      </c>
      <c r="C70" s="576"/>
      <c r="D70" s="637"/>
      <c r="E70" s="441" t="e">
        <f>C70/'MNB100'!C$29</f>
        <v>#DIV/0!</v>
      </c>
      <c r="G70" s="446"/>
      <c r="H70" s="446"/>
    </row>
    <row r="71" spans="1:8" s="439" customFormat="1" ht="12.75">
      <c r="A71" s="445">
        <v>38</v>
      </c>
      <c r="B71" s="433" t="s">
        <v>33</v>
      </c>
      <c r="C71" s="576"/>
      <c r="D71" s="637"/>
      <c r="E71" s="441" t="e">
        <f>C71/'MNB100'!C$29</f>
        <v>#DIV/0!</v>
      </c>
      <c r="G71" s="446"/>
      <c r="H71" s="446"/>
    </row>
    <row r="72" spans="1:8" s="439" customFormat="1" ht="12.75">
      <c r="A72" s="445">
        <v>39</v>
      </c>
      <c r="B72" s="433" t="s">
        <v>33</v>
      </c>
      <c r="C72" s="576"/>
      <c r="D72" s="637"/>
      <c r="E72" s="441" t="e">
        <f>C72/'MNB100'!C$29</f>
        <v>#DIV/0!</v>
      </c>
      <c r="G72" s="446"/>
      <c r="H72" s="446"/>
    </row>
    <row r="73" spans="1:8" s="439" customFormat="1" ht="12.75">
      <c r="A73" s="445">
        <v>40</v>
      </c>
      <c r="B73" s="433" t="s">
        <v>33</v>
      </c>
      <c r="C73" s="576"/>
      <c r="D73" s="637"/>
      <c r="E73" s="441" t="e">
        <f>C73/'MNB100'!C$29</f>
        <v>#DIV/0!</v>
      </c>
      <c r="G73" s="446"/>
      <c r="H73" s="446"/>
    </row>
    <row r="74" spans="1:8" s="439" customFormat="1" ht="12.75">
      <c r="A74" s="445">
        <v>41</v>
      </c>
      <c r="B74" s="433" t="s">
        <v>33</v>
      </c>
      <c r="C74" s="576"/>
      <c r="D74" s="637"/>
      <c r="E74" s="441" t="e">
        <f>C74/'MNB100'!C$29</f>
        <v>#DIV/0!</v>
      </c>
      <c r="G74" s="446"/>
      <c r="H74" s="446"/>
    </row>
    <row r="75" spans="1:8" s="439" customFormat="1" ht="12.75">
      <c r="A75" s="445">
        <v>42</v>
      </c>
      <c r="B75" s="433" t="s">
        <v>33</v>
      </c>
      <c r="C75" s="576"/>
      <c r="D75" s="637"/>
      <c r="E75" s="441" t="e">
        <f>C75/'MNB100'!C$29</f>
        <v>#DIV/0!</v>
      </c>
      <c r="G75" s="446"/>
      <c r="H75" s="446"/>
    </row>
    <row r="76" spans="1:8" s="439" customFormat="1" ht="12.75">
      <c r="A76" s="445">
        <v>43</v>
      </c>
      <c r="B76" s="433" t="s">
        <v>33</v>
      </c>
      <c r="C76" s="576"/>
      <c r="D76" s="637"/>
      <c r="E76" s="441" t="e">
        <f>C76/'MNB100'!C$29</f>
        <v>#DIV/0!</v>
      </c>
      <c r="G76" s="446"/>
      <c r="H76" s="446"/>
    </row>
    <row r="77" spans="1:8" s="439" customFormat="1" ht="12.75">
      <c r="A77" s="445">
        <v>44</v>
      </c>
      <c r="B77" s="433" t="s">
        <v>33</v>
      </c>
      <c r="C77" s="576"/>
      <c r="D77" s="637"/>
      <c r="E77" s="441" t="e">
        <f>C77/'MNB100'!C$29</f>
        <v>#DIV/0!</v>
      </c>
      <c r="G77" s="446"/>
      <c r="H77" s="446"/>
    </row>
    <row r="78" spans="1:8" s="439" customFormat="1" ht="12.75">
      <c r="A78" s="445">
        <v>45</v>
      </c>
      <c r="B78" s="433" t="s">
        <v>33</v>
      </c>
      <c r="C78" s="576"/>
      <c r="D78" s="637"/>
      <c r="E78" s="441" t="e">
        <f>C78/'MNB100'!C$29</f>
        <v>#DIV/0!</v>
      </c>
      <c r="G78" s="446"/>
      <c r="H78" s="446"/>
    </row>
    <row r="79" spans="1:8" s="439" customFormat="1" ht="12.75">
      <c r="A79" s="445">
        <v>46</v>
      </c>
      <c r="B79" s="433" t="s">
        <v>33</v>
      </c>
      <c r="C79" s="576"/>
      <c r="D79" s="637"/>
      <c r="E79" s="441" t="e">
        <f>C79/'MNB100'!C$29</f>
        <v>#DIV/0!</v>
      </c>
      <c r="G79" s="446"/>
      <c r="H79" s="446"/>
    </row>
    <row r="80" spans="1:8" s="439" customFormat="1" ht="12.75">
      <c r="A80" s="445">
        <v>47</v>
      </c>
      <c r="B80" s="433" t="s">
        <v>33</v>
      </c>
      <c r="C80" s="576"/>
      <c r="D80" s="637"/>
      <c r="E80" s="441" t="e">
        <f>C80/'MNB100'!C$29</f>
        <v>#DIV/0!</v>
      </c>
      <c r="G80" s="446"/>
      <c r="H80" s="446"/>
    </row>
    <row r="81" spans="1:8" s="439" customFormat="1" ht="12.75">
      <c r="A81" s="445">
        <v>48</v>
      </c>
      <c r="B81" s="433" t="s">
        <v>33</v>
      </c>
      <c r="C81" s="576"/>
      <c r="D81" s="637"/>
      <c r="E81" s="441" t="e">
        <f>C81/'MNB100'!C$29</f>
        <v>#DIV/0!</v>
      </c>
      <c r="G81" s="446"/>
      <c r="H81" s="446"/>
    </row>
    <row r="82" spans="1:8" s="439" customFormat="1" ht="12.75">
      <c r="A82" s="445">
        <v>49</v>
      </c>
      <c r="B82" s="433" t="s">
        <v>33</v>
      </c>
      <c r="C82" s="576"/>
      <c r="D82" s="637"/>
      <c r="E82" s="441" t="e">
        <f>C82/'MNB100'!C$29</f>
        <v>#DIV/0!</v>
      </c>
      <c r="G82" s="446"/>
      <c r="H82" s="446"/>
    </row>
    <row r="83" spans="1:8" s="439" customFormat="1" ht="12.75">
      <c r="A83" s="445">
        <v>50</v>
      </c>
      <c r="B83" s="433" t="s">
        <v>33</v>
      </c>
      <c r="C83" s="576"/>
      <c r="D83" s="637"/>
      <c r="E83" s="441" t="e">
        <f>C83/'MNB100'!C$29</f>
        <v>#DIV/0!</v>
      </c>
      <c r="G83" s="446"/>
      <c r="H83" s="446"/>
    </row>
    <row r="84" spans="1:8" s="439" customFormat="1" ht="12.75">
      <c r="A84" s="445">
        <v>51</v>
      </c>
      <c r="B84" s="433" t="s">
        <v>33</v>
      </c>
      <c r="C84" s="576"/>
      <c r="D84" s="637"/>
      <c r="E84" s="441" t="e">
        <f>C84/'MNB100'!C$29</f>
        <v>#DIV/0!</v>
      </c>
      <c r="G84" s="446"/>
      <c r="H84" s="446"/>
    </row>
    <row r="85" spans="1:8" s="439" customFormat="1" ht="12.75">
      <c r="A85" s="445">
        <v>52</v>
      </c>
      <c r="B85" s="433" t="s">
        <v>33</v>
      </c>
      <c r="C85" s="576"/>
      <c r="D85" s="637"/>
      <c r="E85" s="441" t="e">
        <f>C85/'MNB100'!C$29</f>
        <v>#DIV/0!</v>
      </c>
      <c r="G85" s="446"/>
      <c r="H85" s="446"/>
    </row>
    <row r="86" spans="1:8" s="439" customFormat="1" ht="12.75">
      <c r="A86" s="445">
        <v>53</v>
      </c>
      <c r="B86" s="433" t="s">
        <v>33</v>
      </c>
      <c r="C86" s="576"/>
      <c r="D86" s="637"/>
      <c r="E86" s="441" t="e">
        <f>C86/'MNB100'!C$29</f>
        <v>#DIV/0!</v>
      </c>
      <c r="G86" s="446"/>
      <c r="H86" s="446"/>
    </row>
    <row r="87" spans="1:8" s="439" customFormat="1" ht="12.75">
      <c r="A87" s="445">
        <v>54</v>
      </c>
      <c r="B87" s="433" t="s">
        <v>33</v>
      </c>
      <c r="C87" s="576"/>
      <c r="D87" s="637"/>
      <c r="E87" s="441" t="e">
        <f>C87/'MNB100'!C$29</f>
        <v>#DIV/0!</v>
      </c>
      <c r="G87" s="446"/>
      <c r="H87" s="446"/>
    </row>
    <row r="88" spans="1:8" s="439" customFormat="1" ht="12.75">
      <c r="A88" s="445">
        <v>55</v>
      </c>
      <c r="B88" s="433" t="s">
        <v>33</v>
      </c>
      <c r="C88" s="576"/>
      <c r="D88" s="637"/>
      <c r="E88" s="441" t="e">
        <f>C88/'MNB100'!C$29</f>
        <v>#DIV/0!</v>
      </c>
      <c r="G88" s="446"/>
      <c r="H88" s="446"/>
    </row>
    <row r="89" spans="1:8" s="439" customFormat="1" ht="12.75">
      <c r="A89" s="445">
        <v>56</v>
      </c>
      <c r="B89" s="433" t="s">
        <v>33</v>
      </c>
      <c r="C89" s="576"/>
      <c r="D89" s="637"/>
      <c r="E89" s="441" t="e">
        <f>C89/'MNB100'!C$29</f>
        <v>#DIV/0!</v>
      </c>
      <c r="G89" s="446"/>
      <c r="H89" s="446"/>
    </row>
    <row r="90" spans="1:8" s="439" customFormat="1" ht="12.75">
      <c r="A90" s="445">
        <v>57</v>
      </c>
      <c r="B90" s="433" t="s">
        <v>33</v>
      </c>
      <c r="C90" s="576"/>
      <c r="D90" s="637"/>
      <c r="E90" s="441" t="e">
        <f>C90/'MNB100'!C$29</f>
        <v>#DIV/0!</v>
      </c>
      <c r="G90" s="446"/>
      <c r="H90" s="446"/>
    </row>
    <row r="91" spans="1:8" s="439" customFormat="1" ht="12.75">
      <c r="A91" s="445">
        <v>58</v>
      </c>
      <c r="B91" s="433" t="s">
        <v>33</v>
      </c>
      <c r="C91" s="576"/>
      <c r="D91" s="637"/>
      <c r="E91" s="441" t="e">
        <f>C91/'MNB100'!C$29</f>
        <v>#DIV/0!</v>
      </c>
      <c r="G91" s="446"/>
      <c r="H91" s="446"/>
    </row>
    <row r="92" spans="1:8" s="439" customFormat="1" ht="12.75">
      <c r="A92" s="445">
        <v>59</v>
      </c>
      <c r="B92" s="433" t="s">
        <v>33</v>
      </c>
      <c r="C92" s="576"/>
      <c r="D92" s="637"/>
      <c r="E92" s="441" t="e">
        <f>C92/'MNB100'!C$29</f>
        <v>#DIV/0!</v>
      </c>
      <c r="G92" s="446"/>
      <c r="H92" s="446"/>
    </row>
    <row r="93" spans="1:8" s="439" customFormat="1" ht="12.75">
      <c r="A93" s="445">
        <v>60</v>
      </c>
      <c r="B93" s="433" t="s">
        <v>33</v>
      </c>
      <c r="C93" s="576"/>
      <c r="D93" s="637"/>
      <c r="E93" s="441" t="e">
        <f>C93/'MNB100'!C$29</f>
        <v>#DIV/0!</v>
      </c>
      <c r="G93" s="446"/>
      <c r="H93" s="446"/>
    </row>
    <row r="94" spans="1:8" s="439" customFormat="1" ht="12.75">
      <c r="A94" s="445">
        <v>61</v>
      </c>
      <c r="B94" s="433" t="s">
        <v>33</v>
      </c>
      <c r="C94" s="576"/>
      <c r="D94" s="637"/>
      <c r="E94" s="441" t="e">
        <f>C94/'MNB100'!C$29</f>
        <v>#DIV/0!</v>
      </c>
      <c r="G94" s="446"/>
      <c r="H94" s="446"/>
    </row>
    <row r="95" spans="1:8" s="439" customFormat="1" ht="12.75">
      <c r="A95" s="445">
        <v>62</v>
      </c>
      <c r="B95" s="433" t="s">
        <v>33</v>
      </c>
      <c r="C95" s="576"/>
      <c r="D95" s="637"/>
      <c r="E95" s="441" t="e">
        <f>C95/'MNB100'!C$29</f>
        <v>#DIV/0!</v>
      </c>
      <c r="G95" s="446"/>
      <c r="H95" s="446"/>
    </row>
    <row r="96" spans="1:8" s="439" customFormat="1" ht="12.75">
      <c r="A96" s="445">
        <v>63</v>
      </c>
      <c r="B96" s="433" t="s">
        <v>33</v>
      </c>
      <c r="C96" s="576"/>
      <c r="D96" s="637"/>
      <c r="E96" s="441" t="e">
        <f>C96/'MNB100'!C$29</f>
        <v>#DIV/0!</v>
      </c>
      <c r="G96" s="446"/>
      <c r="H96" s="446"/>
    </row>
    <row r="97" spans="1:8" s="439" customFormat="1" ht="12.75">
      <c r="A97" s="445">
        <v>64</v>
      </c>
      <c r="B97" s="433" t="s">
        <v>33</v>
      </c>
      <c r="C97" s="576"/>
      <c r="D97" s="637"/>
      <c r="E97" s="441" t="e">
        <f>C97/'MNB100'!C$29</f>
        <v>#DIV/0!</v>
      </c>
      <c r="G97" s="446"/>
      <c r="H97" s="446"/>
    </row>
    <row r="98" spans="1:8" s="439" customFormat="1" ht="12.75">
      <c r="A98" s="445">
        <v>65</v>
      </c>
      <c r="B98" s="433" t="s">
        <v>33</v>
      </c>
      <c r="C98" s="576"/>
      <c r="D98" s="637"/>
      <c r="E98" s="441" t="e">
        <f>C98/'MNB100'!C$29</f>
        <v>#DIV/0!</v>
      </c>
      <c r="G98" s="446"/>
      <c r="H98" s="446"/>
    </row>
    <row r="99" spans="1:8" s="439" customFormat="1" ht="12.75">
      <c r="A99" s="445">
        <v>66</v>
      </c>
      <c r="B99" s="433" t="s">
        <v>33</v>
      </c>
      <c r="C99" s="576"/>
      <c r="D99" s="637"/>
      <c r="E99" s="441" t="e">
        <f>C99/'MNB100'!C$29</f>
        <v>#DIV/0!</v>
      </c>
      <c r="G99" s="446"/>
      <c r="H99" s="446"/>
    </row>
    <row r="100" spans="1:8" s="439" customFormat="1" ht="12.75">
      <c r="A100" s="445">
        <v>67</v>
      </c>
      <c r="B100" s="433" t="s">
        <v>33</v>
      </c>
      <c r="C100" s="576"/>
      <c r="D100" s="637"/>
      <c r="E100" s="441" t="e">
        <f>C100/'MNB100'!C$29</f>
        <v>#DIV/0!</v>
      </c>
      <c r="G100" s="446"/>
      <c r="H100" s="446"/>
    </row>
    <row r="101" spans="1:8" s="439" customFormat="1" ht="12.75">
      <c r="A101" s="445">
        <v>68</v>
      </c>
      <c r="B101" s="433" t="s">
        <v>33</v>
      </c>
      <c r="C101" s="576"/>
      <c r="D101" s="637"/>
      <c r="E101" s="441" t="e">
        <f>C101/'MNB100'!C$29</f>
        <v>#DIV/0!</v>
      </c>
      <c r="G101" s="446"/>
      <c r="H101" s="446"/>
    </row>
    <row r="102" spans="1:8" s="439" customFormat="1" ht="12.75">
      <c r="A102" s="445">
        <v>69</v>
      </c>
      <c r="B102" s="433" t="s">
        <v>33</v>
      </c>
      <c r="C102" s="576"/>
      <c r="D102" s="637"/>
      <c r="E102" s="441" t="e">
        <f>C102/'MNB100'!C$29</f>
        <v>#DIV/0!</v>
      </c>
      <c r="G102" s="446"/>
      <c r="H102" s="446"/>
    </row>
    <row r="103" spans="1:8" s="439" customFormat="1" ht="12.75">
      <c r="A103" s="445">
        <v>70</v>
      </c>
      <c r="B103" s="433" t="s">
        <v>33</v>
      </c>
      <c r="C103" s="576"/>
      <c r="D103" s="637"/>
      <c r="E103" s="441" t="e">
        <f>C103/'MNB100'!C$29</f>
        <v>#DIV/0!</v>
      </c>
      <c r="G103" s="446"/>
      <c r="H103" s="446"/>
    </row>
    <row r="104" spans="1:8" s="439" customFormat="1" ht="12.75">
      <c r="A104" s="445">
        <v>71</v>
      </c>
      <c r="B104" s="433" t="s">
        <v>33</v>
      </c>
      <c r="C104" s="576"/>
      <c r="D104" s="637"/>
      <c r="E104" s="441" t="e">
        <f>C104/'MNB100'!C$29</f>
        <v>#DIV/0!</v>
      </c>
      <c r="G104" s="446"/>
      <c r="H104" s="446"/>
    </row>
    <row r="105" spans="1:8" s="439" customFormat="1" ht="12.75">
      <c r="A105" s="445">
        <v>72</v>
      </c>
      <c r="B105" s="433" t="s">
        <v>33</v>
      </c>
      <c r="C105" s="576"/>
      <c r="D105" s="637"/>
      <c r="E105" s="441" t="e">
        <f>C105/'MNB100'!C$29</f>
        <v>#DIV/0!</v>
      </c>
      <c r="G105" s="446"/>
      <c r="H105" s="446"/>
    </row>
    <row r="106" spans="1:8" s="439" customFormat="1" ht="12.75">
      <c r="A106" s="445">
        <v>73</v>
      </c>
      <c r="B106" s="433" t="s">
        <v>33</v>
      </c>
      <c r="C106" s="576"/>
      <c r="D106" s="637"/>
      <c r="E106" s="441" t="e">
        <f>C106/'MNB100'!C$29</f>
        <v>#DIV/0!</v>
      </c>
      <c r="G106" s="446"/>
      <c r="H106" s="446"/>
    </row>
    <row r="107" spans="1:8" s="439" customFormat="1" ht="12.75">
      <c r="A107" s="445">
        <v>74</v>
      </c>
      <c r="B107" s="433" t="s">
        <v>33</v>
      </c>
      <c r="C107" s="576"/>
      <c r="D107" s="637"/>
      <c r="E107" s="441" t="e">
        <f>C107/'MNB100'!C$29</f>
        <v>#DIV/0!</v>
      </c>
      <c r="G107" s="446"/>
      <c r="H107" s="446"/>
    </row>
    <row r="108" spans="1:8" s="439" customFormat="1" ht="12.75">
      <c r="A108" s="445">
        <v>75</v>
      </c>
      <c r="B108" s="433" t="s">
        <v>33</v>
      </c>
      <c r="C108" s="576"/>
      <c r="D108" s="637"/>
      <c r="E108" s="441" t="e">
        <f>C108/'MNB100'!C$29</f>
        <v>#DIV/0!</v>
      </c>
      <c r="G108" s="446"/>
      <c r="H108" s="446"/>
    </row>
    <row r="109" spans="1:8" s="439" customFormat="1" ht="12.75">
      <c r="A109" s="445">
        <v>76</v>
      </c>
      <c r="B109" s="433" t="s">
        <v>33</v>
      </c>
      <c r="C109" s="576"/>
      <c r="D109" s="637"/>
      <c r="E109" s="441" t="e">
        <f>C109/'MNB100'!C$29</f>
        <v>#DIV/0!</v>
      </c>
      <c r="G109" s="446"/>
      <c r="H109" s="446"/>
    </row>
    <row r="110" spans="1:8" s="439" customFormat="1" ht="12.75">
      <c r="A110" s="445">
        <v>77</v>
      </c>
      <c r="B110" s="433" t="s">
        <v>33</v>
      </c>
      <c r="C110" s="576"/>
      <c r="D110" s="637"/>
      <c r="E110" s="441" t="e">
        <f>C110/'MNB100'!C$29</f>
        <v>#DIV/0!</v>
      </c>
      <c r="G110" s="446"/>
      <c r="H110" s="446"/>
    </row>
    <row r="111" spans="1:8" s="439" customFormat="1" ht="12.75">
      <c r="A111" s="445">
        <v>78</v>
      </c>
      <c r="B111" s="433" t="s">
        <v>33</v>
      </c>
      <c r="C111" s="576"/>
      <c r="D111" s="637"/>
      <c r="E111" s="441" t="e">
        <f>C111/'MNB100'!C$29</f>
        <v>#DIV/0!</v>
      </c>
      <c r="G111" s="446"/>
      <c r="H111" s="446"/>
    </row>
    <row r="112" spans="1:8" s="439" customFormat="1" ht="12.75">
      <c r="A112" s="445">
        <v>79</v>
      </c>
      <c r="B112" s="433" t="s">
        <v>33</v>
      </c>
      <c r="C112" s="576"/>
      <c r="D112" s="637"/>
      <c r="E112" s="441" t="e">
        <f>C112/'MNB100'!C$29</f>
        <v>#DIV/0!</v>
      </c>
      <c r="G112" s="446"/>
      <c r="H112" s="446"/>
    </row>
    <row r="113" spans="1:8" s="439" customFormat="1" ht="12.75">
      <c r="A113" s="445">
        <v>80</v>
      </c>
      <c r="B113" s="433" t="s">
        <v>33</v>
      </c>
      <c r="C113" s="576"/>
      <c r="D113" s="637"/>
      <c r="E113" s="441" t="e">
        <f>C113/'MNB100'!C$29</f>
        <v>#DIV/0!</v>
      </c>
      <c r="G113" s="446"/>
      <c r="H113" s="446"/>
    </row>
    <row r="114" spans="1:8" s="439" customFormat="1" ht="12.75">
      <c r="A114" s="445">
        <v>81</v>
      </c>
      <c r="B114" s="433" t="s">
        <v>33</v>
      </c>
      <c r="C114" s="576"/>
      <c r="D114" s="637"/>
      <c r="E114" s="441" t="e">
        <f>C114/'MNB100'!C$29</f>
        <v>#DIV/0!</v>
      </c>
      <c r="G114" s="446"/>
      <c r="H114" s="446"/>
    </row>
    <row r="115" spans="1:8" s="439" customFormat="1" ht="12.75">
      <c r="A115" s="445">
        <v>82</v>
      </c>
      <c r="B115" s="433" t="s">
        <v>33</v>
      </c>
      <c r="C115" s="576"/>
      <c r="D115" s="637"/>
      <c r="E115" s="441" t="e">
        <f>C115/'MNB100'!C$29</f>
        <v>#DIV/0!</v>
      </c>
      <c r="G115" s="446"/>
      <c r="H115" s="446"/>
    </row>
    <row r="116" spans="1:8" s="439" customFormat="1" ht="12.75">
      <c r="A116" s="445">
        <v>83</v>
      </c>
      <c r="B116" s="433" t="s">
        <v>33</v>
      </c>
      <c r="C116" s="576"/>
      <c r="D116" s="637"/>
      <c r="E116" s="441" t="e">
        <f>C116/'MNB100'!C$29</f>
        <v>#DIV/0!</v>
      </c>
      <c r="G116" s="446"/>
      <c r="H116" s="446"/>
    </row>
    <row r="117" spans="1:8" s="439" customFormat="1" ht="12.75">
      <c r="A117" s="445">
        <v>84</v>
      </c>
      <c r="B117" s="433" t="s">
        <v>33</v>
      </c>
      <c r="C117" s="576"/>
      <c r="D117" s="637"/>
      <c r="E117" s="441" t="e">
        <f>C117/'MNB100'!C$29</f>
        <v>#DIV/0!</v>
      </c>
      <c r="G117" s="446"/>
      <c r="H117" s="446"/>
    </row>
    <row r="118" spans="1:8" s="439" customFormat="1" ht="12.75">
      <c r="A118" s="445">
        <v>85</v>
      </c>
      <c r="B118" s="433" t="s">
        <v>33</v>
      </c>
      <c r="C118" s="576"/>
      <c r="D118" s="637"/>
      <c r="E118" s="441" t="e">
        <f>C118/'MNB100'!C$29</f>
        <v>#DIV/0!</v>
      </c>
      <c r="G118" s="446"/>
      <c r="H118" s="446"/>
    </row>
    <row r="119" spans="1:8" s="439" customFormat="1" ht="12.75">
      <c r="A119" s="445">
        <v>86</v>
      </c>
      <c r="B119" s="433" t="s">
        <v>33</v>
      </c>
      <c r="C119" s="576"/>
      <c r="D119" s="637"/>
      <c r="E119" s="441" t="e">
        <f>C119/'MNB100'!C$29</f>
        <v>#DIV/0!</v>
      </c>
      <c r="G119" s="446"/>
      <c r="H119" s="446"/>
    </row>
    <row r="120" spans="1:8" s="439" customFormat="1" ht="12.75">
      <c r="A120" s="445">
        <v>87</v>
      </c>
      <c r="B120" s="433" t="s">
        <v>33</v>
      </c>
      <c r="C120" s="576"/>
      <c r="D120" s="637"/>
      <c r="E120" s="441" t="e">
        <f>C120/'MNB100'!C$29</f>
        <v>#DIV/0!</v>
      </c>
      <c r="G120" s="446"/>
      <c r="H120" s="446"/>
    </row>
    <row r="121" spans="1:8" s="439" customFormat="1" ht="12.75">
      <c r="A121" s="445">
        <v>88</v>
      </c>
      <c r="B121" s="433" t="s">
        <v>33</v>
      </c>
      <c r="C121" s="576"/>
      <c r="D121" s="637"/>
      <c r="E121" s="441" t="e">
        <f>C121/'MNB100'!C$29</f>
        <v>#DIV/0!</v>
      </c>
      <c r="G121" s="446"/>
      <c r="H121" s="446"/>
    </row>
    <row r="122" spans="1:8" s="439" customFormat="1" ht="12.75">
      <c r="A122" s="445">
        <v>89</v>
      </c>
      <c r="B122" s="433" t="s">
        <v>33</v>
      </c>
      <c r="C122" s="576"/>
      <c r="D122" s="637"/>
      <c r="E122" s="441" t="e">
        <f>C122/'MNB100'!C$29</f>
        <v>#DIV/0!</v>
      </c>
      <c r="G122" s="446"/>
      <c r="H122" s="446"/>
    </row>
    <row r="123" spans="1:8" s="439" customFormat="1" ht="12.75">
      <c r="A123" s="445">
        <v>90</v>
      </c>
      <c r="B123" s="433" t="s">
        <v>33</v>
      </c>
      <c r="C123" s="576"/>
      <c r="D123" s="637"/>
      <c r="E123" s="441" t="e">
        <f>C123/'MNB100'!C$29</f>
        <v>#DIV/0!</v>
      </c>
      <c r="G123" s="446"/>
      <c r="H123" s="446"/>
    </row>
    <row r="124" spans="1:8" s="439" customFormat="1" ht="12.75">
      <c r="A124" s="445">
        <v>91</v>
      </c>
      <c r="B124" s="433" t="s">
        <v>33</v>
      </c>
      <c r="C124" s="576"/>
      <c r="D124" s="637"/>
      <c r="E124" s="441" t="e">
        <f>C124/'MNB100'!C$29</f>
        <v>#DIV/0!</v>
      </c>
      <c r="G124" s="446"/>
      <c r="H124" s="446"/>
    </row>
    <row r="125" spans="1:8" s="439" customFormat="1" ht="12.75">
      <c r="A125" s="445">
        <v>92</v>
      </c>
      <c r="B125" s="433" t="s">
        <v>33</v>
      </c>
      <c r="C125" s="576"/>
      <c r="D125" s="637"/>
      <c r="E125" s="441" t="e">
        <f>C125/'MNB100'!C$29</f>
        <v>#DIV/0!</v>
      </c>
      <c r="G125" s="446"/>
      <c r="H125" s="446"/>
    </row>
    <row r="126" spans="1:8" s="439" customFormat="1" ht="12.75">
      <c r="A126" s="445">
        <v>93</v>
      </c>
      <c r="B126" s="433" t="s">
        <v>33</v>
      </c>
      <c r="C126" s="576"/>
      <c r="D126" s="637"/>
      <c r="E126" s="441" t="e">
        <f>C126/'MNB100'!C$29</f>
        <v>#DIV/0!</v>
      </c>
      <c r="G126" s="446"/>
      <c r="H126" s="446"/>
    </row>
    <row r="127" spans="1:8" s="439" customFormat="1" ht="12.75">
      <c r="A127" s="445">
        <v>94</v>
      </c>
      <c r="B127" s="433" t="s">
        <v>33</v>
      </c>
      <c r="C127" s="576"/>
      <c r="D127" s="637"/>
      <c r="E127" s="441" t="e">
        <f>C127/'MNB100'!C$29</f>
        <v>#DIV/0!</v>
      </c>
      <c r="G127" s="446"/>
      <c r="H127" s="446"/>
    </row>
    <row r="128" spans="1:8" s="439" customFormat="1" ht="12.75">
      <c r="A128" s="445">
        <v>95</v>
      </c>
      <c r="B128" s="433" t="s">
        <v>33</v>
      </c>
      <c r="C128" s="576"/>
      <c r="D128" s="637"/>
      <c r="E128" s="441" t="e">
        <f>C128/'MNB100'!C$29</f>
        <v>#DIV/0!</v>
      </c>
      <c r="G128" s="446"/>
      <c r="H128" s="446"/>
    </row>
    <row r="129" spans="1:8" s="439" customFormat="1" ht="12.75">
      <c r="A129" s="445">
        <v>96</v>
      </c>
      <c r="B129" s="433" t="s">
        <v>33</v>
      </c>
      <c r="C129" s="576"/>
      <c r="D129" s="637"/>
      <c r="E129" s="441" t="e">
        <f>C129/'MNB100'!C$29</f>
        <v>#DIV/0!</v>
      </c>
      <c r="G129" s="446"/>
      <c r="H129" s="446"/>
    </row>
    <row r="130" spans="1:8" s="439" customFormat="1" ht="12.75">
      <c r="A130" s="445">
        <v>97</v>
      </c>
      <c r="B130" s="433" t="s">
        <v>33</v>
      </c>
      <c r="C130" s="576"/>
      <c r="D130" s="637"/>
      <c r="E130" s="441" t="e">
        <f>C130/'MNB100'!C$29</f>
        <v>#DIV/0!</v>
      </c>
      <c r="G130" s="446"/>
      <c r="H130" s="446"/>
    </row>
    <row r="131" spans="1:8" s="439" customFormat="1" ht="12.75">
      <c r="A131" s="445">
        <v>98</v>
      </c>
      <c r="B131" s="433" t="s">
        <v>33</v>
      </c>
      <c r="C131" s="576"/>
      <c r="D131" s="637"/>
      <c r="E131" s="441" t="e">
        <f>C131/'MNB100'!C$29</f>
        <v>#DIV/0!</v>
      </c>
      <c r="G131" s="446"/>
      <c r="H131" s="446"/>
    </row>
    <row r="132" spans="1:8" s="439" customFormat="1" ht="12.75">
      <c r="A132" s="445">
        <v>99</v>
      </c>
      <c r="B132" s="433" t="s">
        <v>33</v>
      </c>
      <c r="C132" s="576"/>
      <c r="D132" s="637"/>
      <c r="E132" s="441" t="e">
        <f>C132/'MNB100'!C$29</f>
        <v>#DIV/0!</v>
      </c>
      <c r="G132" s="446"/>
      <c r="H132" s="446"/>
    </row>
    <row r="133" spans="1:8" s="439" customFormat="1" ht="12.75">
      <c r="A133" s="445">
        <v>100</v>
      </c>
      <c r="B133" s="433" t="s">
        <v>33</v>
      </c>
      <c r="C133" s="576"/>
      <c r="D133" s="637"/>
      <c r="E133" s="441" t="e">
        <f>C133/'MNB100'!C$29</f>
        <v>#DIV/0!</v>
      </c>
      <c r="G133" s="446"/>
      <c r="H133" s="446"/>
    </row>
    <row r="134" spans="1:8" s="439" customFormat="1" ht="12.75">
      <c r="A134" s="445">
        <v>101</v>
      </c>
      <c r="B134" s="433" t="s">
        <v>33</v>
      </c>
      <c r="C134" s="576"/>
      <c r="D134" s="637"/>
      <c r="E134" s="441" t="e">
        <f>C134/'MNB100'!C$29</f>
        <v>#DIV/0!</v>
      </c>
      <c r="G134" s="446"/>
      <c r="H134" s="446"/>
    </row>
    <row r="135" spans="1:8">
      <c r="A135" s="445">
        <v>102</v>
      </c>
      <c r="B135" s="433" t="s">
        <v>33</v>
      </c>
      <c r="C135" s="576"/>
      <c r="D135" s="637"/>
      <c r="E135" s="441" t="e">
        <f>C135/'MNB100'!C$29</f>
        <v>#DIV/0!</v>
      </c>
    </row>
    <row r="136" spans="1:8">
      <c r="A136" s="445">
        <v>103</v>
      </c>
      <c r="B136" s="433" t="s">
        <v>33</v>
      </c>
      <c r="C136" s="576"/>
      <c r="D136" s="637"/>
      <c r="E136" s="441" t="e">
        <f>C136/'MNB100'!C$29</f>
        <v>#DIV/0!</v>
      </c>
    </row>
    <row r="137" spans="1:8">
      <c r="A137" s="445">
        <v>104</v>
      </c>
      <c r="B137" s="433" t="s">
        <v>33</v>
      </c>
      <c r="C137" s="576"/>
      <c r="D137" s="637"/>
      <c r="E137" s="441" t="e">
        <f>C137/'MNB100'!C$29</f>
        <v>#DIV/0!</v>
      </c>
    </row>
    <row r="138" spans="1:8">
      <c r="A138" s="445">
        <v>105</v>
      </c>
      <c r="B138" s="433" t="s">
        <v>33</v>
      </c>
      <c r="C138" s="576"/>
      <c r="D138" s="637"/>
      <c r="E138" s="441" t="e">
        <f>C138/'MNB100'!C$29</f>
        <v>#DIV/0!</v>
      </c>
    </row>
    <row r="139" spans="1:8">
      <c r="A139" s="445">
        <v>106</v>
      </c>
      <c r="B139" s="433" t="s">
        <v>33</v>
      </c>
      <c r="C139" s="576"/>
      <c r="D139" s="637"/>
      <c r="E139" s="441" t="e">
        <f>C139/'MNB100'!C$29</f>
        <v>#DIV/0!</v>
      </c>
    </row>
    <row r="140" spans="1:8">
      <c r="A140" s="445">
        <v>107</v>
      </c>
      <c r="B140" s="433" t="s">
        <v>33</v>
      </c>
      <c r="C140" s="576"/>
      <c r="D140" s="637"/>
      <c r="E140" s="441" t="e">
        <f>C140/'MNB100'!C$29</f>
        <v>#DIV/0!</v>
      </c>
    </row>
    <row r="141" spans="1:8">
      <c r="A141" s="445">
        <v>108</v>
      </c>
      <c r="B141" s="433" t="s">
        <v>33</v>
      </c>
      <c r="C141" s="576"/>
      <c r="D141" s="637"/>
      <c r="E141" s="441" t="e">
        <f>C141/'MNB100'!C$29</f>
        <v>#DIV/0!</v>
      </c>
    </row>
    <row r="142" spans="1:8">
      <c r="A142" s="445">
        <v>109</v>
      </c>
      <c r="B142" s="433" t="s">
        <v>33</v>
      </c>
      <c r="C142" s="576"/>
      <c r="D142" s="637"/>
      <c r="E142" s="441" t="e">
        <f>C142/'MNB100'!C$29</f>
        <v>#DIV/0!</v>
      </c>
    </row>
    <row r="143" spans="1:8">
      <c r="A143" s="445">
        <v>110</v>
      </c>
      <c r="B143" s="433" t="s">
        <v>33</v>
      </c>
      <c r="C143" s="576"/>
      <c r="D143" s="637"/>
      <c r="E143" s="441" t="e">
        <f>C143/'MNB100'!C$29</f>
        <v>#DIV/0!</v>
      </c>
    </row>
    <row r="144" spans="1:8">
      <c r="A144" s="445">
        <v>111</v>
      </c>
      <c r="B144" s="433" t="s">
        <v>33</v>
      </c>
      <c r="C144" s="576"/>
      <c r="D144" s="637"/>
      <c r="E144" s="441" t="e">
        <f>C144/'MNB100'!C$29</f>
        <v>#DIV/0!</v>
      </c>
    </row>
    <row r="145" spans="1:5">
      <c r="A145" s="445">
        <v>112</v>
      </c>
      <c r="B145" s="433" t="s">
        <v>33</v>
      </c>
      <c r="C145" s="576"/>
      <c r="D145" s="637"/>
      <c r="E145" s="441" t="e">
        <f>C145/'MNB100'!C$29</f>
        <v>#DIV/0!</v>
      </c>
    </row>
    <row r="146" spans="1:5">
      <c r="A146" s="445">
        <v>113</v>
      </c>
      <c r="B146" s="433" t="s">
        <v>33</v>
      </c>
      <c r="C146" s="576"/>
      <c r="D146" s="637"/>
      <c r="E146" s="441" t="e">
        <f>C146/'MNB100'!C$29</f>
        <v>#DIV/0!</v>
      </c>
    </row>
    <row r="147" spans="1:5">
      <c r="A147" s="445">
        <v>114</v>
      </c>
      <c r="B147" s="433" t="s">
        <v>33</v>
      </c>
      <c r="C147" s="576"/>
      <c r="D147" s="637"/>
      <c r="E147" s="441" t="e">
        <f>C147/'MNB100'!C$29</f>
        <v>#DIV/0!</v>
      </c>
    </row>
    <row r="148" spans="1:5">
      <c r="A148" s="445">
        <v>115</v>
      </c>
      <c r="B148" s="433" t="s">
        <v>33</v>
      </c>
      <c r="C148" s="576"/>
      <c r="D148" s="637"/>
      <c r="E148" s="441" t="e">
        <f>C148/'MNB100'!C$29</f>
        <v>#DIV/0!</v>
      </c>
    </row>
    <row r="149" spans="1:5">
      <c r="A149" s="445">
        <v>116</v>
      </c>
      <c r="B149" s="433" t="s">
        <v>33</v>
      </c>
      <c r="C149" s="576"/>
      <c r="D149" s="637"/>
      <c r="E149" s="441" t="e">
        <f>C149/'MNB100'!C$29</f>
        <v>#DIV/0!</v>
      </c>
    </row>
    <row r="150" spans="1:5">
      <c r="A150" s="445">
        <v>117</v>
      </c>
      <c r="B150" s="433" t="s">
        <v>33</v>
      </c>
      <c r="C150" s="576"/>
      <c r="D150" s="637"/>
      <c r="E150" s="441" t="e">
        <f>C150/'MNB100'!C$29</f>
        <v>#DIV/0!</v>
      </c>
    </row>
    <row r="151" spans="1:5">
      <c r="A151" s="445">
        <v>118</v>
      </c>
      <c r="B151" s="433" t="s">
        <v>33</v>
      </c>
      <c r="C151" s="576"/>
      <c r="D151" s="637"/>
      <c r="E151" s="441" t="e">
        <f>C151/'MNB100'!C$29</f>
        <v>#DIV/0!</v>
      </c>
    </row>
    <row r="152" spans="1:5">
      <c r="A152" s="445">
        <v>119</v>
      </c>
      <c r="B152" s="433" t="s">
        <v>33</v>
      </c>
      <c r="C152" s="576"/>
      <c r="D152" s="637"/>
      <c r="E152" s="441" t="e">
        <f>C152/'MNB100'!C$29</f>
        <v>#DIV/0!</v>
      </c>
    </row>
    <row r="153" spans="1:5">
      <c r="A153" s="445">
        <v>120</v>
      </c>
      <c r="B153" s="433" t="s">
        <v>33</v>
      </c>
      <c r="C153" s="576"/>
      <c r="D153" s="637"/>
      <c r="E153" s="441" t="e">
        <f>C153/'MNB100'!C$29</f>
        <v>#DIV/0!</v>
      </c>
    </row>
    <row r="154" spans="1:5">
      <c r="A154" s="445">
        <v>121</v>
      </c>
      <c r="B154" s="433" t="s">
        <v>33</v>
      </c>
      <c r="C154" s="576"/>
      <c r="D154" s="637"/>
      <c r="E154" s="441" t="e">
        <f>C154/'MNB100'!C$29</f>
        <v>#DIV/0!</v>
      </c>
    </row>
    <row r="155" spans="1:5">
      <c r="A155" s="445">
        <v>122</v>
      </c>
      <c r="B155" s="433" t="s">
        <v>33</v>
      </c>
      <c r="C155" s="576"/>
      <c r="D155" s="637"/>
      <c r="E155" s="441" t="e">
        <f>C155/'MNB100'!C$29</f>
        <v>#DIV/0!</v>
      </c>
    </row>
    <row r="156" spans="1:5">
      <c r="A156" s="445">
        <v>123</v>
      </c>
      <c r="B156" s="433" t="s">
        <v>33</v>
      </c>
      <c r="C156" s="576"/>
      <c r="D156" s="637"/>
      <c r="E156" s="441" t="e">
        <f>C156/'MNB100'!C$29</f>
        <v>#DIV/0!</v>
      </c>
    </row>
    <row r="157" spans="1:5">
      <c r="A157" s="445">
        <v>124</v>
      </c>
      <c r="B157" s="433" t="s">
        <v>33</v>
      </c>
      <c r="C157" s="576"/>
      <c r="D157" s="637"/>
      <c r="E157" s="441" t="e">
        <f>C157/'MNB100'!C$29</f>
        <v>#DIV/0!</v>
      </c>
    </row>
    <row r="158" spans="1:5">
      <c r="A158" s="445">
        <v>125</v>
      </c>
      <c r="B158" s="433" t="s">
        <v>33</v>
      </c>
      <c r="C158" s="576"/>
      <c r="D158" s="637"/>
      <c r="E158" s="441" t="e">
        <f>C158/'MNB100'!C$29</f>
        <v>#DIV/0!</v>
      </c>
    </row>
    <row r="159" spans="1:5">
      <c r="A159" s="445">
        <v>126</v>
      </c>
      <c r="B159" s="433" t="s">
        <v>33</v>
      </c>
      <c r="C159" s="576"/>
      <c r="D159" s="637"/>
      <c r="E159" s="441" t="e">
        <f>C159/'MNB100'!C$29</f>
        <v>#DIV/0!</v>
      </c>
    </row>
    <row r="160" spans="1:5">
      <c r="A160" s="445">
        <v>127</v>
      </c>
      <c r="B160" s="433" t="s">
        <v>33</v>
      </c>
      <c r="C160" s="576"/>
      <c r="D160" s="637"/>
      <c r="E160" s="441" t="e">
        <f>C160/'MNB100'!C$29</f>
        <v>#DIV/0!</v>
      </c>
    </row>
    <row r="161" spans="1:5">
      <c r="A161" s="445">
        <v>128</v>
      </c>
      <c r="B161" s="433" t="s">
        <v>33</v>
      </c>
      <c r="C161" s="576"/>
      <c r="D161" s="637"/>
      <c r="E161" s="441" t="e">
        <f>C161/'MNB100'!C$29</f>
        <v>#DIV/0!</v>
      </c>
    </row>
    <row r="162" spans="1:5">
      <c r="A162" s="445">
        <v>129</v>
      </c>
      <c r="B162" s="433" t="s">
        <v>33</v>
      </c>
      <c r="C162" s="576"/>
      <c r="D162" s="637"/>
      <c r="E162" s="441" t="e">
        <f>C162/'MNB100'!C$29</f>
        <v>#DIV/0!</v>
      </c>
    </row>
    <row r="163" spans="1:5">
      <c r="A163" s="445">
        <v>130</v>
      </c>
      <c r="B163" s="433" t="s">
        <v>33</v>
      </c>
      <c r="C163" s="576"/>
      <c r="D163" s="637"/>
      <c r="E163" s="441" t="e">
        <f>C163/'MNB100'!C$29</f>
        <v>#DIV/0!</v>
      </c>
    </row>
    <row r="164" spans="1:5">
      <c r="A164" s="445">
        <v>131</v>
      </c>
      <c r="B164" s="433" t="s">
        <v>33</v>
      </c>
      <c r="C164" s="576"/>
      <c r="D164" s="637"/>
      <c r="E164" s="441" t="e">
        <f>C164/'MNB100'!C$29</f>
        <v>#DIV/0!</v>
      </c>
    </row>
    <row r="165" spans="1:5">
      <c r="A165" s="445">
        <v>132</v>
      </c>
      <c r="B165" s="433" t="s">
        <v>33</v>
      </c>
      <c r="C165" s="576"/>
      <c r="D165" s="637"/>
      <c r="E165" s="441" t="e">
        <f>C165/'MNB100'!C$29</f>
        <v>#DIV/0!</v>
      </c>
    </row>
    <row r="166" spans="1:5">
      <c r="A166" s="445">
        <v>133</v>
      </c>
      <c r="B166" s="433" t="s">
        <v>33</v>
      </c>
      <c r="C166" s="576"/>
      <c r="D166" s="637"/>
      <c r="E166" s="441" t="e">
        <f>C166/'MNB100'!C$29</f>
        <v>#DIV/0!</v>
      </c>
    </row>
    <row r="167" spans="1:5">
      <c r="A167" s="445">
        <v>134</v>
      </c>
      <c r="B167" s="433" t="s">
        <v>33</v>
      </c>
      <c r="C167" s="576"/>
      <c r="D167" s="637"/>
      <c r="E167" s="441" t="e">
        <f>C167/'MNB100'!C$29</f>
        <v>#DIV/0!</v>
      </c>
    </row>
    <row r="168" spans="1:5">
      <c r="A168" s="445">
        <v>135</v>
      </c>
      <c r="B168" s="433" t="s">
        <v>33</v>
      </c>
      <c r="C168" s="576"/>
      <c r="D168" s="637"/>
      <c r="E168" s="441" t="e">
        <f>C168/'MNB100'!C$29</f>
        <v>#DIV/0!</v>
      </c>
    </row>
    <row r="169" spans="1:5">
      <c r="A169" s="445">
        <v>136</v>
      </c>
      <c r="B169" s="433" t="s">
        <v>33</v>
      </c>
      <c r="C169" s="576"/>
      <c r="D169" s="637"/>
      <c r="E169" s="441" t="e">
        <f>C169/'MNB100'!C$29</f>
        <v>#DIV/0!</v>
      </c>
    </row>
    <row r="170" spans="1:5">
      <c r="A170" s="445">
        <v>137</v>
      </c>
      <c r="B170" s="433" t="s">
        <v>33</v>
      </c>
      <c r="C170" s="576"/>
      <c r="D170" s="637"/>
      <c r="E170" s="441" t="e">
        <f>C170/'MNB100'!C$29</f>
        <v>#DIV/0!</v>
      </c>
    </row>
    <row r="171" spans="1:5">
      <c r="A171" s="445">
        <v>138</v>
      </c>
      <c r="B171" s="433" t="s">
        <v>33</v>
      </c>
      <c r="C171" s="576"/>
      <c r="D171" s="637"/>
      <c r="E171" s="441" t="e">
        <f>C171/'MNB100'!C$29</f>
        <v>#DIV/0!</v>
      </c>
    </row>
    <row r="172" spans="1:5">
      <c r="A172" s="445">
        <v>139</v>
      </c>
      <c r="B172" s="433" t="s">
        <v>33</v>
      </c>
      <c r="C172" s="576"/>
      <c r="D172" s="637"/>
      <c r="E172" s="441" t="e">
        <f>C172/'MNB100'!C$29</f>
        <v>#DIV/0!</v>
      </c>
    </row>
    <row r="173" spans="1:5">
      <c r="A173" s="445">
        <v>140</v>
      </c>
      <c r="B173" s="433" t="s">
        <v>33</v>
      </c>
      <c r="C173" s="576"/>
      <c r="D173" s="637"/>
      <c r="E173" s="441" t="e">
        <f>C173/'MNB100'!C$29</f>
        <v>#DIV/0!</v>
      </c>
    </row>
    <row r="174" spans="1:5">
      <c r="A174" s="445">
        <v>141</v>
      </c>
      <c r="B174" s="433" t="s">
        <v>33</v>
      </c>
      <c r="C174" s="576"/>
      <c r="D174" s="637"/>
      <c r="E174" s="441" t="e">
        <f>C174/'MNB100'!C$29</f>
        <v>#DIV/0!</v>
      </c>
    </row>
    <row r="175" spans="1:5">
      <c r="A175" s="445">
        <v>142</v>
      </c>
      <c r="B175" s="433" t="s">
        <v>33</v>
      </c>
      <c r="C175" s="576"/>
      <c r="D175" s="637"/>
      <c r="E175" s="441" t="e">
        <f>C175/'MNB100'!C$29</f>
        <v>#DIV/0!</v>
      </c>
    </row>
    <row r="176" spans="1:5">
      <c r="A176" s="445">
        <v>143</v>
      </c>
      <c r="B176" s="433" t="s">
        <v>33</v>
      </c>
      <c r="C176" s="576"/>
      <c r="D176" s="637"/>
      <c r="E176" s="441" t="e">
        <f>C176/'MNB100'!C$29</f>
        <v>#DIV/0!</v>
      </c>
    </row>
    <row r="177" spans="1:5">
      <c r="A177" s="445">
        <v>144</v>
      </c>
      <c r="B177" s="433" t="s">
        <v>33</v>
      </c>
      <c r="C177" s="576"/>
      <c r="D177" s="637"/>
      <c r="E177" s="441" t="e">
        <f>C177/'MNB100'!C$29</f>
        <v>#DIV/0!</v>
      </c>
    </row>
    <row r="178" spans="1:5">
      <c r="A178" s="445">
        <v>145</v>
      </c>
      <c r="B178" s="433" t="s">
        <v>33</v>
      </c>
      <c r="C178" s="576"/>
      <c r="D178" s="637"/>
      <c r="E178" s="441" t="e">
        <f>C178/'MNB100'!C$29</f>
        <v>#DIV/0!</v>
      </c>
    </row>
    <row r="179" spans="1:5">
      <c r="A179" s="445">
        <v>146</v>
      </c>
      <c r="B179" s="433" t="s">
        <v>33</v>
      </c>
      <c r="C179" s="576"/>
      <c r="D179" s="637"/>
      <c r="E179" s="441" t="e">
        <f>C179/'MNB100'!C$29</f>
        <v>#DIV/0!</v>
      </c>
    </row>
    <row r="180" spans="1:5">
      <c r="A180" s="445">
        <v>147</v>
      </c>
      <c r="B180" s="433" t="s">
        <v>33</v>
      </c>
      <c r="C180" s="576"/>
      <c r="D180" s="637"/>
      <c r="E180" s="441" t="e">
        <f>C180/'MNB100'!C$29</f>
        <v>#DIV/0!</v>
      </c>
    </row>
    <row r="181" spans="1:5">
      <c r="A181" s="445">
        <v>148</v>
      </c>
      <c r="B181" s="433" t="s">
        <v>33</v>
      </c>
      <c r="C181" s="576"/>
      <c r="D181" s="637"/>
      <c r="E181" s="441" t="e">
        <f>C181/'MNB100'!C$29</f>
        <v>#DIV/0!</v>
      </c>
    </row>
    <row r="182" spans="1:5">
      <c r="A182" s="445">
        <v>149</v>
      </c>
      <c r="B182" s="433" t="s">
        <v>33</v>
      </c>
      <c r="C182" s="576"/>
      <c r="D182" s="637"/>
      <c r="E182" s="441" t="e">
        <f>C182/'MNB100'!C$29</f>
        <v>#DIV/0!</v>
      </c>
    </row>
    <row r="183" spans="1:5">
      <c r="A183" s="445">
        <v>150</v>
      </c>
      <c r="B183" s="433" t="s">
        <v>33</v>
      </c>
      <c r="C183" s="576"/>
      <c r="D183" s="637"/>
      <c r="E183" s="441" t="e">
        <f>C183/'MNB100'!C$29</f>
        <v>#DIV/0!</v>
      </c>
    </row>
    <row r="184" spans="1:5">
      <c r="A184" s="445">
        <v>151</v>
      </c>
      <c r="B184" s="433" t="s">
        <v>33</v>
      </c>
      <c r="C184" s="576"/>
      <c r="D184" s="637"/>
      <c r="E184" s="441" t="e">
        <f>C184/'MNB100'!C$29</f>
        <v>#DIV/0!</v>
      </c>
    </row>
    <row r="185" spans="1:5">
      <c r="A185" s="445">
        <v>152</v>
      </c>
      <c r="B185" s="433" t="s">
        <v>33</v>
      </c>
      <c r="C185" s="576"/>
      <c r="D185" s="637"/>
      <c r="E185" s="441" t="e">
        <f>C185/'MNB100'!C$29</f>
        <v>#DIV/0!</v>
      </c>
    </row>
    <row r="186" spans="1:5">
      <c r="A186" s="445">
        <v>153</v>
      </c>
      <c r="B186" s="433" t="s">
        <v>33</v>
      </c>
      <c r="C186" s="576"/>
      <c r="D186" s="637"/>
      <c r="E186" s="441" t="e">
        <f>C186/'MNB100'!C$29</f>
        <v>#DIV/0!</v>
      </c>
    </row>
    <row r="187" spans="1:5">
      <c r="A187" s="445">
        <v>154</v>
      </c>
      <c r="B187" s="433" t="s">
        <v>33</v>
      </c>
      <c r="C187" s="576"/>
      <c r="D187" s="637"/>
      <c r="E187" s="441" t="e">
        <f>C187/'MNB100'!C$29</f>
        <v>#DIV/0!</v>
      </c>
    </row>
    <row r="188" spans="1:5">
      <c r="A188" s="445">
        <v>155</v>
      </c>
      <c r="B188" s="433" t="s">
        <v>33</v>
      </c>
      <c r="C188" s="576"/>
      <c r="D188" s="637"/>
      <c r="E188" s="441" t="e">
        <f>C188/'MNB100'!C$29</f>
        <v>#DIV/0!</v>
      </c>
    </row>
    <row r="189" spans="1:5">
      <c r="A189" s="445">
        <v>156</v>
      </c>
      <c r="B189" s="433" t="s">
        <v>33</v>
      </c>
      <c r="C189" s="576"/>
      <c r="D189" s="637"/>
      <c r="E189" s="441" t="e">
        <f>C189/'MNB100'!C$29</f>
        <v>#DIV/0!</v>
      </c>
    </row>
    <row r="190" spans="1:5">
      <c r="A190" s="445">
        <v>157</v>
      </c>
      <c r="B190" s="433" t="s">
        <v>33</v>
      </c>
      <c r="C190" s="576"/>
      <c r="D190" s="637"/>
      <c r="E190" s="441" t="e">
        <f>C190/'MNB100'!C$29</f>
        <v>#DIV/0!</v>
      </c>
    </row>
    <row r="191" spans="1:5">
      <c r="A191" s="445">
        <v>158</v>
      </c>
      <c r="B191" s="433" t="s">
        <v>33</v>
      </c>
      <c r="C191" s="576"/>
      <c r="D191" s="637"/>
      <c r="E191" s="441" t="e">
        <f>C191/'MNB100'!C$29</f>
        <v>#DIV/0!</v>
      </c>
    </row>
    <row r="192" spans="1:5">
      <c r="A192" s="445">
        <v>159</v>
      </c>
      <c r="B192" s="433" t="s">
        <v>33</v>
      </c>
      <c r="C192" s="576"/>
      <c r="D192" s="637"/>
      <c r="E192" s="441" t="e">
        <f>C192/'MNB100'!C$29</f>
        <v>#DIV/0!</v>
      </c>
    </row>
    <row r="193" spans="1:5">
      <c r="A193" s="445">
        <v>160</v>
      </c>
      <c r="B193" s="433" t="s">
        <v>33</v>
      </c>
      <c r="C193" s="576"/>
      <c r="D193" s="637"/>
      <c r="E193" s="441" t="e">
        <f>C193/'MNB100'!C$29</f>
        <v>#DIV/0!</v>
      </c>
    </row>
    <row r="194" spans="1:5">
      <c r="A194" s="445">
        <v>161</v>
      </c>
      <c r="B194" s="433" t="s">
        <v>33</v>
      </c>
      <c r="C194" s="576"/>
      <c r="D194" s="637"/>
      <c r="E194" s="441" t="e">
        <f>C194/'MNB100'!C$29</f>
        <v>#DIV/0!</v>
      </c>
    </row>
    <row r="195" spans="1:5">
      <c r="A195" s="445">
        <v>162</v>
      </c>
      <c r="B195" s="433" t="s">
        <v>33</v>
      </c>
      <c r="C195" s="576"/>
      <c r="D195" s="637"/>
      <c r="E195" s="441" t="e">
        <f>C195/'MNB100'!C$29</f>
        <v>#DIV/0!</v>
      </c>
    </row>
    <row r="196" spans="1:5">
      <c r="A196" s="445">
        <v>163</v>
      </c>
      <c r="B196" s="433" t="s">
        <v>33</v>
      </c>
      <c r="C196" s="576"/>
      <c r="D196" s="637"/>
      <c r="E196" s="441" t="e">
        <f>C196/'MNB100'!C$29</f>
        <v>#DIV/0!</v>
      </c>
    </row>
    <row r="197" spans="1:5">
      <c r="A197" s="445">
        <v>164</v>
      </c>
      <c r="B197" s="433" t="s">
        <v>33</v>
      </c>
      <c r="C197" s="576"/>
      <c r="D197" s="637"/>
      <c r="E197" s="441" t="e">
        <f>C197/'MNB100'!C$29</f>
        <v>#DIV/0!</v>
      </c>
    </row>
    <row r="198" spans="1:5">
      <c r="A198" s="445">
        <v>165</v>
      </c>
      <c r="B198" s="433" t="s">
        <v>33</v>
      </c>
      <c r="C198" s="576"/>
      <c r="D198" s="637"/>
      <c r="E198" s="441" t="e">
        <f>C198/'MNB100'!C$29</f>
        <v>#DIV/0!</v>
      </c>
    </row>
    <row r="199" spans="1:5">
      <c r="A199" s="445">
        <v>166</v>
      </c>
      <c r="B199" s="433" t="s">
        <v>33</v>
      </c>
      <c r="C199" s="576"/>
      <c r="D199" s="637"/>
      <c r="E199" s="441" t="e">
        <f>C199/'MNB100'!C$29</f>
        <v>#DIV/0!</v>
      </c>
    </row>
    <row r="200" spans="1:5">
      <c r="A200" s="445">
        <v>167</v>
      </c>
      <c r="B200" s="433" t="s">
        <v>33</v>
      </c>
      <c r="C200" s="576"/>
      <c r="D200" s="637"/>
      <c r="E200" s="441" t="e">
        <f>C200/'MNB100'!C$29</f>
        <v>#DIV/0!</v>
      </c>
    </row>
    <row r="201" spans="1:5">
      <c r="A201" s="445">
        <v>168</v>
      </c>
      <c r="B201" s="433" t="s">
        <v>33</v>
      </c>
      <c r="C201" s="576"/>
      <c r="D201" s="637"/>
      <c r="E201" s="441" t="e">
        <f>C201/'MNB100'!C$29</f>
        <v>#DIV/0!</v>
      </c>
    </row>
    <row r="202" spans="1:5">
      <c r="A202" s="445">
        <v>169</v>
      </c>
      <c r="B202" s="433" t="s">
        <v>33</v>
      </c>
      <c r="C202" s="576"/>
      <c r="D202" s="637"/>
      <c r="E202" s="441" t="e">
        <f>C202/'MNB100'!C$29</f>
        <v>#DIV/0!</v>
      </c>
    </row>
    <row r="203" spans="1:5">
      <c r="A203" s="445">
        <v>170</v>
      </c>
      <c r="B203" s="433" t="s">
        <v>33</v>
      </c>
      <c r="C203" s="576"/>
      <c r="D203" s="637"/>
      <c r="E203" s="441" t="e">
        <f>C203/'MNB100'!C$29</f>
        <v>#DIV/0!</v>
      </c>
    </row>
    <row r="204" spans="1:5">
      <c r="A204" s="445">
        <v>171</v>
      </c>
      <c r="B204" s="433" t="s">
        <v>33</v>
      </c>
      <c r="C204" s="576"/>
      <c r="D204" s="637"/>
      <c r="E204" s="441" t="e">
        <f>C204/'MNB100'!C$29</f>
        <v>#DIV/0!</v>
      </c>
    </row>
    <row r="205" spans="1:5">
      <c r="A205" s="445">
        <v>172</v>
      </c>
      <c r="B205" s="433" t="s">
        <v>33</v>
      </c>
      <c r="C205" s="576"/>
      <c r="D205" s="637"/>
      <c r="E205" s="441" t="e">
        <f>C205/'MNB100'!C$29</f>
        <v>#DIV/0!</v>
      </c>
    </row>
    <row r="206" spans="1:5">
      <c r="A206" s="445">
        <v>173</v>
      </c>
      <c r="B206" s="433" t="s">
        <v>33</v>
      </c>
      <c r="C206" s="576"/>
      <c r="D206" s="637"/>
      <c r="E206" s="441" t="e">
        <f>C206/'MNB100'!C$29</f>
        <v>#DIV/0!</v>
      </c>
    </row>
    <row r="207" spans="1:5">
      <c r="A207" s="445">
        <v>174</v>
      </c>
      <c r="B207" s="433" t="s">
        <v>33</v>
      </c>
      <c r="C207" s="576"/>
      <c r="D207" s="637"/>
      <c r="E207" s="441" t="e">
        <f>C207/'MNB100'!C$29</f>
        <v>#DIV/0!</v>
      </c>
    </row>
    <row r="208" spans="1:5">
      <c r="A208" s="445">
        <v>175</v>
      </c>
      <c r="B208" s="433" t="s">
        <v>33</v>
      </c>
      <c r="C208" s="576"/>
      <c r="D208" s="637"/>
      <c r="E208" s="441" t="e">
        <f>C208/'MNB100'!C$29</f>
        <v>#DIV/0!</v>
      </c>
    </row>
    <row r="209" spans="1:5">
      <c r="A209" s="445">
        <v>176</v>
      </c>
      <c r="B209" s="433" t="s">
        <v>33</v>
      </c>
      <c r="C209" s="576"/>
      <c r="D209" s="637"/>
      <c r="E209" s="441" t="e">
        <f>C209/'MNB100'!C$29</f>
        <v>#DIV/0!</v>
      </c>
    </row>
    <row r="210" spans="1:5">
      <c r="A210" s="445">
        <v>177</v>
      </c>
      <c r="B210" s="433" t="s">
        <v>33</v>
      </c>
      <c r="C210" s="576"/>
      <c r="D210" s="637"/>
      <c r="E210" s="441" t="e">
        <f>C210/'MNB100'!C$29</f>
        <v>#DIV/0!</v>
      </c>
    </row>
    <row r="211" spans="1:5">
      <c r="A211" s="445">
        <v>178</v>
      </c>
      <c r="B211" s="433" t="s">
        <v>33</v>
      </c>
      <c r="C211" s="576"/>
      <c r="D211" s="637"/>
      <c r="E211" s="441" t="e">
        <f>C211/'MNB100'!C$29</f>
        <v>#DIV/0!</v>
      </c>
    </row>
    <row r="212" spans="1:5">
      <c r="A212" s="445">
        <v>179</v>
      </c>
      <c r="B212" s="433" t="s">
        <v>33</v>
      </c>
      <c r="C212" s="576"/>
      <c r="D212" s="637"/>
      <c r="E212" s="441" t="e">
        <f>C212/'MNB100'!C$29</f>
        <v>#DIV/0!</v>
      </c>
    </row>
    <row r="213" spans="1:5">
      <c r="A213" s="445">
        <v>180</v>
      </c>
      <c r="B213" s="433" t="s">
        <v>33</v>
      </c>
      <c r="C213" s="576"/>
      <c r="D213" s="637"/>
      <c r="E213" s="441" t="e">
        <f>C213/'MNB100'!C$29</f>
        <v>#DIV/0!</v>
      </c>
    </row>
    <row r="214" spans="1:5">
      <c r="A214" s="445">
        <v>181</v>
      </c>
      <c r="B214" s="433" t="s">
        <v>33</v>
      </c>
      <c r="C214" s="576"/>
      <c r="D214" s="637"/>
      <c r="E214" s="441" t="e">
        <f>C214/'MNB100'!C$29</f>
        <v>#DIV/0!</v>
      </c>
    </row>
    <row r="215" spans="1:5">
      <c r="A215" s="445">
        <v>182</v>
      </c>
      <c r="B215" s="433" t="s">
        <v>33</v>
      </c>
      <c r="C215" s="576"/>
      <c r="D215" s="637"/>
      <c r="E215" s="441" t="e">
        <f>C215/'MNB100'!C$29</f>
        <v>#DIV/0!</v>
      </c>
    </row>
    <row r="216" spans="1:5">
      <c r="A216" s="445">
        <v>183</v>
      </c>
      <c r="B216" s="433" t="s">
        <v>33</v>
      </c>
      <c r="C216" s="576"/>
      <c r="D216" s="637"/>
      <c r="E216" s="441" t="e">
        <f>C216/'MNB100'!C$29</f>
        <v>#DIV/0!</v>
      </c>
    </row>
    <row r="217" spans="1:5">
      <c r="A217" s="445">
        <v>184</v>
      </c>
      <c r="B217" s="433" t="s">
        <v>33</v>
      </c>
      <c r="C217" s="576"/>
      <c r="D217" s="637"/>
      <c r="E217" s="441" t="e">
        <f>C217/'MNB100'!C$29</f>
        <v>#DIV/0!</v>
      </c>
    </row>
    <row r="218" spans="1:5">
      <c r="A218" s="445">
        <v>185</v>
      </c>
      <c r="B218" s="433" t="s">
        <v>33</v>
      </c>
      <c r="C218" s="576"/>
      <c r="D218" s="637"/>
      <c r="E218" s="441" t="e">
        <f>C218/'MNB100'!C$29</f>
        <v>#DIV/0!</v>
      </c>
    </row>
    <row r="219" spans="1:5">
      <c r="A219" s="445">
        <v>186</v>
      </c>
      <c r="B219" s="433" t="s">
        <v>33</v>
      </c>
      <c r="C219" s="576"/>
      <c r="D219" s="637"/>
      <c r="E219" s="441" t="e">
        <f>C219/'MNB100'!C$29</f>
        <v>#DIV/0!</v>
      </c>
    </row>
    <row r="220" spans="1:5">
      <c r="A220" s="445">
        <v>187</v>
      </c>
      <c r="B220" s="433" t="s">
        <v>33</v>
      </c>
      <c r="C220" s="576"/>
      <c r="D220" s="637"/>
      <c r="E220" s="441" t="e">
        <f>C220/'MNB100'!C$29</f>
        <v>#DIV/0!</v>
      </c>
    </row>
    <row r="221" spans="1:5">
      <c r="A221" s="445">
        <v>188</v>
      </c>
      <c r="B221" s="433" t="s">
        <v>33</v>
      </c>
      <c r="C221" s="576"/>
      <c r="D221" s="637"/>
      <c r="E221" s="441" t="e">
        <f>C221/'MNB100'!C$29</f>
        <v>#DIV/0!</v>
      </c>
    </row>
    <row r="222" spans="1:5">
      <c r="A222" s="445">
        <v>189</v>
      </c>
      <c r="B222" s="433" t="s">
        <v>33</v>
      </c>
      <c r="C222" s="576"/>
      <c r="D222" s="637"/>
      <c r="E222" s="441" t="e">
        <f>C222/'MNB100'!C$29</f>
        <v>#DIV/0!</v>
      </c>
    </row>
    <row r="223" spans="1:5">
      <c r="A223" s="445">
        <v>190</v>
      </c>
      <c r="B223" s="433" t="s">
        <v>33</v>
      </c>
      <c r="C223" s="576"/>
      <c r="D223" s="637"/>
      <c r="E223" s="441" t="e">
        <f>C223/'MNB100'!C$29</f>
        <v>#DIV/0!</v>
      </c>
    </row>
    <row r="224" spans="1:5">
      <c r="A224" s="445">
        <v>191</v>
      </c>
      <c r="B224" s="433" t="s">
        <v>33</v>
      </c>
      <c r="C224" s="576"/>
      <c r="D224" s="637"/>
      <c r="E224" s="441" t="e">
        <f>C224/'MNB100'!C$29</f>
        <v>#DIV/0!</v>
      </c>
    </row>
    <row r="225" spans="1:5">
      <c r="A225" s="445">
        <v>192</v>
      </c>
      <c r="B225" s="433" t="s">
        <v>33</v>
      </c>
      <c r="C225" s="576"/>
      <c r="D225" s="637"/>
      <c r="E225" s="441" t="e">
        <f>C225/'MNB100'!C$29</f>
        <v>#DIV/0!</v>
      </c>
    </row>
    <row r="226" spans="1:5">
      <c r="A226" s="445">
        <v>193</v>
      </c>
      <c r="B226" s="433" t="s">
        <v>33</v>
      </c>
      <c r="C226" s="576"/>
      <c r="D226" s="637"/>
      <c r="E226" s="441" t="e">
        <f>C226/'MNB100'!C$29</f>
        <v>#DIV/0!</v>
      </c>
    </row>
    <row r="227" spans="1:5">
      <c r="A227" s="445">
        <v>194</v>
      </c>
      <c r="B227" s="433" t="s">
        <v>33</v>
      </c>
      <c r="C227" s="576"/>
      <c r="D227" s="637"/>
      <c r="E227" s="441" t="e">
        <f>C227/'MNB100'!C$29</f>
        <v>#DIV/0!</v>
      </c>
    </row>
    <row r="228" spans="1:5">
      <c r="A228" s="445">
        <v>195</v>
      </c>
      <c r="B228" s="433" t="s">
        <v>33</v>
      </c>
      <c r="C228" s="576"/>
      <c r="D228" s="637"/>
      <c r="E228" s="441" t="e">
        <f>C228/'MNB100'!C$29</f>
        <v>#DIV/0!</v>
      </c>
    </row>
    <row r="229" spans="1:5">
      <c r="A229" s="445">
        <v>196</v>
      </c>
      <c r="B229" s="433" t="s">
        <v>33</v>
      </c>
      <c r="C229" s="576"/>
      <c r="D229" s="637"/>
      <c r="E229" s="441" t="e">
        <f>C229/'MNB100'!C$29</f>
        <v>#DIV/0!</v>
      </c>
    </row>
    <row r="230" spans="1:5">
      <c r="A230" s="445">
        <v>197</v>
      </c>
      <c r="B230" s="433" t="s">
        <v>33</v>
      </c>
      <c r="C230" s="576"/>
      <c r="D230" s="637"/>
      <c r="E230" s="441" t="e">
        <f>C230/'MNB100'!C$29</f>
        <v>#DIV/0!</v>
      </c>
    </row>
    <row r="231" spans="1:5">
      <c r="A231" s="445">
        <v>198</v>
      </c>
      <c r="B231" s="433" t="s">
        <v>33</v>
      </c>
      <c r="C231" s="576"/>
      <c r="D231" s="637"/>
      <c r="E231" s="441" t="e">
        <f>C231/'MNB100'!C$29</f>
        <v>#DIV/0!</v>
      </c>
    </row>
    <row r="232" spans="1:5">
      <c r="A232" s="445">
        <v>199</v>
      </c>
      <c r="B232" s="433" t="s">
        <v>33</v>
      </c>
      <c r="C232" s="576"/>
      <c r="D232" s="637"/>
      <c r="E232" s="441" t="e">
        <f>C232/'MNB100'!C$29</f>
        <v>#DIV/0!</v>
      </c>
    </row>
    <row r="233" spans="1:5">
      <c r="A233" s="445">
        <v>200</v>
      </c>
      <c r="B233" s="433" t="s">
        <v>33</v>
      </c>
      <c r="C233" s="576"/>
      <c r="D233" s="637"/>
      <c r="E233" s="441" t="e">
        <f>C233/'MNB100'!C$29</f>
        <v>#DIV/0!</v>
      </c>
    </row>
    <row r="234" spans="1:5" s="439" customFormat="1" ht="23.45" customHeight="1">
      <c r="A234" s="303" t="s">
        <v>201</v>
      </c>
      <c r="B234" s="303" t="s">
        <v>2034</v>
      </c>
      <c r="C234" s="435" t="s">
        <v>33</v>
      </c>
      <c r="D234" s="436" t="s">
        <v>33</v>
      </c>
      <c r="E234" s="435"/>
    </row>
    <row r="235" spans="1:5" s="439" customFormat="1" ht="12.75">
      <c r="A235" s="150" t="s">
        <v>889</v>
      </c>
      <c r="B235" s="150" t="s">
        <v>894</v>
      </c>
      <c r="C235" s="429" t="s">
        <v>2033</v>
      </c>
      <c r="D235" s="428" t="s">
        <v>891</v>
      </c>
      <c r="E235" s="415" t="s">
        <v>2166</v>
      </c>
    </row>
    <row r="236" spans="1:5" s="439" customFormat="1" ht="12.75">
      <c r="A236" s="437"/>
      <c r="B236" s="430" t="s">
        <v>106</v>
      </c>
      <c r="C236" s="395">
        <f>SUM(C237:C436)</f>
        <v>0</v>
      </c>
      <c r="D236" s="431" t="s">
        <v>33</v>
      </c>
      <c r="E236" s="438"/>
    </row>
    <row r="237" spans="1:5" s="439" customFormat="1" ht="12.75">
      <c r="A237" s="445">
        <v>1</v>
      </c>
      <c r="B237" s="433" t="s">
        <v>33</v>
      </c>
      <c r="C237" s="576"/>
      <c r="D237" s="637"/>
      <c r="E237" s="441" t="e">
        <f>C237/'MNB100'!C$29</f>
        <v>#DIV/0!</v>
      </c>
    </row>
    <row r="238" spans="1:5">
      <c r="A238" s="445">
        <v>2</v>
      </c>
      <c r="B238" s="433" t="s">
        <v>33</v>
      </c>
      <c r="C238" s="576"/>
      <c r="D238" s="637"/>
      <c r="E238" s="441" t="e">
        <f>C238/'MNB100'!C$29</f>
        <v>#DIV/0!</v>
      </c>
    </row>
    <row r="239" spans="1:5">
      <c r="A239" s="445">
        <v>3</v>
      </c>
      <c r="B239" s="433" t="s">
        <v>33</v>
      </c>
      <c r="C239" s="576"/>
      <c r="D239" s="637"/>
      <c r="E239" s="441" t="e">
        <f>C239/'MNB100'!C$29</f>
        <v>#DIV/0!</v>
      </c>
    </row>
    <row r="240" spans="1:5">
      <c r="A240" s="445">
        <v>4</v>
      </c>
      <c r="B240" s="433" t="s">
        <v>33</v>
      </c>
      <c r="C240" s="576"/>
      <c r="D240" s="637"/>
      <c r="E240" s="441" t="e">
        <f>C240/'MNB100'!C$29</f>
        <v>#DIV/0!</v>
      </c>
    </row>
    <row r="241" spans="1:5">
      <c r="A241" s="445">
        <v>5</v>
      </c>
      <c r="B241" s="433" t="s">
        <v>33</v>
      </c>
      <c r="C241" s="576"/>
      <c r="D241" s="637"/>
      <c r="E241" s="441" t="e">
        <f>C241/'MNB100'!C$29</f>
        <v>#DIV/0!</v>
      </c>
    </row>
    <row r="242" spans="1:5">
      <c r="A242" s="445">
        <v>6</v>
      </c>
      <c r="B242" s="433" t="s">
        <v>33</v>
      </c>
      <c r="C242" s="576"/>
      <c r="D242" s="637"/>
      <c r="E242" s="441" t="e">
        <f>C242/'MNB100'!C$29</f>
        <v>#DIV/0!</v>
      </c>
    </row>
    <row r="243" spans="1:5">
      <c r="A243" s="445">
        <v>7</v>
      </c>
      <c r="B243" s="433" t="s">
        <v>33</v>
      </c>
      <c r="C243" s="576"/>
      <c r="D243" s="637"/>
      <c r="E243" s="441" t="e">
        <f>C243/'MNB100'!C$29</f>
        <v>#DIV/0!</v>
      </c>
    </row>
    <row r="244" spans="1:5">
      <c r="A244" s="445">
        <v>8</v>
      </c>
      <c r="B244" s="433" t="s">
        <v>33</v>
      </c>
      <c r="C244" s="576"/>
      <c r="D244" s="637"/>
      <c r="E244" s="441" t="e">
        <f>C244/'MNB100'!C$29</f>
        <v>#DIV/0!</v>
      </c>
    </row>
    <row r="245" spans="1:5">
      <c r="A245" s="445">
        <v>9</v>
      </c>
      <c r="B245" s="433" t="s">
        <v>33</v>
      </c>
      <c r="C245" s="576"/>
      <c r="D245" s="637"/>
      <c r="E245" s="441" t="e">
        <f>C245/'MNB100'!C$29</f>
        <v>#DIV/0!</v>
      </c>
    </row>
    <row r="246" spans="1:5">
      <c r="A246" s="445">
        <v>10</v>
      </c>
      <c r="B246" s="433" t="s">
        <v>33</v>
      </c>
      <c r="C246" s="576"/>
      <c r="D246" s="637"/>
      <c r="E246" s="441" t="e">
        <f>C246/'MNB100'!C$29</f>
        <v>#DIV/0!</v>
      </c>
    </row>
    <row r="247" spans="1:5">
      <c r="A247" s="445">
        <v>11</v>
      </c>
      <c r="B247" s="433" t="s">
        <v>33</v>
      </c>
      <c r="C247" s="576"/>
      <c r="D247" s="637"/>
      <c r="E247" s="441" t="e">
        <f>C247/'MNB100'!C$29</f>
        <v>#DIV/0!</v>
      </c>
    </row>
    <row r="248" spans="1:5">
      <c r="A248" s="445">
        <v>12</v>
      </c>
      <c r="B248" s="433" t="s">
        <v>33</v>
      </c>
      <c r="C248" s="576"/>
      <c r="D248" s="637"/>
      <c r="E248" s="441" t="e">
        <f>C248/'MNB100'!C$29</f>
        <v>#DIV/0!</v>
      </c>
    </row>
    <row r="249" spans="1:5">
      <c r="A249" s="445">
        <v>13</v>
      </c>
      <c r="B249" s="433" t="s">
        <v>33</v>
      </c>
      <c r="C249" s="576"/>
      <c r="D249" s="637"/>
      <c r="E249" s="441" t="e">
        <f>C249/'MNB100'!C$29</f>
        <v>#DIV/0!</v>
      </c>
    </row>
    <row r="250" spans="1:5">
      <c r="A250" s="445">
        <v>14</v>
      </c>
      <c r="B250" s="433" t="s">
        <v>33</v>
      </c>
      <c r="C250" s="576"/>
      <c r="D250" s="637"/>
      <c r="E250" s="441" t="e">
        <f>C250/'MNB100'!C$29</f>
        <v>#DIV/0!</v>
      </c>
    </row>
    <row r="251" spans="1:5">
      <c r="A251" s="445">
        <v>15</v>
      </c>
      <c r="B251" s="433" t="s">
        <v>33</v>
      </c>
      <c r="C251" s="576"/>
      <c r="D251" s="637"/>
      <c r="E251" s="441" t="e">
        <f>C251/'MNB100'!C$29</f>
        <v>#DIV/0!</v>
      </c>
    </row>
    <row r="252" spans="1:5">
      <c r="A252" s="445">
        <v>16</v>
      </c>
      <c r="B252" s="433" t="s">
        <v>33</v>
      </c>
      <c r="C252" s="576"/>
      <c r="D252" s="637"/>
      <c r="E252" s="441" t="e">
        <f>C252/'MNB100'!C$29</f>
        <v>#DIV/0!</v>
      </c>
    </row>
    <row r="253" spans="1:5">
      <c r="A253" s="445">
        <v>17</v>
      </c>
      <c r="B253" s="433" t="s">
        <v>33</v>
      </c>
      <c r="C253" s="576"/>
      <c r="D253" s="637"/>
      <c r="E253" s="441" t="e">
        <f>C253/'MNB100'!C$29</f>
        <v>#DIV/0!</v>
      </c>
    </row>
    <row r="254" spans="1:5">
      <c r="A254" s="445">
        <v>18</v>
      </c>
      <c r="B254" s="433" t="s">
        <v>33</v>
      </c>
      <c r="C254" s="576"/>
      <c r="D254" s="637"/>
      <c r="E254" s="441" t="e">
        <f>C254/'MNB100'!C$29</f>
        <v>#DIV/0!</v>
      </c>
    </row>
    <row r="255" spans="1:5">
      <c r="A255" s="445">
        <v>19</v>
      </c>
      <c r="B255" s="433" t="s">
        <v>33</v>
      </c>
      <c r="C255" s="576"/>
      <c r="D255" s="637"/>
      <c r="E255" s="441" t="e">
        <f>C255/'MNB100'!C$29</f>
        <v>#DIV/0!</v>
      </c>
    </row>
    <row r="256" spans="1:5">
      <c r="A256" s="445">
        <v>20</v>
      </c>
      <c r="B256" s="433" t="s">
        <v>33</v>
      </c>
      <c r="C256" s="576"/>
      <c r="D256" s="637"/>
      <c r="E256" s="441" t="e">
        <f>C256/'MNB100'!C$29</f>
        <v>#DIV/0!</v>
      </c>
    </row>
    <row r="257" spans="1:5">
      <c r="A257" s="445">
        <v>21</v>
      </c>
      <c r="B257" s="433" t="s">
        <v>33</v>
      </c>
      <c r="C257" s="576"/>
      <c r="D257" s="637"/>
      <c r="E257" s="441" t="e">
        <f>C257/'MNB100'!C$29</f>
        <v>#DIV/0!</v>
      </c>
    </row>
    <row r="258" spans="1:5">
      <c r="A258" s="445">
        <v>22</v>
      </c>
      <c r="B258" s="433" t="s">
        <v>33</v>
      </c>
      <c r="C258" s="576"/>
      <c r="D258" s="637"/>
      <c r="E258" s="441" t="e">
        <f>C258/'MNB100'!C$29</f>
        <v>#DIV/0!</v>
      </c>
    </row>
    <row r="259" spans="1:5">
      <c r="A259" s="445">
        <v>23</v>
      </c>
      <c r="B259" s="433" t="s">
        <v>33</v>
      </c>
      <c r="C259" s="576"/>
      <c r="D259" s="637"/>
      <c r="E259" s="441" t="e">
        <f>C259/'MNB100'!C$29</f>
        <v>#DIV/0!</v>
      </c>
    </row>
    <row r="260" spans="1:5">
      <c r="A260" s="445">
        <v>24</v>
      </c>
      <c r="B260" s="433" t="s">
        <v>33</v>
      </c>
      <c r="C260" s="576"/>
      <c r="D260" s="637"/>
      <c r="E260" s="441" t="e">
        <f>C260/'MNB100'!C$29</f>
        <v>#DIV/0!</v>
      </c>
    </row>
    <row r="261" spans="1:5">
      <c r="A261" s="445">
        <v>25</v>
      </c>
      <c r="B261" s="433" t="s">
        <v>33</v>
      </c>
      <c r="C261" s="576"/>
      <c r="D261" s="637"/>
      <c r="E261" s="441" t="e">
        <f>C261/'MNB100'!C$29</f>
        <v>#DIV/0!</v>
      </c>
    </row>
    <row r="262" spans="1:5">
      <c r="A262" s="445">
        <v>26</v>
      </c>
      <c r="B262" s="433" t="s">
        <v>33</v>
      </c>
      <c r="C262" s="576"/>
      <c r="D262" s="637"/>
      <c r="E262" s="441" t="e">
        <f>C262/'MNB100'!C$29</f>
        <v>#DIV/0!</v>
      </c>
    </row>
    <row r="263" spans="1:5">
      <c r="A263" s="445">
        <v>27</v>
      </c>
      <c r="B263" s="433" t="s">
        <v>33</v>
      </c>
      <c r="C263" s="576"/>
      <c r="D263" s="637"/>
      <c r="E263" s="441" t="e">
        <f>C263/'MNB100'!C$29</f>
        <v>#DIV/0!</v>
      </c>
    </row>
    <row r="264" spans="1:5">
      <c r="A264" s="445">
        <v>28</v>
      </c>
      <c r="B264" s="433" t="s">
        <v>33</v>
      </c>
      <c r="C264" s="576"/>
      <c r="D264" s="637"/>
      <c r="E264" s="441" t="e">
        <f>C264/'MNB100'!C$29</f>
        <v>#DIV/0!</v>
      </c>
    </row>
    <row r="265" spans="1:5">
      <c r="A265" s="445">
        <v>29</v>
      </c>
      <c r="B265" s="433" t="s">
        <v>33</v>
      </c>
      <c r="C265" s="576"/>
      <c r="D265" s="637"/>
      <c r="E265" s="441" t="e">
        <f>C265/'MNB100'!C$29</f>
        <v>#DIV/0!</v>
      </c>
    </row>
    <row r="266" spans="1:5">
      <c r="A266" s="445">
        <v>30</v>
      </c>
      <c r="B266" s="433" t="s">
        <v>33</v>
      </c>
      <c r="C266" s="576"/>
      <c r="D266" s="637"/>
      <c r="E266" s="441" t="e">
        <f>C266/'MNB100'!C$29</f>
        <v>#DIV/0!</v>
      </c>
    </row>
    <row r="267" spans="1:5">
      <c r="A267" s="445">
        <v>31</v>
      </c>
      <c r="B267" s="433" t="s">
        <v>33</v>
      </c>
      <c r="C267" s="576"/>
      <c r="D267" s="637"/>
      <c r="E267" s="441" t="e">
        <f>C267/'MNB100'!C$29</f>
        <v>#DIV/0!</v>
      </c>
    </row>
    <row r="268" spans="1:5">
      <c r="A268" s="445">
        <v>32</v>
      </c>
      <c r="B268" s="433" t="s">
        <v>33</v>
      </c>
      <c r="C268" s="576"/>
      <c r="D268" s="637"/>
      <c r="E268" s="441" t="e">
        <f>C268/'MNB100'!C$29</f>
        <v>#DIV/0!</v>
      </c>
    </row>
    <row r="269" spans="1:5">
      <c r="A269" s="445">
        <v>33</v>
      </c>
      <c r="B269" s="433" t="s">
        <v>33</v>
      </c>
      <c r="C269" s="576"/>
      <c r="D269" s="637"/>
      <c r="E269" s="441" t="e">
        <f>C269/'MNB100'!C$29</f>
        <v>#DIV/0!</v>
      </c>
    </row>
    <row r="270" spans="1:5">
      <c r="A270" s="445">
        <v>34</v>
      </c>
      <c r="B270" s="433" t="s">
        <v>33</v>
      </c>
      <c r="C270" s="576"/>
      <c r="D270" s="637"/>
      <c r="E270" s="441" t="e">
        <f>C270/'MNB100'!C$29</f>
        <v>#DIV/0!</v>
      </c>
    </row>
    <row r="271" spans="1:5">
      <c r="A271" s="445">
        <v>35</v>
      </c>
      <c r="B271" s="433" t="s">
        <v>33</v>
      </c>
      <c r="C271" s="576"/>
      <c r="D271" s="637"/>
      <c r="E271" s="441" t="e">
        <f>C271/'MNB100'!C$29</f>
        <v>#DIV/0!</v>
      </c>
    </row>
    <row r="272" spans="1:5">
      <c r="A272" s="445">
        <v>36</v>
      </c>
      <c r="B272" s="433" t="s">
        <v>33</v>
      </c>
      <c r="C272" s="576"/>
      <c r="D272" s="637"/>
      <c r="E272" s="441" t="e">
        <f>C272/'MNB100'!C$29</f>
        <v>#DIV/0!</v>
      </c>
    </row>
    <row r="273" spans="1:5">
      <c r="A273" s="445">
        <v>37</v>
      </c>
      <c r="B273" s="433" t="s">
        <v>33</v>
      </c>
      <c r="C273" s="576"/>
      <c r="D273" s="637"/>
      <c r="E273" s="441" t="e">
        <f>C273/'MNB100'!C$29</f>
        <v>#DIV/0!</v>
      </c>
    </row>
    <row r="274" spans="1:5">
      <c r="A274" s="445">
        <v>38</v>
      </c>
      <c r="B274" s="433" t="s">
        <v>33</v>
      </c>
      <c r="C274" s="576"/>
      <c r="D274" s="637"/>
      <c r="E274" s="441" t="e">
        <f>C274/'MNB100'!C$29</f>
        <v>#DIV/0!</v>
      </c>
    </row>
    <row r="275" spans="1:5">
      <c r="A275" s="445">
        <v>39</v>
      </c>
      <c r="B275" s="433" t="s">
        <v>33</v>
      </c>
      <c r="C275" s="576"/>
      <c r="D275" s="637"/>
      <c r="E275" s="441" t="e">
        <f>C275/'MNB100'!C$29</f>
        <v>#DIV/0!</v>
      </c>
    </row>
    <row r="276" spans="1:5">
      <c r="A276" s="445">
        <v>40</v>
      </c>
      <c r="B276" s="433" t="s">
        <v>33</v>
      </c>
      <c r="C276" s="576"/>
      <c r="D276" s="637"/>
      <c r="E276" s="441" t="e">
        <f>C276/'MNB100'!C$29</f>
        <v>#DIV/0!</v>
      </c>
    </row>
    <row r="277" spans="1:5">
      <c r="A277" s="445">
        <v>41</v>
      </c>
      <c r="B277" s="433" t="s">
        <v>33</v>
      </c>
      <c r="C277" s="576"/>
      <c r="D277" s="637"/>
      <c r="E277" s="441" t="e">
        <f>C277/'MNB100'!C$29</f>
        <v>#DIV/0!</v>
      </c>
    </row>
    <row r="278" spans="1:5">
      <c r="A278" s="445">
        <v>42</v>
      </c>
      <c r="B278" s="433" t="s">
        <v>33</v>
      </c>
      <c r="C278" s="576"/>
      <c r="D278" s="637"/>
      <c r="E278" s="441" t="e">
        <f>C278/'MNB100'!C$29</f>
        <v>#DIV/0!</v>
      </c>
    </row>
    <row r="279" spans="1:5">
      <c r="A279" s="445">
        <v>43</v>
      </c>
      <c r="B279" s="433" t="s">
        <v>33</v>
      </c>
      <c r="C279" s="576"/>
      <c r="D279" s="637"/>
      <c r="E279" s="441" t="e">
        <f>C279/'MNB100'!C$29</f>
        <v>#DIV/0!</v>
      </c>
    </row>
    <row r="280" spans="1:5">
      <c r="A280" s="445">
        <v>44</v>
      </c>
      <c r="B280" s="433" t="s">
        <v>33</v>
      </c>
      <c r="C280" s="576"/>
      <c r="D280" s="637"/>
      <c r="E280" s="441" t="e">
        <f>C280/'MNB100'!C$29</f>
        <v>#DIV/0!</v>
      </c>
    </row>
    <row r="281" spans="1:5">
      <c r="A281" s="445">
        <v>45</v>
      </c>
      <c r="B281" s="433" t="s">
        <v>33</v>
      </c>
      <c r="C281" s="576"/>
      <c r="D281" s="637"/>
      <c r="E281" s="441" t="e">
        <f>C281/'MNB100'!C$29</f>
        <v>#DIV/0!</v>
      </c>
    </row>
    <row r="282" spans="1:5">
      <c r="A282" s="445">
        <v>46</v>
      </c>
      <c r="B282" s="433" t="s">
        <v>33</v>
      </c>
      <c r="C282" s="576"/>
      <c r="D282" s="637"/>
      <c r="E282" s="441" t="e">
        <f>C282/'MNB100'!C$29</f>
        <v>#DIV/0!</v>
      </c>
    </row>
    <row r="283" spans="1:5">
      <c r="A283" s="445">
        <v>47</v>
      </c>
      <c r="B283" s="433" t="s">
        <v>33</v>
      </c>
      <c r="C283" s="576"/>
      <c r="D283" s="637"/>
      <c r="E283" s="441" t="e">
        <f>C283/'MNB100'!C$29</f>
        <v>#DIV/0!</v>
      </c>
    </row>
    <row r="284" spans="1:5">
      <c r="A284" s="445">
        <v>48</v>
      </c>
      <c r="B284" s="433" t="s">
        <v>33</v>
      </c>
      <c r="C284" s="576"/>
      <c r="D284" s="637"/>
      <c r="E284" s="441" t="e">
        <f>C284/'MNB100'!C$29</f>
        <v>#DIV/0!</v>
      </c>
    </row>
    <row r="285" spans="1:5">
      <c r="A285" s="445">
        <v>49</v>
      </c>
      <c r="B285" s="433" t="s">
        <v>33</v>
      </c>
      <c r="C285" s="576"/>
      <c r="D285" s="637"/>
      <c r="E285" s="441" t="e">
        <f>C285/'MNB100'!C$29</f>
        <v>#DIV/0!</v>
      </c>
    </row>
    <row r="286" spans="1:5">
      <c r="A286" s="445">
        <v>50</v>
      </c>
      <c r="B286" s="433" t="s">
        <v>33</v>
      </c>
      <c r="C286" s="576"/>
      <c r="D286" s="637"/>
      <c r="E286" s="441" t="e">
        <f>C286/'MNB100'!C$29</f>
        <v>#DIV/0!</v>
      </c>
    </row>
    <row r="287" spans="1:5">
      <c r="A287" s="445">
        <v>51</v>
      </c>
      <c r="B287" s="433" t="s">
        <v>33</v>
      </c>
      <c r="C287" s="576"/>
      <c r="D287" s="637"/>
      <c r="E287" s="441" t="e">
        <f>C287/'MNB100'!C$29</f>
        <v>#DIV/0!</v>
      </c>
    </row>
    <row r="288" spans="1:5">
      <c r="A288" s="445">
        <v>52</v>
      </c>
      <c r="B288" s="433" t="s">
        <v>33</v>
      </c>
      <c r="C288" s="576"/>
      <c r="D288" s="637"/>
      <c r="E288" s="441" t="e">
        <f>C288/'MNB100'!C$29</f>
        <v>#DIV/0!</v>
      </c>
    </row>
    <row r="289" spans="1:5">
      <c r="A289" s="445">
        <v>53</v>
      </c>
      <c r="B289" s="433" t="s">
        <v>33</v>
      </c>
      <c r="C289" s="576"/>
      <c r="D289" s="637"/>
      <c r="E289" s="441" t="e">
        <f>C289/'MNB100'!C$29</f>
        <v>#DIV/0!</v>
      </c>
    </row>
    <row r="290" spans="1:5">
      <c r="A290" s="445">
        <v>54</v>
      </c>
      <c r="B290" s="433" t="s">
        <v>33</v>
      </c>
      <c r="C290" s="576"/>
      <c r="D290" s="637"/>
      <c r="E290" s="441" t="e">
        <f>C290/'MNB100'!C$29</f>
        <v>#DIV/0!</v>
      </c>
    </row>
    <row r="291" spans="1:5">
      <c r="A291" s="445">
        <v>55</v>
      </c>
      <c r="B291" s="433" t="s">
        <v>33</v>
      </c>
      <c r="C291" s="576"/>
      <c r="D291" s="637"/>
      <c r="E291" s="441" t="e">
        <f>C291/'MNB100'!C$29</f>
        <v>#DIV/0!</v>
      </c>
    </row>
    <row r="292" spans="1:5">
      <c r="A292" s="445">
        <v>56</v>
      </c>
      <c r="B292" s="433" t="s">
        <v>33</v>
      </c>
      <c r="C292" s="576"/>
      <c r="D292" s="637"/>
      <c r="E292" s="441" t="e">
        <f>C292/'MNB100'!C$29</f>
        <v>#DIV/0!</v>
      </c>
    </row>
    <row r="293" spans="1:5">
      <c r="A293" s="445">
        <v>57</v>
      </c>
      <c r="B293" s="433" t="s">
        <v>33</v>
      </c>
      <c r="C293" s="576"/>
      <c r="D293" s="637"/>
      <c r="E293" s="441" t="e">
        <f>C293/'MNB100'!C$29</f>
        <v>#DIV/0!</v>
      </c>
    </row>
    <row r="294" spans="1:5">
      <c r="A294" s="445">
        <v>58</v>
      </c>
      <c r="B294" s="433" t="s">
        <v>33</v>
      </c>
      <c r="C294" s="576"/>
      <c r="D294" s="637"/>
      <c r="E294" s="441" t="e">
        <f>C294/'MNB100'!C$29</f>
        <v>#DIV/0!</v>
      </c>
    </row>
    <row r="295" spans="1:5">
      <c r="A295" s="445">
        <v>59</v>
      </c>
      <c r="B295" s="433" t="s">
        <v>33</v>
      </c>
      <c r="C295" s="576"/>
      <c r="D295" s="637"/>
      <c r="E295" s="441" t="e">
        <f>C295/'MNB100'!C$29</f>
        <v>#DIV/0!</v>
      </c>
    </row>
    <row r="296" spans="1:5">
      <c r="A296" s="445">
        <v>60</v>
      </c>
      <c r="B296" s="433" t="s">
        <v>33</v>
      </c>
      <c r="C296" s="576"/>
      <c r="D296" s="637"/>
      <c r="E296" s="441" t="e">
        <f>C296/'MNB100'!C$29</f>
        <v>#DIV/0!</v>
      </c>
    </row>
    <row r="297" spans="1:5">
      <c r="A297" s="445">
        <v>61</v>
      </c>
      <c r="B297" s="433" t="s">
        <v>33</v>
      </c>
      <c r="C297" s="576"/>
      <c r="D297" s="637"/>
      <c r="E297" s="441" t="e">
        <f>C297/'MNB100'!C$29</f>
        <v>#DIV/0!</v>
      </c>
    </row>
    <row r="298" spans="1:5">
      <c r="A298" s="445">
        <v>62</v>
      </c>
      <c r="B298" s="433" t="s">
        <v>33</v>
      </c>
      <c r="C298" s="576"/>
      <c r="D298" s="637"/>
      <c r="E298" s="441" t="e">
        <f>C298/'MNB100'!C$29</f>
        <v>#DIV/0!</v>
      </c>
    </row>
    <row r="299" spans="1:5">
      <c r="A299" s="445">
        <v>63</v>
      </c>
      <c r="B299" s="433" t="s">
        <v>33</v>
      </c>
      <c r="C299" s="576"/>
      <c r="D299" s="637"/>
      <c r="E299" s="441" t="e">
        <f>C299/'MNB100'!C$29</f>
        <v>#DIV/0!</v>
      </c>
    </row>
    <row r="300" spans="1:5">
      <c r="A300" s="445">
        <v>64</v>
      </c>
      <c r="B300" s="433" t="s">
        <v>33</v>
      </c>
      <c r="C300" s="576"/>
      <c r="D300" s="637"/>
      <c r="E300" s="441" t="e">
        <f>C300/'MNB100'!C$29</f>
        <v>#DIV/0!</v>
      </c>
    </row>
    <row r="301" spans="1:5">
      <c r="A301" s="445">
        <v>65</v>
      </c>
      <c r="B301" s="433" t="s">
        <v>33</v>
      </c>
      <c r="C301" s="576"/>
      <c r="D301" s="637"/>
      <c r="E301" s="441" t="e">
        <f>C301/'MNB100'!C$29</f>
        <v>#DIV/0!</v>
      </c>
    </row>
    <row r="302" spans="1:5">
      <c r="A302" s="445">
        <v>66</v>
      </c>
      <c r="B302" s="433" t="s">
        <v>33</v>
      </c>
      <c r="C302" s="576"/>
      <c r="D302" s="637"/>
      <c r="E302" s="441" t="e">
        <f>C302/'MNB100'!C$29</f>
        <v>#DIV/0!</v>
      </c>
    </row>
    <row r="303" spans="1:5">
      <c r="A303" s="445">
        <v>67</v>
      </c>
      <c r="B303" s="433" t="s">
        <v>33</v>
      </c>
      <c r="C303" s="576"/>
      <c r="D303" s="637"/>
      <c r="E303" s="441" t="e">
        <f>C303/'MNB100'!C$29</f>
        <v>#DIV/0!</v>
      </c>
    </row>
    <row r="304" spans="1:5">
      <c r="A304" s="445">
        <v>68</v>
      </c>
      <c r="B304" s="433" t="s">
        <v>33</v>
      </c>
      <c r="C304" s="576"/>
      <c r="D304" s="637"/>
      <c r="E304" s="441" t="e">
        <f>C304/'MNB100'!C$29</f>
        <v>#DIV/0!</v>
      </c>
    </row>
    <row r="305" spans="1:5">
      <c r="A305" s="445">
        <v>69</v>
      </c>
      <c r="B305" s="433" t="s">
        <v>33</v>
      </c>
      <c r="C305" s="576"/>
      <c r="D305" s="637"/>
      <c r="E305" s="441" t="e">
        <f>C305/'MNB100'!C$29</f>
        <v>#DIV/0!</v>
      </c>
    </row>
    <row r="306" spans="1:5">
      <c r="A306" s="445">
        <v>70</v>
      </c>
      <c r="B306" s="433" t="s">
        <v>33</v>
      </c>
      <c r="C306" s="576"/>
      <c r="D306" s="637"/>
      <c r="E306" s="441" t="e">
        <f>C306/'MNB100'!C$29</f>
        <v>#DIV/0!</v>
      </c>
    </row>
    <row r="307" spans="1:5">
      <c r="A307" s="445">
        <v>71</v>
      </c>
      <c r="B307" s="433" t="s">
        <v>33</v>
      </c>
      <c r="C307" s="576"/>
      <c r="D307" s="637"/>
      <c r="E307" s="441" t="e">
        <f>C307/'MNB100'!C$29</f>
        <v>#DIV/0!</v>
      </c>
    </row>
    <row r="308" spans="1:5">
      <c r="A308" s="445">
        <v>72</v>
      </c>
      <c r="B308" s="433" t="s">
        <v>33</v>
      </c>
      <c r="C308" s="576"/>
      <c r="D308" s="637"/>
      <c r="E308" s="441" t="e">
        <f>C308/'MNB100'!C$29</f>
        <v>#DIV/0!</v>
      </c>
    </row>
    <row r="309" spans="1:5">
      <c r="A309" s="445">
        <v>73</v>
      </c>
      <c r="B309" s="433" t="s">
        <v>33</v>
      </c>
      <c r="C309" s="576"/>
      <c r="D309" s="637"/>
      <c r="E309" s="441" t="e">
        <f>C309/'MNB100'!C$29</f>
        <v>#DIV/0!</v>
      </c>
    </row>
    <row r="310" spans="1:5">
      <c r="A310" s="445">
        <v>74</v>
      </c>
      <c r="B310" s="433" t="s">
        <v>33</v>
      </c>
      <c r="C310" s="576"/>
      <c r="D310" s="637"/>
      <c r="E310" s="441" t="e">
        <f>C310/'MNB100'!C$29</f>
        <v>#DIV/0!</v>
      </c>
    </row>
    <row r="311" spans="1:5">
      <c r="A311" s="445">
        <v>75</v>
      </c>
      <c r="B311" s="433" t="s">
        <v>33</v>
      </c>
      <c r="C311" s="576"/>
      <c r="D311" s="637"/>
      <c r="E311" s="441" t="e">
        <f>C311/'MNB100'!C$29</f>
        <v>#DIV/0!</v>
      </c>
    </row>
    <row r="312" spans="1:5">
      <c r="A312" s="445">
        <v>76</v>
      </c>
      <c r="B312" s="433" t="s">
        <v>33</v>
      </c>
      <c r="C312" s="576"/>
      <c r="D312" s="637"/>
      <c r="E312" s="441" t="e">
        <f>C312/'MNB100'!C$29</f>
        <v>#DIV/0!</v>
      </c>
    </row>
    <row r="313" spans="1:5">
      <c r="A313" s="445">
        <v>77</v>
      </c>
      <c r="B313" s="433" t="s">
        <v>33</v>
      </c>
      <c r="C313" s="576"/>
      <c r="D313" s="637"/>
      <c r="E313" s="441" t="e">
        <f>C313/'MNB100'!C$29</f>
        <v>#DIV/0!</v>
      </c>
    </row>
    <row r="314" spans="1:5">
      <c r="A314" s="445">
        <v>78</v>
      </c>
      <c r="B314" s="433" t="s">
        <v>33</v>
      </c>
      <c r="C314" s="576"/>
      <c r="D314" s="637"/>
      <c r="E314" s="441" t="e">
        <f>C314/'MNB100'!C$29</f>
        <v>#DIV/0!</v>
      </c>
    </row>
    <row r="315" spans="1:5">
      <c r="A315" s="445">
        <v>79</v>
      </c>
      <c r="B315" s="433" t="s">
        <v>33</v>
      </c>
      <c r="C315" s="576"/>
      <c r="D315" s="637"/>
      <c r="E315" s="441" t="e">
        <f>C315/'MNB100'!C$29</f>
        <v>#DIV/0!</v>
      </c>
    </row>
    <row r="316" spans="1:5">
      <c r="A316" s="445">
        <v>80</v>
      </c>
      <c r="B316" s="433" t="s">
        <v>33</v>
      </c>
      <c r="C316" s="576"/>
      <c r="D316" s="637"/>
      <c r="E316" s="441" t="e">
        <f>C316/'MNB100'!C$29</f>
        <v>#DIV/0!</v>
      </c>
    </row>
    <row r="317" spans="1:5">
      <c r="A317" s="445">
        <v>81</v>
      </c>
      <c r="B317" s="433" t="s">
        <v>33</v>
      </c>
      <c r="C317" s="576"/>
      <c r="D317" s="637"/>
      <c r="E317" s="441" t="e">
        <f>C317/'MNB100'!C$29</f>
        <v>#DIV/0!</v>
      </c>
    </row>
    <row r="318" spans="1:5">
      <c r="A318" s="445">
        <v>82</v>
      </c>
      <c r="B318" s="433" t="s">
        <v>33</v>
      </c>
      <c r="C318" s="576"/>
      <c r="D318" s="637"/>
      <c r="E318" s="441" t="e">
        <f>C318/'MNB100'!C$29</f>
        <v>#DIV/0!</v>
      </c>
    </row>
    <row r="319" spans="1:5">
      <c r="A319" s="445">
        <v>83</v>
      </c>
      <c r="B319" s="433" t="s">
        <v>33</v>
      </c>
      <c r="C319" s="576"/>
      <c r="D319" s="637"/>
      <c r="E319" s="441" t="e">
        <f>C319/'MNB100'!C$29</f>
        <v>#DIV/0!</v>
      </c>
    </row>
    <row r="320" spans="1:5">
      <c r="A320" s="445">
        <v>84</v>
      </c>
      <c r="B320" s="433" t="s">
        <v>33</v>
      </c>
      <c r="C320" s="576"/>
      <c r="D320" s="637"/>
      <c r="E320" s="441" t="e">
        <f>C320/'MNB100'!C$29</f>
        <v>#DIV/0!</v>
      </c>
    </row>
    <row r="321" spans="1:5">
      <c r="A321" s="445">
        <v>85</v>
      </c>
      <c r="B321" s="433" t="s">
        <v>33</v>
      </c>
      <c r="C321" s="576"/>
      <c r="D321" s="637"/>
      <c r="E321" s="441" t="e">
        <f>C321/'MNB100'!C$29</f>
        <v>#DIV/0!</v>
      </c>
    </row>
    <row r="322" spans="1:5">
      <c r="A322" s="445">
        <v>86</v>
      </c>
      <c r="B322" s="433" t="s">
        <v>33</v>
      </c>
      <c r="C322" s="576"/>
      <c r="D322" s="637"/>
      <c r="E322" s="441" t="e">
        <f>C322/'MNB100'!C$29</f>
        <v>#DIV/0!</v>
      </c>
    </row>
    <row r="323" spans="1:5">
      <c r="A323" s="445">
        <v>87</v>
      </c>
      <c r="B323" s="433" t="s">
        <v>33</v>
      </c>
      <c r="C323" s="576"/>
      <c r="D323" s="637"/>
      <c r="E323" s="441" t="e">
        <f>C323/'MNB100'!C$29</f>
        <v>#DIV/0!</v>
      </c>
    </row>
    <row r="324" spans="1:5">
      <c r="A324" s="445">
        <v>88</v>
      </c>
      <c r="B324" s="433" t="s">
        <v>33</v>
      </c>
      <c r="C324" s="576"/>
      <c r="D324" s="637"/>
      <c r="E324" s="441" t="e">
        <f>C324/'MNB100'!C$29</f>
        <v>#DIV/0!</v>
      </c>
    </row>
    <row r="325" spans="1:5">
      <c r="A325" s="445">
        <v>89</v>
      </c>
      <c r="B325" s="433" t="s">
        <v>33</v>
      </c>
      <c r="C325" s="576"/>
      <c r="D325" s="637"/>
      <c r="E325" s="441" t="e">
        <f>C325/'MNB100'!C$29</f>
        <v>#DIV/0!</v>
      </c>
    </row>
    <row r="326" spans="1:5">
      <c r="A326" s="445">
        <v>90</v>
      </c>
      <c r="B326" s="433" t="s">
        <v>33</v>
      </c>
      <c r="C326" s="576"/>
      <c r="D326" s="637"/>
      <c r="E326" s="441" t="e">
        <f>C326/'MNB100'!C$29</f>
        <v>#DIV/0!</v>
      </c>
    </row>
    <row r="327" spans="1:5">
      <c r="A327" s="445">
        <v>91</v>
      </c>
      <c r="B327" s="433" t="s">
        <v>33</v>
      </c>
      <c r="C327" s="576"/>
      <c r="D327" s="637"/>
      <c r="E327" s="441" t="e">
        <f>C327/'MNB100'!C$29</f>
        <v>#DIV/0!</v>
      </c>
    </row>
    <row r="328" spans="1:5">
      <c r="A328" s="445">
        <v>92</v>
      </c>
      <c r="B328" s="433" t="s">
        <v>33</v>
      </c>
      <c r="C328" s="576"/>
      <c r="D328" s="637"/>
      <c r="E328" s="441" t="e">
        <f>C328/'MNB100'!C$29</f>
        <v>#DIV/0!</v>
      </c>
    </row>
    <row r="329" spans="1:5">
      <c r="A329" s="445">
        <v>93</v>
      </c>
      <c r="B329" s="433" t="s">
        <v>33</v>
      </c>
      <c r="C329" s="576"/>
      <c r="D329" s="637"/>
      <c r="E329" s="441" t="e">
        <f>C329/'MNB100'!C$29</f>
        <v>#DIV/0!</v>
      </c>
    </row>
    <row r="330" spans="1:5">
      <c r="A330" s="445">
        <v>94</v>
      </c>
      <c r="B330" s="433" t="s">
        <v>33</v>
      </c>
      <c r="C330" s="576"/>
      <c r="D330" s="637"/>
      <c r="E330" s="441" t="e">
        <f>C330/'MNB100'!C$29</f>
        <v>#DIV/0!</v>
      </c>
    </row>
    <row r="331" spans="1:5">
      <c r="A331" s="445">
        <v>95</v>
      </c>
      <c r="B331" s="433" t="s">
        <v>33</v>
      </c>
      <c r="C331" s="576"/>
      <c r="D331" s="637"/>
      <c r="E331" s="441" t="e">
        <f>C331/'MNB100'!C$29</f>
        <v>#DIV/0!</v>
      </c>
    </row>
    <row r="332" spans="1:5">
      <c r="A332" s="445">
        <v>96</v>
      </c>
      <c r="B332" s="433" t="s">
        <v>33</v>
      </c>
      <c r="C332" s="576"/>
      <c r="D332" s="637"/>
      <c r="E332" s="441" t="e">
        <f>C332/'MNB100'!C$29</f>
        <v>#DIV/0!</v>
      </c>
    </row>
    <row r="333" spans="1:5">
      <c r="A333" s="445">
        <v>97</v>
      </c>
      <c r="B333" s="433" t="s">
        <v>33</v>
      </c>
      <c r="C333" s="576"/>
      <c r="D333" s="637"/>
      <c r="E333" s="441" t="e">
        <f>C333/'MNB100'!C$29</f>
        <v>#DIV/0!</v>
      </c>
    </row>
    <row r="334" spans="1:5">
      <c r="A334" s="445">
        <v>98</v>
      </c>
      <c r="B334" s="433" t="s">
        <v>33</v>
      </c>
      <c r="C334" s="576"/>
      <c r="D334" s="637"/>
      <c r="E334" s="441" t="e">
        <f>C334/'MNB100'!C$29</f>
        <v>#DIV/0!</v>
      </c>
    </row>
    <row r="335" spans="1:5">
      <c r="A335" s="445">
        <v>99</v>
      </c>
      <c r="B335" s="433" t="s">
        <v>33</v>
      </c>
      <c r="C335" s="576"/>
      <c r="D335" s="637"/>
      <c r="E335" s="441" t="e">
        <f>C335/'MNB100'!C$29</f>
        <v>#DIV/0!</v>
      </c>
    </row>
    <row r="336" spans="1:5">
      <c r="A336" s="445">
        <v>100</v>
      </c>
      <c r="B336" s="433" t="s">
        <v>33</v>
      </c>
      <c r="C336" s="576"/>
      <c r="D336" s="637"/>
      <c r="E336" s="441" t="e">
        <f>C336/'MNB100'!C$29</f>
        <v>#DIV/0!</v>
      </c>
    </row>
    <row r="337" spans="1:5">
      <c r="A337" s="445">
        <v>101</v>
      </c>
      <c r="B337" s="433" t="s">
        <v>33</v>
      </c>
      <c r="C337" s="576"/>
      <c r="D337" s="637"/>
      <c r="E337" s="441" t="e">
        <f>C337/'MNB100'!C$29</f>
        <v>#DIV/0!</v>
      </c>
    </row>
    <row r="338" spans="1:5">
      <c r="A338" s="445">
        <v>102</v>
      </c>
      <c r="B338" s="433" t="s">
        <v>33</v>
      </c>
      <c r="C338" s="576"/>
      <c r="D338" s="637"/>
      <c r="E338" s="441" t="e">
        <f>C338/'MNB100'!C$29</f>
        <v>#DIV/0!</v>
      </c>
    </row>
    <row r="339" spans="1:5">
      <c r="A339" s="445">
        <v>103</v>
      </c>
      <c r="B339" s="433" t="s">
        <v>33</v>
      </c>
      <c r="C339" s="576"/>
      <c r="D339" s="637"/>
      <c r="E339" s="441" t="e">
        <f>C339/'MNB100'!C$29</f>
        <v>#DIV/0!</v>
      </c>
    </row>
    <row r="340" spans="1:5">
      <c r="A340" s="445">
        <v>104</v>
      </c>
      <c r="B340" s="433" t="s">
        <v>33</v>
      </c>
      <c r="C340" s="576"/>
      <c r="D340" s="637"/>
      <c r="E340" s="441" t="e">
        <f>C340/'MNB100'!C$29</f>
        <v>#DIV/0!</v>
      </c>
    </row>
    <row r="341" spans="1:5">
      <c r="A341" s="445">
        <v>105</v>
      </c>
      <c r="B341" s="433" t="s">
        <v>33</v>
      </c>
      <c r="C341" s="576"/>
      <c r="D341" s="637"/>
      <c r="E341" s="441" t="e">
        <f>C341/'MNB100'!C$29</f>
        <v>#DIV/0!</v>
      </c>
    </row>
    <row r="342" spans="1:5">
      <c r="A342" s="445">
        <v>106</v>
      </c>
      <c r="B342" s="433" t="s">
        <v>33</v>
      </c>
      <c r="C342" s="576"/>
      <c r="D342" s="637"/>
      <c r="E342" s="441" t="e">
        <f>C342/'MNB100'!C$29</f>
        <v>#DIV/0!</v>
      </c>
    </row>
    <row r="343" spans="1:5">
      <c r="A343" s="445">
        <v>107</v>
      </c>
      <c r="B343" s="433" t="s">
        <v>33</v>
      </c>
      <c r="C343" s="576"/>
      <c r="D343" s="637"/>
      <c r="E343" s="441" t="e">
        <f>C343/'MNB100'!C$29</f>
        <v>#DIV/0!</v>
      </c>
    </row>
    <row r="344" spans="1:5">
      <c r="A344" s="445">
        <v>108</v>
      </c>
      <c r="B344" s="433" t="s">
        <v>33</v>
      </c>
      <c r="C344" s="576"/>
      <c r="D344" s="637"/>
      <c r="E344" s="441" t="e">
        <f>C344/'MNB100'!C$29</f>
        <v>#DIV/0!</v>
      </c>
    </row>
    <row r="345" spans="1:5">
      <c r="A345" s="445">
        <v>109</v>
      </c>
      <c r="B345" s="433" t="s">
        <v>33</v>
      </c>
      <c r="C345" s="576"/>
      <c r="D345" s="637"/>
      <c r="E345" s="441" t="e">
        <f>C345/'MNB100'!C$29</f>
        <v>#DIV/0!</v>
      </c>
    </row>
    <row r="346" spans="1:5">
      <c r="A346" s="445">
        <v>110</v>
      </c>
      <c r="B346" s="433" t="s">
        <v>33</v>
      </c>
      <c r="C346" s="576"/>
      <c r="D346" s="637"/>
      <c r="E346" s="441" t="e">
        <f>C346/'MNB100'!C$29</f>
        <v>#DIV/0!</v>
      </c>
    </row>
    <row r="347" spans="1:5">
      <c r="A347" s="445">
        <v>111</v>
      </c>
      <c r="B347" s="433" t="s">
        <v>33</v>
      </c>
      <c r="C347" s="576"/>
      <c r="D347" s="637"/>
      <c r="E347" s="441" t="e">
        <f>C347/'MNB100'!C$29</f>
        <v>#DIV/0!</v>
      </c>
    </row>
    <row r="348" spans="1:5">
      <c r="A348" s="445">
        <v>112</v>
      </c>
      <c r="B348" s="433" t="s">
        <v>33</v>
      </c>
      <c r="C348" s="576"/>
      <c r="D348" s="637"/>
      <c r="E348" s="441" t="e">
        <f>C348/'MNB100'!C$29</f>
        <v>#DIV/0!</v>
      </c>
    </row>
    <row r="349" spans="1:5">
      <c r="A349" s="445">
        <v>113</v>
      </c>
      <c r="B349" s="433" t="s">
        <v>33</v>
      </c>
      <c r="C349" s="576"/>
      <c r="D349" s="637"/>
      <c r="E349" s="441" t="e">
        <f>C349/'MNB100'!C$29</f>
        <v>#DIV/0!</v>
      </c>
    </row>
    <row r="350" spans="1:5">
      <c r="A350" s="445">
        <v>114</v>
      </c>
      <c r="B350" s="433" t="s">
        <v>33</v>
      </c>
      <c r="C350" s="576"/>
      <c r="D350" s="637"/>
      <c r="E350" s="441" t="e">
        <f>C350/'MNB100'!C$29</f>
        <v>#DIV/0!</v>
      </c>
    </row>
    <row r="351" spans="1:5">
      <c r="A351" s="445">
        <v>115</v>
      </c>
      <c r="B351" s="433" t="s">
        <v>33</v>
      </c>
      <c r="C351" s="576"/>
      <c r="D351" s="637"/>
      <c r="E351" s="441" t="e">
        <f>C351/'MNB100'!C$29</f>
        <v>#DIV/0!</v>
      </c>
    </row>
    <row r="352" spans="1:5">
      <c r="A352" s="445">
        <v>116</v>
      </c>
      <c r="B352" s="433" t="s">
        <v>33</v>
      </c>
      <c r="C352" s="576"/>
      <c r="D352" s="637"/>
      <c r="E352" s="441" t="e">
        <f>C352/'MNB100'!C$29</f>
        <v>#DIV/0!</v>
      </c>
    </row>
    <row r="353" spans="1:5">
      <c r="A353" s="445">
        <v>117</v>
      </c>
      <c r="B353" s="433" t="s">
        <v>33</v>
      </c>
      <c r="C353" s="576"/>
      <c r="D353" s="637"/>
      <c r="E353" s="441" t="e">
        <f>C353/'MNB100'!C$29</f>
        <v>#DIV/0!</v>
      </c>
    </row>
    <row r="354" spans="1:5">
      <c r="A354" s="445">
        <v>118</v>
      </c>
      <c r="B354" s="433" t="s">
        <v>33</v>
      </c>
      <c r="C354" s="576"/>
      <c r="D354" s="637"/>
      <c r="E354" s="441" t="e">
        <f>C354/'MNB100'!C$29</f>
        <v>#DIV/0!</v>
      </c>
    </row>
    <row r="355" spans="1:5">
      <c r="A355" s="445">
        <v>119</v>
      </c>
      <c r="B355" s="433" t="s">
        <v>33</v>
      </c>
      <c r="C355" s="576"/>
      <c r="D355" s="637"/>
      <c r="E355" s="441" t="e">
        <f>C355/'MNB100'!C$29</f>
        <v>#DIV/0!</v>
      </c>
    </row>
    <row r="356" spans="1:5">
      <c r="A356" s="445">
        <v>120</v>
      </c>
      <c r="B356" s="433" t="s">
        <v>33</v>
      </c>
      <c r="C356" s="576"/>
      <c r="D356" s="637"/>
      <c r="E356" s="441" t="e">
        <f>C356/'MNB100'!C$29</f>
        <v>#DIV/0!</v>
      </c>
    </row>
    <row r="357" spans="1:5">
      <c r="A357" s="445">
        <v>121</v>
      </c>
      <c r="B357" s="433" t="s">
        <v>33</v>
      </c>
      <c r="C357" s="576"/>
      <c r="D357" s="637"/>
      <c r="E357" s="441" t="e">
        <f>C357/'MNB100'!C$29</f>
        <v>#DIV/0!</v>
      </c>
    </row>
    <row r="358" spans="1:5">
      <c r="A358" s="445">
        <v>122</v>
      </c>
      <c r="B358" s="433" t="s">
        <v>33</v>
      </c>
      <c r="C358" s="576"/>
      <c r="D358" s="637"/>
      <c r="E358" s="441" t="e">
        <f>C358/'MNB100'!C$29</f>
        <v>#DIV/0!</v>
      </c>
    </row>
    <row r="359" spans="1:5">
      <c r="A359" s="445">
        <v>123</v>
      </c>
      <c r="B359" s="433" t="s">
        <v>33</v>
      </c>
      <c r="C359" s="576"/>
      <c r="D359" s="637"/>
      <c r="E359" s="441" t="e">
        <f>C359/'MNB100'!C$29</f>
        <v>#DIV/0!</v>
      </c>
    </row>
    <row r="360" spans="1:5">
      <c r="A360" s="445">
        <v>124</v>
      </c>
      <c r="B360" s="433" t="s">
        <v>33</v>
      </c>
      <c r="C360" s="576"/>
      <c r="D360" s="637"/>
      <c r="E360" s="441" t="e">
        <f>C360/'MNB100'!C$29</f>
        <v>#DIV/0!</v>
      </c>
    </row>
    <row r="361" spans="1:5">
      <c r="A361" s="445">
        <v>125</v>
      </c>
      <c r="B361" s="433" t="s">
        <v>33</v>
      </c>
      <c r="C361" s="576"/>
      <c r="D361" s="637"/>
      <c r="E361" s="441" t="e">
        <f>C361/'MNB100'!C$29</f>
        <v>#DIV/0!</v>
      </c>
    </row>
    <row r="362" spans="1:5">
      <c r="A362" s="445">
        <v>126</v>
      </c>
      <c r="B362" s="433" t="s">
        <v>33</v>
      </c>
      <c r="C362" s="576"/>
      <c r="D362" s="637"/>
      <c r="E362" s="441" t="e">
        <f>C362/'MNB100'!C$29</f>
        <v>#DIV/0!</v>
      </c>
    </row>
    <row r="363" spans="1:5">
      <c r="A363" s="445">
        <v>127</v>
      </c>
      <c r="B363" s="433" t="s">
        <v>33</v>
      </c>
      <c r="C363" s="576"/>
      <c r="D363" s="637"/>
      <c r="E363" s="441" t="e">
        <f>C363/'MNB100'!C$29</f>
        <v>#DIV/0!</v>
      </c>
    </row>
    <row r="364" spans="1:5">
      <c r="A364" s="445">
        <v>128</v>
      </c>
      <c r="B364" s="433" t="s">
        <v>33</v>
      </c>
      <c r="C364" s="576"/>
      <c r="D364" s="637"/>
      <c r="E364" s="441" t="e">
        <f>C364/'MNB100'!C$29</f>
        <v>#DIV/0!</v>
      </c>
    </row>
    <row r="365" spans="1:5">
      <c r="A365" s="445">
        <v>129</v>
      </c>
      <c r="B365" s="433" t="s">
        <v>33</v>
      </c>
      <c r="C365" s="576"/>
      <c r="D365" s="637"/>
      <c r="E365" s="441" t="e">
        <f>C365/'MNB100'!C$29</f>
        <v>#DIV/0!</v>
      </c>
    </row>
    <row r="366" spans="1:5">
      <c r="A366" s="445">
        <v>130</v>
      </c>
      <c r="B366" s="433" t="s">
        <v>33</v>
      </c>
      <c r="C366" s="576"/>
      <c r="D366" s="637"/>
      <c r="E366" s="441" t="e">
        <f>C366/'MNB100'!C$29</f>
        <v>#DIV/0!</v>
      </c>
    </row>
    <row r="367" spans="1:5">
      <c r="A367" s="445">
        <v>131</v>
      </c>
      <c r="B367" s="433" t="s">
        <v>33</v>
      </c>
      <c r="C367" s="576"/>
      <c r="D367" s="637"/>
      <c r="E367" s="441" t="e">
        <f>C367/'MNB100'!C$29</f>
        <v>#DIV/0!</v>
      </c>
    </row>
    <row r="368" spans="1:5">
      <c r="A368" s="445">
        <v>132</v>
      </c>
      <c r="B368" s="433" t="s">
        <v>33</v>
      </c>
      <c r="C368" s="576"/>
      <c r="D368" s="637"/>
      <c r="E368" s="441" t="e">
        <f>C368/'MNB100'!C$29</f>
        <v>#DIV/0!</v>
      </c>
    </row>
    <row r="369" spans="1:5">
      <c r="A369" s="445">
        <v>133</v>
      </c>
      <c r="B369" s="433" t="s">
        <v>33</v>
      </c>
      <c r="C369" s="576"/>
      <c r="D369" s="637"/>
      <c r="E369" s="441" t="e">
        <f>C369/'MNB100'!C$29</f>
        <v>#DIV/0!</v>
      </c>
    </row>
    <row r="370" spans="1:5">
      <c r="A370" s="445">
        <v>134</v>
      </c>
      <c r="B370" s="433" t="s">
        <v>33</v>
      </c>
      <c r="C370" s="576"/>
      <c r="D370" s="637"/>
      <c r="E370" s="441" t="e">
        <f>C370/'MNB100'!C$29</f>
        <v>#DIV/0!</v>
      </c>
    </row>
    <row r="371" spans="1:5">
      <c r="A371" s="445">
        <v>135</v>
      </c>
      <c r="B371" s="433" t="s">
        <v>33</v>
      </c>
      <c r="C371" s="576"/>
      <c r="D371" s="637"/>
      <c r="E371" s="441" t="e">
        <f>C371/'MNB100'!C$29</f>
        <v>#DIV/0!</v>
      </c>
    </row>
    <row r="372" spans="1:5">
      <c r="A372" s="445">
        <v>136</v>
      </c>
      <c r="B372" s="433" t="s">
        <v>33</v>
      </c>
      <c r="C372" s="576"/>
      <c r="D372" s="637"/>
      <c r="E372" s="441" t="e">
        <f>C372/'MNB100'!C$29</f>
        <v>#DIV/0!</v>
      </c>
    </row>
    <row r="373" spans="1:5">
      <c r="A373" s="445">
        <v>137</v>
      </c>
      <c r="B373" s="433" t="s">
        <v>33</v>
      </c>
      <c r="C373" s="576"/>
      <c r="D373" s="637"/>
      <c r="E373" s="441" t="e">
        <f>C373/'MNB100'!C$29</f>
        <v>#DIV/0!</v>
      </c>
    </row>
    <row r="374" spans="1:5">
      <c r="A374" s="445">
        <v>138</v>
      </c>
      <c r="B374" s="433" t="s">
        <v>33</v>
      </c>
      <c r="C374" s="576"/>
      <c r="D374" s="637"/>
      <c r="E374" s="441" t="e">
        <f>C374/'MNB100'!C$29</f>
        <v>#DIV/0!</v>
      </c>
    </row>
    <row r="375" spans="1:5">
      <c r="A375" s="445">
        <v>139</v>
      </c>
      <c r="B375" s="433" t="s">
        <v>33</v>
      </c>
      <c r="C375" s="576"/>
      <c r="D375" s="637"/>
      <c r="E375" s="441" t="e">
        <f>C375/'MNB100'!C$29</f>
        <v>#DIV/0!</v>
      </c>
    </row>
    <row r="376" spans="1:5">
      <c r="A376" s="445">
        <v>140</v>
      </c>
      <c r="B376" s="433" t="s">
        <v>33</v>
      </c>
      <c r="C376" s="576"/>
      <c r="D376" s="637"/>
      <c r="E376" s="441" t="e">
        <f>C376/'MNB100'!C$29</f>
        <v>#DIV/0!</v>
      </c>
    </row>
    <row r="377" spans="1:5">
      <c r="A377" s="445">
        <v>141</v>
      </c>
      <c r="B377" s="433" t="s">
        <v>33</v>
      </c>
      <c r="C377" s="576"/>
      <c r="D377" s="637"/>
      <c r="E377" s="441" t="e">
        <f>C377/'MNB100'!C$29</f>
        <v>#DIV/0!</v>
      </c>
    </row>
    <row r="378" spans="1:5">
      <c r="A378" s="445">
        <v>142</v>
      </c>
      <c r="B378" s="433" t="s">
        <v>33</v>
      </c>
      <c r="C378" s="576"/>
      <c r="D378" s="637"/>
      <c r="E378" s="441" t="e">
        <f>C378/'MNB100'!C$29</f>
        <v>#DIV/0!</v>
      </c>
    </row>
    <row r="379" spans="1:5">
      <c r="A379" s="445">
        <v>143</v>
      </c>
      <c r="B379" s="433" t="s">
        <v>33</v>
      </c>
      <c r="C379" s="576"/>
      <c r="D379" s="637"/>
      <c r="E379" s="441" t="e">
        <f>C379/'MNB100'!C$29</f>
        <v>#DIV/0!</v>
      </c>
    </row>
    <row r="380" spans="1:5">
      <c r="A380" s="445">
        <v>144</v>
      </c>
      <c r="B380" s="433" t="s">
        <v>33</v>
      </c>
      <c r="C380" s="576"/>
      <c r="D380" s="637"/>
      <c r="E380" s="441" t="e">
        <f>C380/'MNB100'!C$29</f>
        <v>#DIV/0!</v>
      </c>
    </row>
    <row r="381" spans="1:5">
      <c r="A381" s="445">
        <v>145</v>
      </c>
      <c r="B381" s="433" t="s">
        <v>33</v>
      </c>
      <c r="C381" s="576"/>
      <c r="D381" s="637"/>
      <c r="E381" s="441" t="e">
        <f>C381/'MNB100'!C$29</f>
        <v>#DIV/0!</v>
      </c>
    </row>
    <row r="382" spans="1:5">
      <c r="A382" s="445">
        <v>146</v>
      </c>
      <c r="B382" s="433" t="s">
        <v>33</v>
      </c>
      <c r="C382" s="576"/>
      <c r="D382" s="637"/>
      <c r="E382" s="441" t="e">
        <f>C382/'MNB100'!C$29</f>
        <v>#DIV/0!</v>
      </c>
    </row>
    <row r="383" spans="1:5">
      <c r="A383" s="445">
        <v>147</v>
      </c>
      <c r="B383" s="433" t="s">
        <v>33</v>
      </c>
      <c r="C383" s="576"/>
      <c r="D383" s="637"/>
      <c r="E383" s="441" t="e">
        <f>C383/'MNB100'!C$29</f>
        <v>#DIV/0!</v>
      </c>
    </row>
    <row r="384" spans="1:5">
      <c r="A384" s="445">
        <v>148</v>
      </c>
      <c r="B384" s="433" t="s">
        <v>33</v>
      </c>
      <c r="C384" s="576"/>
      <c r="D384" s="637"/>
      <c r="E384" s="441" t="e">
        <f>C384/'MNB100'!C$29</f>
        <v>#DIV/0!</v>
      </c>
    </row>
    <row r="385" spans="1:5">
      <c r="A385" s="445">
        <v>149</v>
      </c>
      <c r="B385" s="433" t="s">
        <v>33</v>
      </c>
      <c r="C385" s="576"/>
      <c r="D385" s="637"/>
      <c r="E385" s="441" t="e">
        <f>C385/'MNB100'!C$29</f>
        <v>#DIV/0!</v>
      </c>
    </row>
    <row r="386" spans="1:5">
      <c r="A386" s="445">
        <v>150</v>
      </c>
      <c r="B386" s="433" t="s">
        <v>33</v>
      </c>
      <c r="C386" s="576"/>
      <c r="D386" s="637"/>
      <c r="E386" s="441" t="e">
        <f>C386/'MNB100'!C$29</f>
        <v>#DIV/0!</v>
      </c>
    </row>
    <row r="387" spans="1:5">
      <c r="A387" s="445">
        <v>151</v>
      </c>
      <c r="B387" s="433" t="s">
        <v>33</v>
      </c>
      <c r="C387" s="576"/>
      <c r="D387" s="637"/>
      <c r="E387" s="441" t="e">
        <f>C387/'MNB100'!C$29</f>
        <v>#DIV/0!</v>
      </c>
    </row>
    <row r="388" spans="1:5">
      <c r="A388" s="445">
        <v>152</v>
      </c>
      <c r="B388" s="433" t="s">
        <v>33</v>
      </c>
      <c r="C388" s="576"/>
      <c r="D388" s="637"/>
      <c r="E388" s="441" t="e">
        <f>C388/'MNB100'!C$29</f>
        <v>#DIV/0!</v>
      </c>
    </row>
    <row r="389" spans="1:5">
      <c r="A389" s="445">
        <v>153</v>
      </c>
      <c r="B389" s="433" t="s">
        <v>33</v>
      </c>
      <c r="C389" s="576"/>
      <c r="D389" s="637"/>
      <c r="E389" s="441" t="e">
        <f>C389/'MNB100'!C$29</f>
        <v>#DIV/0!</v>
      </c>
    </row>
    <row r="390" spans="1:5">
      <c r="A390" s="445">
        <v>154</v>
      </c>
      <c r="B390" s="433" t="s">
        <v>33</v>
      </c>
      <c r="C390" s="576"/>
      <c r="D390" s="637"/>
      <c r="E390" s="441" t="e">
        <f>C390/'MNB100'!C$29</f>
        <v>#DIV/0!</v>
      </c>
    </row>
    <row r="391" spans="1:5">
      <c r="A391" s="445">
        <v>155</v>
      </c>
      <c r="B391" s="433" t="s">
        <v>33</v>
      </c>
      <c r="C391" s="576"/>
      <c r="D391" s="637"/>
      <c r="E391" s="441" t="e">
        <f>C391/'MNB100'!C$29</f>
        <v>#DIV/0!</v>
      </c>
    </row>
    <row r="392" spans="1:5">
      <c r="A392" s="445">
        <v>156</v>
      </c>
      <c r="B392" s="433" t="s">
        <v>33</v>
      </c>
      <c r="C392" s="576"/>
      <c r="D392" s="637"/>
      <c r="E392" s="441" t="e">
        <f>C392/'MNB100'!C$29</f>
        <v>#DIV/0!</v>
      </c>
    </row>
    <row r="393" spans="1:5">
      <c r="A393" s="445">
        <v>157</v>
      </c>
      <c r="B393" s="433" t="s">
        <v>33</v>
      </c>
      <c r="C393" s="576"/>
      <c r="D393" s="637"/>
      <c r="E393" s="441" t="e">
        <f>C393/'MNB100'!C$29</f>
        <v>#DIV/0!</v>
      </c>
    </row>
    <row r="394" spans="1:5">
      <c r="A394" s="445">
        <v>158</v>
      </c>
      <c r="B394" s="433" t="s">
        <v>33</v>
      </c>
      <c r="C394" s="576"/>
      <c r="D394" s="637"/>
      <c r="E394" s="441" t="e">
        <f>C394/'MNB100'!C$29</f>
        <v>#DIV/0!</v>
      </c>
    </row>
    <row r="395" spans="1:5">
      <c r="A395" s="445">
        <v>159</v>
      </c>
      <c r="B395" s="433" t="s">
        <v>33</v>
      </c>
      <c r="C395" s="576"/>
      <c r="D395" s="637"/>
      <c r="E395" s="441" t="e">
        <f>C395/'MNB100'!C$29</f>
        <v>#DIV/0!</v>
      </c>
    </row>
    <row r="396" spans="1:5">
      <c r="A396" s="445">
        <v>160</v>
      </c>
      <c r="B396" s="433" t="s">
        <v>33</v>
      </c>
      <c r="C396" s="576"/>
      <c r="D396" s="637"/>
      <c r="E396" s="441" t="e">
        <f>C396/'MNB100'!C$29</f>
        <v>#DIV/0!</v>
      </c>
    </row>
    <row r="397" spans="1:5">
      <c r="A397" s="445">
        <v>161</v>
      </c>
      <c r="B397" s="433" t="s">
        <v>33</v>
      </c>
      <c r="C397" s="576"/>
      <c r="D397" s="637"/>
      <c r="E397" s="441" t="e">
        <f>C397/'MNB100'!C$29</f>
        <v>#DIV/0!</v>
      </c>
    </row>
    <row r="398" spans="1:5">
      <c r="A398" s="445">
        <v>162</v>
      </c>
      <c r="B398" s="433" t="s">
        <v>33</v>
      </c>
      <c r="C398" s="576"/>
      <c r="D398" s="637"/>
      <c r="E398" s="441" t="e">
        <f>C398/'MNB100'!C$29</f>
        <v>#DIV/0!</v>
      </c>
    </row>
    <row r="399" spans="1:5">
      <c r="A399" s="445">
        <v>163</v>
      </c>
      <c r="B399" s="433" t="s">
        <v>33</v>
      </c>
      <c r="C399" s="576"/>
      <c r="D399" s="637"/>
      <c r="E399" s="441" t="e">
        <f>C399/'MNB100'!C$29</f>
        <v>#DIV/0!</v>
      </c>
    </row>
    <row r="400" spans="1:5">
      <c r="A400" s="445">
        <v>164</v>
      </c>
      <c r="B400" s="433" t="s">
        <v>33</v>
      </c>
      <c r="C400" s="576"/>
      <c r="D400" s="637"/>
      <c r="E400" s="441" t="e">
        <f>C400/'MNB100'!C$29</f>
        <v>#DIV/0!</v>
      </c>
    </row>
    <row r="401" spans="1:5">
      <c r="A401" s="445">
        <v>165</v>
      </c>
      <c r="B401" s="433" t="s">
        <v>33</v>
      </c>
      <c r="C401" s="576"/>
      <c r="D401" s="637"/>
      <c r="E401" s="441" t="e">
        <f>C401/'MNB100'!C$29</f>
        <v>#DIV/0!</v>
      </c>
    </row>
    <row r="402" spans="1:5">
      <c r="A402" s="445">
        <v>166</v>
      </c>
      <c r="B402" s="433" t="s">
        <v>33</v>
      </c>
      <c r="C402" s="576"/>
      <c r="D402" s="637"/>
      <c r="E402" s="441" t="e">
        <f>C402/'MNB100'!C$29</f>
        <v>#DIV/0!</v>
      </c>
    </row>
    <row r="403" spans="1:5">
      <c r="A403" s="445">
        <v>167</v>
      </c>
      <c r="B403" s="433" t="s">
        <v>33</v>
      </c>
      <c r="C403" s="576"/>
      <c r="D403" s="637"/>
      <c r="E403" s="441" t="e">
        <f>C403/'MNB100'!C$29</f>
        <v>#DIV/0!</v>
      </c>
    </row>
    <row r="404" spans="1:5">
      <c r="A404" s="445">
        <v>168</v>
      </c>
      <c r="B404" s="433" t="s">
        <v>33</v>
      </c>
      <c r="C404" s="576"/>
      <c r="D404" s="637"/>
      <c r="E404" s="441" t="e">
        <f>C404/'MNB100'!C$29</f>
        <v>#DIV/0!</v>
      </c>
    </row>
    <row r="405" spans="1:5">
      <c r="A405" s="445">
        <v>169</v>
      </c>
      <c r="B405" s="433" t="s">
        <v>33</v>
      </c>
      <c r="C405" s="576"/>
      <c r="D405" s="637"/>
      <c r="E405" s="441" t="e">
        <f>C405/'MNB100'!C$29</f>
        <v>#DIV/0!</v>
      </c>
    </row>
    <row r="406" spans="1:5">
      <c r="A406" s="445">
        <v>170</v>
      </c>
      <c r="B406" s="433" t="s">
        <v>33</v>
      </c>
      <c r="C406" s="576"/>
      <c r="D406" s="637"/>
      <c r="E406" s="441" t="e">
        <f>C406/'MNB100'!C$29</f>
        <v>#DIV/0!</v>
      </c>
    </row>
    <row r="407" spans="1:5">
      <c r="A407" s="445">
        <v>171</v>
      </c>
      <c r="B407" s="433" t="s">
        <v>33</v>
      </c>
      <c r="C407" s="576"/>
      <c r="D407" s="637"/>
      <c r="E407" s="441" t="e">
        <f>C407/'MNB100'!C$29</f>
        <v>#DIV/0!</v>
      </c>
    </row>
    <row r="408" spans="1:5">
      <c r="A408" s="445">
        <v>172</v>
      </c>
      <c r="B408" s="433" t="s">
        <v>33</v>
      </c>
      <c r="C408" s="576"/>
      <c r="D408" s="637"/>
      <c r="E408" s="441" t="e">
        <f>C408/'MNB100'!C$29</f>
        <v>#DIV/0!</v>
      </c>
    </row>
    <row r="409" spans="1:5">
      <c r="A409" s="445">
        <v>173</v>
      </c>
      <c r="B409" s="433" t="s">
        <v>33</v>
      </c>
      <c r="C409" s="576"/>
      <c r="D409" s="637"/>
      <c r="E409" s="441" t="e">
        <f>C409/'MNB100'!C$29</f>
        <v>#DIV/0!</v>
      </c>
    </row>
    <row r="410" spans="1:5">
      <c r="A410" s="445">
        <v>174</v>
      </c>
      <c r="B410" s="433" t="s">
        <v>33</v>
      </c>
      <c r="C410" s="576"/>
      <c r="D410" s="637"/>
      <c r="E410" s="441" t="e">
        <f>C410/'MNB100'!C$29</f>
        <v>#DIV/0!</v>
      </c>
    </row>
    <row r="411" spans="1:5">
      <c r="A411" s="445">
        <v>175</v>
      </c>
      <c r="B411" s="433" t="s">
        <v>33</v>
      </c>
      <c r="C411" s="576"/>
      <c r="D411" s="637"/>
      <c r="E411" s="441" t="e">
        <f>C411/'MNB100'!C$29</f>
        <v>#DIV/0!</v>
      </c>
    </row>
    <row r="412" spans="1:5">
      <c r="A412" s="445">
        <v>176</v>
      </c>
      <c r="B412" s="433" t="s">
        <v>33</v>
      </c>
      <c r="C412" s="576"/>
      <c r="D412" s="637"/>
      <c r="E412" s="441" t="e">
        <f>C412/'MNB100'!C$29</f>
        <v>#DIV/0!</v>
      </c>
    </row>
    <row r="413" spans="1:5">
      <c r="A413" s="445">
        <v>177</v>
      </c>
      <c r="B413" s="433" t="s">
        <v>33</v>
      </c>
      <c r="C413" s="576"/>
      <c r="D413" s="637"/>
      <c r="E413" s="441" t="e">
        <f>C413/'MNB100'!C$29</f>
        <v>#DIV/0!</v>
      </c>
    </row>
    <row r="414" spans="1:5">
      <c r="A414" s="445">
        <v>178</v>
      </c>
      <c r="B414" s="433" t="s">
        <v>33</v>
      </c>
      <c r="C414" s="576"/>
      <c r="D414" s="637"/>
      <c r="E414" s="441" t="e">
        <f>C414/'MNB100'!C$29</f>
        <v>#DIV/0!</v>
      </c>
    </row>
    <row r="415" spans="1:5">
      <c r="A415" s="445">
        <v>179</v>
      </c>
      <c r="B415" s="433" t="s">
        <v>33</v>
      </c>
      <c r="C415" s="576"/>
      <c r="D415" s="637"/>
      <c r="E415" s="441" t="e">
        <f>C415/'MNB100'!C$29</f>
        <v>#DIV/0!</v>
      </c>
    </row>
    <row r="416" spans="1:5">
      <c r="A416" s="445">
        <v>180</v>
      </c>
      <c r="B416" s="433" t="s">
        <v>33</v>
      </c>
      <c r="C416" s="576"/>
      <c r="D416" s="637"/>
      <c r="E416" s="441" t="e">
        <f>C416/'MNB100'!C$29</f>
        <v>#DIV/0!</v>
      </c>
    </row>
    <row r="417" spans="1:5">
      <c r="A417" s="445">
        <v>181</v>
      </c>
      <c r="B417" s="433" t="s">
        <v>33</v>
      </c>
      <c r="C417" s="576"/>
      <c r="D417" s="637"/>
      <c r="E417" s="441" t="e">
        <f>C417/'MNB100'!C$29</f>
        <v>#DIV/0!</v>
      </c>
    </row>
    <row r="418" spans="1:5">
      <c r="A418" s="445">
        <v>182</v>
      </c>
      <c r="B418" s="433" t="s">
        <v>33</v>
      </c>
      <c r="C418" s="576"/>
      <c r="D418" s="637"/>
      <c r="E418" s="441" t="e">
        <f>C418/'MNB100'!C$29</f>
        <v>#DIV/0!</v>
      </c>
    </row>
    <row r="419" spans="1:5">
      <c r="A419" s="445">
        <v>183</v>
      </c>
      <c r="B419" s="433" t="s">
        <v>33</v>
      </c>
      <c r="C419" s="576"/>
      <c r="D419" s="637"/>
      <c r="E419" s="441" t="e">
        <f>C419/'MNB100'!C$29</f>
        <v>#DIV/0!</v>
      </c>
    </row>
    <row r="420" spans="1:5">
      <c r="A420" s="445">
        <v>184</v>
      </c>
      <c r="B420" s="433" t="s">
        <v>33</v>
      </c>
      <c r="C420" s="576"/>
      <c r="D420" s="637"/>
      <c r="E420" s="441" t="e">
        <f>C420/'MNB100'!C$29</f>
        <v>#DIV/0!</v>
      </c>
    </row>
    <row r="421" spans="1:5">
      <c r="A421" s="445">
        <v>185</v>
      </c>
      <c r="B421" s="433" t="s">
        <v>33</v>
      </c>
      <c r="C421" s="576"/>
      <c r="D421" s="637"/>
      <c r="E421" s="441" t="e">
        <f>C421/'MNB100'!C$29</f>
        <v>#DIV/0!</v>
      </c>
    </row>
    <row r="422" spans="1:5">
      <c r="A422" s="445">
        <v>186</v>
      </c>
      <c r="B422" s="433" t="s">
        <v>33</v>
      </c>
      <c r="C422" s="576"/>
      <c r="D422" s="637"/>
      <c r="E422" s="441" t="e">
        <f>C422/'MNB100'!C$29</f>
        <v>#DIV/0!</v>
      </c>
    </row>
    <row r="423" spans="1:5">
      <c r="A423" s="445">
        <v>187</v>
      </c>
      <c r="B423" s="433" t="s">
        <v>33</v>
      </c>
      <c r="C423" s="576"/>
      <c r="D423" s="637"/>
      <c r="E423" s="441" t="e">
        <f>C423/'MNB100'!C$29</f>
        <v>#DIV/0!</v>
      </c>
    </row>
    <row r="424" spans="1:5">
      <c r="A424" s="445">
        <v>188</v>
      </c>
      <c r="B424" s="433" t="s">
        <v>33</v>
      </c>
      <c r="C424" s="576"/>
      <c r="D424" s="637"/>
      <c r="E424" s="441" t="e">
        <f>C424/'MNB100'!C$29</f>
        <v>#DIV/0!</v>
      </c>
    </row>
    <row r="425" spans="1:5">
      <c r="A425" s="445">
        <v>189</v>
      </c>
      <c r="B425" s="433" t="s">
        <v>33</v>
      </c>
      <c r="C425" s="576"/>
      <c r="D425" s="637"/>
      <c r="E425" s="441" t="e">
        <f>C425/'MNB100'!C$29</f>
        <v>#DIV/0!</v>
      </c>
    </row>
    <row r="426" spans="1:5">
      <c r="A426" s="445">
        <v>190</v>
      </c>
      <c r="B426" s="433" t="s">
        <v>33</v>
      </c>
      <c r="C426" s="576"/>
      <c r="D426" s="637"/>
      <c r="E426" s="441" t="e">
        <f>C426/'MNB100'!C$29</f>
        <v>#DIV/0!</v>
      </c>
    </row>
    <row r="427" spans="1:5">
      <c r="A427" s="445">
        <v>191</v>
      </c>
      <c r="B427" s="433" t="s">
        <v>33</v>
      </c>
      <c r="C427" s="576"/>
      <c r="D427" s="637"/>
      <c r="E427" s="441" t="e">
        <f>C427/'MNB100'!C$29</f>
        <v>#DIV/0!</v>
      </c>
    </row>
    <row r="428" spans="1:5">
      <c r="A428" s="445">
        <v>192</v>
      </c>
      <c r="B428" s="433" t="s">
        <v>33</v>
      </c>
      <c r="C428" s="576"/>
      <c r="D428" s="637"/>
      <c r="E428" s="441" t="e">
        <f>C428/'MNB100'!C$29</f>
        <v>#DIV/0!</v>
      </c>
    </row>
    <row r="429" spans="1:5">
      <c r="A429" s="445">
        <v>193</v>
      </c>
      <c r="B429" s="433" t="s">
        <v>33</v>
      </c>
      <c r="C429" s="576"/>
      <c r="D429" s="637"/>
      <c r="E429" s="441" t="e">
        <f>C429/'MNB100'!C$29</f>
        <v>#DIV/0!</v>
      </c>
    </row>
    <row r="430" spans="1:5">
      <c r="A430" s="445">
        <v>194</v>
      </c>
      <c r="B430" s="433" t="s">
        <v>33</v>
      </c>
      <c r="C430" s="576"/>
      <c r="D430" s="637"/>
      <c r="E430" s="441" t="e">
        <f>C430/'MNB100'!C$29</f>
        <v>#DIV/0!</v>
      </c>
    </row>
    <row r="431" spans="1:5">
      <c r="A431" s="445">
        <v>195</v>
      </c>
      <c r="B431" s="433" t="s">
        <v>33</v>
      </c>
      <c r="C431" s="576"/>
      <c r="D431" s="637"/>
      <c r="E431" s="441" t="e">
        <f>C431/'MNB100'!C$29</f>
        <v>#DIV/0!</v>
      </c>
    </row>
    <row r="432" spans="1:5">
      <c r="A432" s="445">
        <v>196</v>
      </c>
      <c r="B432" s="433" t="s">
        <v>33</v>
      </c>
      <c r="C432" s="576"/>
      <c r="D432" s="637"/>
      <c r="E432" s="441" t="e">
        <f>C432/'MNB100'!C$29</f>
        <v>#DIV/0!</v>
      </c>
    </row>
    <row r="433" spans="1:5">
      <c r="A433" s="445">
        <v>197</v>
      </c>
      <c r="B433" s="433" t="s">
        <v>33</v>
      </c>
      <c r="C433" s="576"/>
      <c r="D433" s="637"/>
      <c r="E433" s="441" t="e">
        <f>C433/'MNB100'!C$29</f>
        <v>#DIV/0!</v>
      </c>
    </row>
    <row r="434" spans="1:5">
      <c r="A434" s="445">
        <v>198</v>
      </c>
      <c r="B434" s="433" t="s">
        <v>33</v>
      </c>
      <c r="C434" s="576"/>
      <c r="D434" s="637"/>
      <c r="E434" s="441" t="e">
        <f>C434/'MNB100'!C$29</f>
        <v>#DIV/0!</v>
      </c>
    </row>
    <row r="435" spans="1:5">
      <c r="A435" s="445">
        <v>199</v>
      </c>
      <c r="B435" s="433" t="s">
        <v>33</v>
      </c>
      <c r="C435" s="576"/>
      <c r="D435" s="637"/>
      <c r="E435" s="441" t="e">
        <f>C435/'MNB100'!C$29</f>
        <v>#DIV/0!</v>
      </c>
    </row>
    <row r="436" spans="1:5">
      <c r="A436" s="445">
        <v>200</v>
      </c>
      <c r="B436" s="433" t="s">
        <v>33</v>
      </c>
      <c r="C436" s="576"/>
      <c r="D436" s="637"/>
      <c r="E436" s="441" t="e">
        <f>C436/'MNB100'!C$29</f>
        <v>#DIV/0!</v>
      </c>
    </row>
    <row r="437" spans="1:5" s="439" customFormat="1" ht="30" customHeight="1">
      <c r="A437" s="303" t="s">
        <v>202</v>
      </c>
      <c r="B437" s="303" t="str">
        <f>IF(OR(B5="Microfinance Company (Deposit-Taking)",B5="Microfinance Company (Non Deposit-Taking)"), "LOANS EXCEEDING 5% OF SHAREHOLDER'S FUND (UNSECURED)","LOANS EXCEEDING 10% OF SHAREHOLDER'S FUND (UNSECURED)")</f>
        <v>LOANS EXCEEDING 10% OF SHAREHOLDER'S FUND (UNSECURED)</v>
      </c>
      <c r="C437" s="435" t="s">
        <v>33</v>
      </c>
      <c r="D437" s="436" t="s">
        <v>33</v>
      </c>
      <c r="E437" s="435"/>
    </row>
    <row r="438" spans="1:5" s="439" customFormat="1" ht="12.75">
      <c r="A438" s="150" t="s">
        <v>889</v>
      </c>
      <c r="B438" s="150" t="s">
        <v>895</v>
      </c>
      <c r="C438" s="429" t="s">
        <v>2033</v>
      </c>
      <c r="D438" s="428" t="s">
        <v>891</v>
      </c>
      <c r="E438" s="415" t="s">
        <v>2166</v>
      </c>
    </row>
    <row r="439" spans="1:5" s="439" customFormat="1" ht="12.75">
      <c r="A439" s="437"/>
      <c r="B439" s="430" t="s">
        <v>106</v>
      </c>
      <c r="C439" s="395">
        <f>SUM(C440:C639)</f>
        <v>0</v>
      </c>
      <c r="D439" s="431" t="s">
        <v>33</v>
      </c>
      <c r="E439" s="438"/>
    </row>
    <row r="440" spans="1:5" s="439" customFormat="1" ht="12.75">
      <c r="A440" s="445">
        <v>1</v>
      </c>
      <c r="B440" s="433" t="s">
        <v>33</v>
      </c>
      <c r="C440" s="576"/>
      <c r="D440" s="637"/>
      <c r="E440" s="441" t="e">
        <f>C440/'MNB100'!C$29</f>
        <v>#DIV/0!</v>
      </c>
    </row>
    <row r="441" spans="1:5">
      <c r="A441" s="445">
        <v>2</v>
      </c>
      <c r="B441" s="433" t="s">
        <v>33</v>
      </c>
      <c r="C441" s="576"/>
      <c r="D441" s="637"/>
      <c r="E441" s="441" t="e">
        <f>C441/'MNB100'!C$29</f>
        <v>#DIV/0!</v>
      </c>
    </row>
    <row r="442" spans="1:5">
      <c r="A442" s="445">
        <v>3</v>
      </c>
      <c r="B442" s="433" t="s">
        <v>33</v>
      </c>
      <c r="C442" s="576"/>
      <c r="D442" s="637"/>
      <c r="E442" s="441" t="e">
        <f>C442/'MNB100'!C$29</f>
        <v>#DIV/0!</v>
      </c>
    </row>
    <row r="443" spans="1:5">
      <c r="A443" s="445">
        <v>4</v>
      </c>
      <c r="B443" s="433" t="s">
        <v>33</v>
      </c>
      <c r="C443" s="576"/>
      <c r="D443" s="637"/>
      <c r="E443" s="441" t="e">
        <f>C443/'MNB100'!C$29</f>
        <v>#DIV/0!</v>
      </c>
    </row>
    <row r="444" spans="1:5">
      <c r="A444" s="445">
        <v>5</v>
      </c>
      <c r="B444" s="433" t="s">
        <v>33</v>
      </c>
      <c r="C444" s="576"/>
      <c r="D444" s="637"/>
      <c r="E444" s="441" t="e">
        <f>C444/'MNB100'!C$29</f>
        <v>#DIV/0!</v>
      </c>
    </row>
    <row r="445" spans="1:5">
      <c r="A445" s="445">
        <v>6</v>
      </c>
      <c r="B445" s="433" t="s">
        <v>33</v>
      </c>
      <c r="C445" s="576"/>
      <c r="D445" s="637"/>
      <c r="E445" s="441" t="e">
        <f>C445/'MNB100'!C$29</f>
        <v>#DIV/0!</v>
      </c>
    </row>
    <row r="446" spans="1:5">
      <c r="A446" s="445">
        <v>7</v>
      </c>
      <c r="B446" s="433" t="s">
        <v>33</v>
      </c>
      <c r="C446" s="576"/>
      <c r="D446" s="637"/>
      <c r="E446" s="441" t="e">
        <f>C446/'MNB100'!C$29</f>
        <v>#DIV/0!</v>
      </c>
    </row>
    <row r="447" spans="1:5">
      <c r="A447" s="445">
        <v>8</v>
      </c>
      <c r="B447" s="433" t="s">
        <v>33</v>
      </c>
      <c r="C447" s="576"/>
      <c r="D447" s="637"/>
      <c r="E447" s="441" t="e">
        <f>C447/'MNB100'!C$29</f>
        <v>#DIV/0!</v>
      </c>
    </row>
    <row r="448" spans="1:5">
      <c r="A448" s="445">
        <v>9</v>
      </c>
      <c r="B448" s="433" t="s">
        <v>33</v>
      </c>
      <c r="C448" s="576"/>
      <c r="D448" s="637"/>
      <c r="E448" s="441" t="e">
        <f>C448/'MNB100'!C$29</f>
        <v>#DIV/0!</v>
      </c>
    </row>
    <row r="449" spans="1:5">
      <c r="A449" s="445">
        <v>10</v>
      </c>
      <c r="B449" s="433" t="s">
        <v>33</v>
      </c>
      <c r="C449" s="576"/>
      <c r="D449" s="637"/>
      <c r="E449" s="441" t="e">
        <f>C449/'MNB100'!C$29</f>
        <v>#DIV/0!</v>
      </c>
    </row>
    <row r="450" spans="1:5">
      <c r="A450" s="445">
        <v>11</v>
      </c>
      <c r="B450" s="433" t="s">
        <v>33</v>
      </c>
      <c r="C450" s="576"/>
      <c r="D450" s="637"/>
      <c r="E450" s="441" t="e">
        <f>C450/'MNB100'!C$29</f>
        <v>#DIV/0!</v>
      </c>
    </row>
    <row r="451" spans="1:5">
      <c r="A451" s="445">
        <v>12</v>
      </c>
      <c r="B451" s="433" t="s">
        <v>33</v>
      </c>
      <c r="C451" s="576"/>
      <c r="D451" s="637"/>
      <c r="E451" s="441" t="e">
        <f>C451/'MNB100'!C$29</f>
        <v>#DIV/0!</v>
      </c>
    </row>
    <row r="452" spans="1:5">
      <c r="A452" s="445">
        <v>13</v>
      </c>
      <c r="B452" s="433" t="s">
        <v>33</v>
      </c>
      <c r="C452" s="576"/>
      <c r="D452" s="637"/>
      <c r="E452" s="441" t="e">
        <f>C452/'MNB100'!C$29</f>
        <v>#DIV/0!</v>
      </c>
    </row>
    <row r="453" spans="1:5">
      <c r="A453" s="445">
        <v>14</v>
      </c>
      <c r="B453" s="433" t="s">
        <v>33</v>
      </c>
      <c r="C453" s="576"/>
      <c r="D453" s="637"/>
      <c r="E453" s="441" t="e">
        <f>C453/'MNB100'!C$29</f>
        <v>#DIV/0!</v>
      </c>
    </row>
    <row r="454" spans="1:5">
      <c r="A454" s="445">
        <v>15</v>
      </c>
      <c r="B454" s="433" t="s">
        <v>33</v>
      </c>
      <c r="C454" s="576"/>
      <c r="D454" s="637"/>
      <c r="E454" s="441" t="e">
        <f>C454/'MNB100'!C$29</f>
        <v>#DIV/0!</v>
      </c>
    </row>
    <row r="455" spans="1:5">
      <c r="A455" s="445">
        <v>16</v>
      </c>
      <c r="B455" s="433" t="s">
        <v>33</v>
      </c>
      <c r="C455" s="576"/>
      <c r="D455" s="637"/>
      <c r="E455" s="441" t="e">
        <f>C455/'MNB100'!C$29</f>
        <v>#DIV/0!</v>
      </c>
    </row>
    <row r="456" spans="1:5">
      <c r="A456" s="445">
        <v>17</v>
      </c>
      <c r="B456" s="433" t="s">
        <v>33</v>
      </c>
      <c r="C456" s="576"/>
      <c r="D456" s="637"/>
      <c r="E456" s="441" t="e">
        <f>C456/'MNB100'!C$29</f>
        <v>#DIV/0!</v>
      </c>
    </row>
    <row r="457" spans="1:5">
      <c r="A457" s="445">
        <v>18</v>
      </c>
      <c r="B457" s="433" t="s">
        <v>33</v>
      </c>
      <c r="C457" s="576"/>
      <c r="D457" s="637"/>
      <c r="E457" s="441" t="e">
        <f>C457/'MNB100'!C$29</f>
        <v>#DIV/0!</v>
      </c>
    </row>
    <row r="458" spans="1:5">
      <c r="A458" s="445">
        <v>19</v>
      </c>
      <c r="B458" s="433" t="s">
        <v>33</v>
      </c>
      <c r="C458" s="576"/>
      <c r="D458" s="637"/>
      <c r="E458" s="441" t="e">
        <f>C458/'MNB100'!C$29</f>
        <v>#DIV/0!</v>
      </c>
    </row>
    <row r="459" spans="1:5">
      <c r="A459" s="445">
        <v>20</v>
      </c>
      <c r="B459" s="433" t="s">
        <v>33</v>
      </c>
      <c r="C459" s="576"/>
      <c r="D459" s="637"/>
      <c r="E459" s="441" t="e">
        <f>C459/'MNB100'!C$29</f>
        <v>#DIV/0!</v>
      </c>
    </row>
    <row r="460" spans="1:5">
      <c r="A460" s="445">
        <v>21</v>
      </c>
      <c r="B460" s="433" t="s">
        <v>33</v>
      </c>
      <c r="C460" s="576"/>
      <c r="D460" s="637"/>
      <c r="E460" s="441" t="e">
        <f>C460/'MNB100'!C$29</f>
        <v>#DIV/0!</v>
      </c>
    </row>
    <row r="461" spans="1:5">
      <c r="A461" s="445">
        <v>22</v>
      </c>
      <c r="B461" s="433" t="s">
        <v>33</v>
      </c>
      <c r="C461" s="576"/>
      <c r="D461" s="637"/>
      <c r="E461" s="441" t="e">
        <f>C461/'MNB100'!C$29</f>
        <v>#DIV/0!</v>
      </c>
    </row>
    <row r="462" spans="1:5">
      <c r="A462" s="445">
        <v>23</v>
      </c>
      <c r="B462" s="433" t="s">
        <v>33</v>
      </c>
      <c r="C462" s="576"/>
      <c r="D462" s="637"/>
      <c r="E462" s="441" t="e">
        <f>C462/'MNB100'!C$29</f>
        <v>#DIV/0!</v>
      </c>
    </row>
    <row r="463" spans="1:5">
      <c r="A463" s="445">
        <v>24</v>
      </c>
      <c r="B463" s="433" t="s">
        <v>33</v>
      </c>
      <c r="C463" s="576"/>
      <c r="D463" s="637"/>
      <c r="E463" s="441" t="e">
        <f>C463/'MNB100'!C$29</f>
        <v>#DIV/0!</v>
      </c>
    </row>
    <row r="464" spans="1:5">
      <c r="A464" s="445">
        <v>25</v>
      </c>
      <c r="B464" s="433" t="s">
        <v>33</v>
      </c>
      <c r="C464" s="576"/>
      <c r="D464" s="637"/>
      <c r="E464" s="441" t="e">
        <f>C464/'MNB100'!C$29</f>
        <v>#DIV/0!</v>
      </c>
    </row>
    <row r="465" spans="1:5">
      <c r="A465" s="445">
        <v>26</v>
      </c>
      <c r="B465" s="433" t="s">
        <v>33</v>
      </c>
      <c r="C465" s="576"/>
      <c r="D465" s="637"/>
      <c r="E465" s="441" t="e">
        <f>C465/'MNB100'!C$29</f>
        <v>#DIV/0!</v>
      </c>
    </row>
    <row r="466" spans="1:5">
      <c r="A466" s="445">
        <v>27</v>
      </c>
      <c r="B466" s="433" t="s">
        <v>33</v>
      </c>
      <c r="C466" s="576"/>
      <c r="D466" s="637"/>
      <c r="E466" s="441" t="e">
        <f>C466/'MNB100'!C$29</f>
        <v>#DIV/0!</v>
      </c>
    </row>
    <row r="467" spans="1:5">
      <c r="A467" s="445">
        <v>28</v>
      </c>
      <c r="B467" s="433" t="s">
        <v>33</v>
      </c>
      <c r="C467" s="576"/>
      <c r="D467" s="637"/>
      <c r="E467" s="441" t="e">
        <f>C467/'MNB100'!C$29</f>
        <v>#DIV/0!</v>
      </c>
    </row>
    <row r="468" spans="1:5">
      <c r="A468" s="445">
        <v>29</v>
      </c>
      <c r="B468" s="433" t="s">
        <v>33</v>
      </c>
      <c r="C468" s="576"/>
      <c r="D468" s="637"/>
      <c r="E468" s="441" t="e">
        <f>C468/'MNB100'!C$29</f>
        <v>#DIV/0!</v>
      </c>
    </row>
    <row r="469" spans="1:5">
      <c r="A469" s="445">
        <v>30</v>
      </c>
      <c r="B469" s="433" t="s">
        <v>33</v>
      </c>
      <c r="C469" s="576"/>
      <c r="D469" s="637"/>
      <c r="E469" s="441" t="e">
        <f>C469/'MNB100'!C$29</f>
        <v>#DIV/0!</v>
      </c>
    </row>
    <row r="470" spans="1:5">
      <c r="A470" s="445">
        <v>31</v>
      </c>
      <c r="B470" s="433" t="s">
        <v>33</v>
      </c>
      <c r="C470" s="576"/>
      <c r="D470" s="637"/>
      <c r="E470" s="441" t="e">
        <f>C470/'MNB100'!C$29</f>
        <v>#DIV/0!</v>
      </c>
    </row>
    <row r="471" spans="1:5">
      <c r="A471" s="445">
        <v>32</v>
      </c>
      <c r="B471" s="433" t="s">
        <v>33</v>
      </c>
      <c r="C471" s="576"/>
      <c r="D471" s="637"/>
      <c r="E471" s="441" t="e">
        <f>C471/'MNB100'!C$29</f>
        <v>#DIV/0!</v>
      </c>
    </row>
    <row r="472" spans="1:5">
      <c r="A472" s="445">
        <v>33</v>
      </c>
      <c r="B472" s="433" t="s">
        <v>33</v>
      </c>
      <c r="C472" s="576"/>
      <c r="D472" s="637"/>
      <c r="E472" s="441" t="e">
        <f>C472/'MNB100'!C$29</f>
        <v>#DIV/0!</v>
      </c>
    </row>
    <row r="473" spans="1:5">
      <c r="A473" s="445">
        <v>34</v>
      </c>
      <c r="B473" s="433" t="s">
        <v>33</v>
      </c>
      <c r="C473" s="576"/>
      <c r="D473" s="637"/>
      <c r="E473" s="441" t="e">
        <f>C473/'MNB100'!C$29</f>
        <v>#DIV/0!</v>
      </c>
    </row>
    <row r="474" spans="1:5">
      <c r="A474" s="445">
        <v>35</v>
      </c>
      <c r="B474" s="433" t="s">
        <v>33</v>
      </c>
      <c r="C474" s="576"/>
      <c r="D474" s="637"/>
      <c r="E474" s="441" t="e">
        <f>C474/'MNB100'!C$29</f>
        <v>#DIV/0!</v>
      </c>
    </row>
    <row r="475" spans="1:5">
      <c r="A475" s="445">
        <v>36</v>
      </c>
      <c r="B475" s="433" t="s">
        <v>33</v>
      </c>
      <c r="C475" s="576"/>
      <c r="D475" s="637"/>
      <c r="E475" s="441" t="e">
        <f>C475/'MNB100'!C$29</f>
        <v>#DIV/0!</v>
      </c>
    </row>
    <row r="476" spans="1:5">
      <c r="A476" s="445">
        <v>37</v>
      </c>
      <c r="B476" s="433" t="s">
        <v>33</v>
      </c>
      <c r="C476" s="576"/>
      <c r="D476" s="637"/>
      <c r="E476" s="441" t="e">
        <f>C476/'MNB100'!C$29</f>
        <v>#DIV/0!</v>
      </c>
    </row>
    <row r="477" spans="1:5">
      <c r="A477" s="445">
        <v>38</v>
      </c>
      <c r="B477" s="433" t="s">
        <v>33</v>
      </c>
      <c r="C477" s="576"/>
      <c r="D477" s="637"/>
      <c r="E477" s="441" t="e">
        <f>C477/'MNB100'!C$29</f>
        <v>#DIV/0!</v>
      </c>
    </row>
    <row r="478" spans="1:5">
      <c r="A478" s="445">
        <v>39</v>
      </c>
      <c r="B478" s="433" t="s">
        <v>33</v>
      </c>
      <c r="C478" s="576"/>
      <c r="D478" s="637"/>
      <c r="E478" s="441" t="e">
        <f>C478/'MNB100'!C$29</f>
        <v>#DIV/0!</v>
      </c>
    </row>
    <row r="479" spans="1:5">
      <c r="A479" s="445">
        <v>40</v>
      </c>
      <c r="B479" s="433" t="s">
        <v>33</v>
      </c>
      <c r="C479" s="576"/>
      <c r="D479" s="637"/>
      <c r="E479" s="441" t="e">
        <f>C479/'MNB100'!C$29</f>
        <v>#DIV/0!</v>
      </c>
    </row>
    <row r="480" spans="1:5">
      <c r="A480" s="445">
        <v>41</v>
      </c>
      <c r="B480" s="433" t="s">
        <v>33</v>
      </c>
      <c r="C480" s="576"/>
      <c r="D480" s="637"/>
      <c r="E480" s="441" t="e">
        <f>C480/'MNB100'!C$29</f>
        <v>#DIV/0!</v>
      </c>
    </row>
    <row r="481" spans="1:5">
      <c r="A481" s="445">
        <v>42</v>
      </c>
      <c r="B481" s="433" t="s">
        <v>33</v>
      </c>
      <c r="C481" s="576"/>
      <c r="D481" s="637"/>
      <c r="E481" s="441" t="e">
        <f>C481/'MNB100'!C$29</f>
        <v>#DIV/0!</v>
      </c>
    </row>
    <row r="482" spans="1:5">
      <c r="A482" s="445">
        <v>43</v>
      </c>
      <c r="B482" s="433" t="s">
        <v>33</v>
      </c>
      <c r="C482" s="576"/>
      <c r="D482" s="637"/>
      <c r="E482" s="441" t="e">
        <f>C482/'MNB100'!C$29</f>
        <v>#DIV/0!</v>
      </c>
    </row>
    <row r="483" spans="1:5">
      <c r="A483" s="445">
        <v>44</v>
      </c>
      <c r="B483" s="433" t="s">
        <v>33</v>
      </c>
      <c r="C483" s="576"/>
      <c r="D483" s="637"/>
      <c r="E483" s="441" t="e">
        <f>C483/'MNB100'!C$29</f>
        <v>#DIV/0!</v>
      </c>
    </row>
    <row r="484" spans="1:5">
      <c r="A484" s="445">
        <v>45</v>
      </c>
      <c r="B484" s="433" t="s">
        <v>33</v>
      </c>
      <c r="C484" s="576"/>
      <c r="D484" s="637"/>
      <c r="E484" s="441" t="e">
        <f>C484/'MNB100'!C$29</f>
        <v>#DIV/0!</v>
      </c>
    </row>
    <row r="485" spans="1:5">
      <c r="A485" s="445">
        <v>46</v>
      </c>
      <c r="B485" s="433" t="s">
        <v>33</v>
      </c>
      <c r="C485" s="576"/>
      <c r="D485" s="637"/>
      <c r="E485" s="441" t="e">
        <f>C485/'MNB100'!C$29</f>
        <v>#DIV/0!</v>
      </c>
    </row>
    <row r="486" spans="1:5">
      <c r="A486" s="445">
        <v>47</v>
      </c>
      <c r="B486" s="433" t="s">
        <v>33</v>
      </c>
      <c r="C486" s="576"/>
      <c r="D486" s="637"/>
      <c r="E486" s="441" t="e">
        <f>C486/'MNB100'!C$29</f>
        <v>#DIV/0!</v>
      </c>
    </row>
    <row r="487" spans="1:5">
      <c r="A487" s="445">
        <v>48</v>
      </c>
      <c r="B487" s="433" t="s">
        <v>33</v>
      </c>
      <c r="C487" s="576"/>
      <c r="D487" s="637"/>
      <c r="E487" s="441" t="e">
        <f>C487/'MNB100'!C$29</f>
        <v>#DIV/0!</v>
      </c>
    </row>
    <row r="488" spans="1:5">
      <c r="A488" s="445">
        <v>49</v>
      </c>
      <c r="B488" s="433" t="s">
        <v>33</v>
      </c>
      <c r="C488" s="576"/>
      <c r="D488" s="637"/>
      <c r="E488" s="441" t="e">
        <f>C488/'MNB100'!C$29</f>
        <v>#DIV/0!</v>
      </c>
    </row>
    <row r="489" spans="1:5">
      <c r="A489" s="445">
        <v>50</v>
      </c>
      <c r="B489" s="433" t="s">
        <v>33</v>
      </c>
      <c r="C489" s="576"/>
      <c r="D489" s="637"/>
      <c r="E489" s="441" t="e">
        <f>C489/'MNB100'!C$29</f>
        <v>#DIV/0!</v>
      </c>
    </row>
    <row r="490" spans="1:5">
      <c r="A490" s="445">
        <v>51</v>
      </c>
      <c r="B490" s="433" t="s">
        <v>33</v>
      </c>
      <c r="C490" s="576"/>
      <c r="D490" s="637"/>
      <c r="E490" s="441" t="e">
        <f>C490/'MNB100'!C$29</f>
        <v>#DIV/0!</v>
      </c>
    </row>
    <row r="491" spans="1:5">
      <c r="A491" s="445">
        <v>52</v>
      </c>
      <c r="B491" s="433" t="s">
        <v>33</v>
      </c>
      <c r="C491" s="576"/>
      <c r="D491" s="637"/>
      <c r="E491" s="441" t="e">
        <f>C491/'MNB100'!C$29</f>
        <v>#DIV/0!</v>
      </c>
    </row>
    <row r="492" spans="1:5">
      <c r="A492" s="445">
        <v>53</v>
      </c>
      <c r="B492" s="433" t="s">
        <v>33</v>
      </c>
      <c r="C492" s="576"/>
      <c r="D492" s="637"/>
      <c r="E492" s="441" t="e">
        <f>C492/'MNB100'!C$29</f>
        <v>#DIV/0!</v>
      </c>
    </row>
    <row r="493" spans="1:5">
      <c r="A493" s="445">
        <v>54</v>
      </c>
      <c r="B493" s="433" t="s">
        <v>33</v>
      </c>
      <c r="C493" s="576"/>
      <c r="D493" s="637"/>
      <c r="E493" s="441" t="e">
        <f>C493/'MNB100'!C$29</f>
        <v>#DIV/0!</v>
      </c>
    </row>
    <row r="494" spans="1:5">
      <c r="A494" s="445">
        <v>55</v>
      </c>
      <c r="B494" s="433" t="s">
        <v>33</v>
      </c>
      <c r="C494" s="576"/>
      <c r="D494" s="637"/>
      <c r="E494" s="441" t="e">
        <f>C494/'MNB100'!C$29</f>
        <v>#DIV/0!</v>
      </c>
    </row>
    <row r="495" spans="1:5">
      <c r="A495" s="445">
        <v>56</v>
      </c>
      <c r="B495" s="433" t="s">
        <v>33</v>
      </c>
      <c r="C495" s="576"/>
      <c r="D495" s="637"/>
      <c r="E495" s="441" t="e">
        <f>C495/'MNB100'!C$29</f>
        <v>#DIV/0!</v>
      </c>
    </row>
    <row r="496" spans="1:5">
      <c r="A496" s="445">
        <v>57</v>
      </c>
      <c r="B496" s="433" t="s">
        <v>33</v>
      </c>
      <c r="C496" s="576"/>
      <c r="D496" s="637"/>
      <c r="E496" s="441" t="e">
        <f>C496/'MNB100'!C$29</f>
        <v>#DIV/0!</v>
      </c>
    </row>
    <row r="497" spans="1:5">
      <c r="A497" s="445">
        <v>58</v>
      </c>
      <c r="B497" s="433" t="s">
        <v>33</v>
      </c>
      <c r="C497" s="576"/>
      <c r="D497" s="637"/>
      <c r="E497" s="441" t="e">
        <f>C497/'MNB100'!C$29</f>
        <v>#DIV/0!</v>
      </c>
    </row>
    <row r="498" spans="1:5">
      <c r="A498" s="445">
        <v>59</v>
      </c>
      <c r="B498" s="433" t="s">
        <v>33</v>
      </c>
      <c r="C498" s="576"/>
      <c r="D498" s="637"/>
      <c r="E498" s="441" t="e">
        <f>C498/'MNB100'!C$29</f>
        <v>#DIV/0!</v>
      </c>
    </row>
    <row r="499" spans="1:5">
      <c r="A499" s="445">
        <v>60</v>
      </c>
      <c r="B499" s="433" t="s">
        <v>33</v>
      </c>
      <c r="C499" s="576"/>
      <c r="D499" s="637"/>
      <c r="E499" s="441" t="e">
        <f>C499/'MNB100'!C$29</f>
        <v>#DIV/0!</v>
      </c>
    </row>
    <row r="500" spans="1:5">
      <c r="A500" s="445">
        <v>61</v>
      </c>
      <c r="B500" s="433" t="s">
        <v>33</v>
      </c>
      <c r="C500" s="576"/>
      <c r="D500" s="637"/>
      <c r="E500" s="441" t="e">
        <f>C500/'MNB100'!C$29</f>
        <v>#DIV/0!</v>
      </c>
    </row>
    <row r="501" spans="1:5">
      <c r="A501" s="445">
        <v>62</v>
      </c>
      <c r="B501" s="433" t="s">
        <v>33</v>
      </c>
      <c r="C501" s="576"/>
      <c r="D501" s="637"/>
      <c r="E501" s="441" t="e">
        <f>C501/'MNB100'!C$29</f>
        <v>#DIV/0!</v>
      </c>
    </row>
    <row r="502" spans="1:5">
      <c r="A502" s="445">
        <v>63</v>
      </c>
      <c r="B502" s="433" t="s">
        <v>33</v>
      </c>
      <c r="C502" s="576"/>
      <c r="D502" s="637"/>
      <c r="E502" s="441" t="e">
        <f>C502/'MNB100'!C$29</f>
        <v>#DIV/0!</v>
      </c>
    </row>
    <row r="503" spans="1:5">
      <c r="A503" s="445">
        <v>64</v>
      </c>
      <c r="B503" s="433" t="s">
        <v>33</v>
      </c>
      <c r="C503" s="576"/>
      <c r="D503" s="637"/>
      <c r="E503" s="441" t="e">
        <f>C503/'MNB100'!C$29</f>
        <v>#DIV/0!</v>
      </c>
    </row>
    <row r="504" spans="1:5">
      <c r="A504" s="445">
        <v>65</v>
      </c>
      <c r="B504" s="433" t="s">
        <v>33</v>
      </c>
      <c r="C504" s="576"/>
      <c r="D504" s="637"/>
      <c r="E504" s="441" t="e">
        <f>C504/'MNB100'!C$29</f>
        <v>#DIV/0!</v>
      </c>
    </row>
    <row r="505" spans="1:5">
      <c r="A505" s="445">
        <v>66</v>
      </c>
      <c r="B505" s="433" t="s">
        <v>33</v>
      </c>
      <c r="C505" s="576"/>
      <c r="D505" s="637"/>
      <c r="E505" s="441" t="e">
        <f>C505/'MNB100'!C$29</f>
        <v>#DIV/0!</v>
      </c>
    </row>
    <row r="506" spans="1:5">
      <c r="A506" s="445">
        <v>67</v>
      </c>
      <c r="B506" s="433" t="s">
        <v>33</v>
      </c>
      <c r="C506" s="576"/>
      <c r="D506" s="637"/>
      <c r="E506" s="441" t="e">
        <f>C506/'MNB100'!C$29</f>
        <v>#DIV/0!</v>
      </c>
    </row>
    <row r="507" spans="1:5">
      <c r="A507" s="445">
        <v>68</v>
      </c>
      <c r="B507" s="433" t="s">
        <v>33</v>
      </c>
      <c r="C507" s="576"/>
      <c r="D507" s="637"/>
      <c r="E507" s="441" t="e">
        <f>C507/'MNB100'!C$29</f>
        <v>#DIV/0!</v>
      </c>
    </row>
    <row r="508" spans="1:5">
      <c r="A508" s="445">
        <v>69</v>
      </c>
      <c r="B508" s="433" t="s">
        <v>33</v>
      </c>
      <c r="C508" s="576"/>
      <c r="D508" s="637"/>
      <c r="E508" s="441" t="e">
        <f>C508/'MNB100'!C$29</f>
        <v>#DIV/0!</v>
      </c>
    </row>
    <row r="509" spans="1:5">
      <c r="A509" s="445">
        <v>70</v>
      </c>
      <c r="B509" s="433" t="s">
        <v>33</v>
      </c>
      <c r="C509" s="576"/>
      <c r="D509" s="637"/>
      <c r="E509" s="441" t="e">
        <f>C509/'MNB100'!C$29</f>
        <v>#DIV/0!</v>
      </c>
    </row>
    <row r="510" spans="1:5">
      <c r="A510" s="445">
        <v>71</v>
      </c>
      <c r="B510" s="433" t="s">
        <v>33</v>
      </c>
      <c r="C510" s="576"/>
      <c r="D510" s="637"/>
      <c r="E510" s="441" t="e">
        <f>C510/'MNB100'!C$29</f>
        <v>#DIV/0!</v>
      </c>
    </row>
    <row r="511" spans="1:5">
      <c r="A511" s="445">
        <v>72</v>
      </c>
      <c r="B511" s="433" t="s">
        <v>33</v>
      </c>
      <c r="C511" s="576"/>
      <c r="D511" s="637"/>
      <c r="E511" s="441" t="e">
        <f>C511/'MNB100'!C$29</f>
        <v>#DIV/0!</v>
      </c>
    </row>
    <row r="512" spans="1:5">
      <c r="A512" s="445">
        <v>73</v>
      </c>
      <c r="B512" s="433" t="s">
        <v>33</v>
      </c>
      <c r="C512" s="576"/>
      <c r="D512" s="637"/>
      <c r="E512" s="441" t="e">
        <f>C512/'MNB100'!C$29</f>
        <v>#DIV/0!</v>
      </c>
    </row>
    <row r="513" spans="1:5">
      <c r="A513" s="445">
        <v>74</v>
      </c>
      <c r="B513" s="433" t="s">
        <v>33</v>
      </c>
      <c r="C513" s="576"/>
      <c r="D513" s="637"/>
      <c r="E513" s="441" t="e">
        <f>C513/'MNB100'!C$29</f>
        <v>#DIV/0!</v>
      </c>
    </row>
    <row r="514" spans="1:5">
      <c r="A514" s="445">
        <v>75</v>
      </c>
      <c r="B514" s="433" t="s">
        <v>33</v>
      </c>
      <c r="C514" s="576"/>
      <c r="D514" s="637"/>
      <c r="E514" s="441" t="e">
        <f>C514/'MNB100'!C$29</f>
        <v>#DIV/0!</v>
      </c>
    </row>
    <row r="515" spans="1:5">
      <c r="A515" s="445">
        <v>76</v>
      </c>
      <c r="B515" s="433" t="s">
        <v>33</v>
      </c>
      <c r="C515" s="576"/>
      <c r="D515" s="637"/>
      <c r="E515" s="441" t="e">
        <f>C515/'MNB100'!C$29</f>
        <v>#DIV/0!</v>
      </c>
    </row>
    <row r="516" spans="1:5">
      <c r="A516" s="445">
        <v>77</v>
      </c>
      <c r="B516" s="433" t="s">
        <v>33</v>
      </c>
      <c r="C516" s="576"/>
      <c r="D516" s="637"/>
      <c r="E516" s="441" t="e">
        <f>C516/'MNB100'!C$29</f>
        <v>#DIV/0!</v>
      </c>
    </row>
    <row r="517" spans="1:5">
      <c r="A517" s="445">
        <v>78</v>
      </c>
      <c r="B517" s="433" t="s">
        <v>33</v>
      </c>
      <c r="C517" s="576"/>
      <c r="D517" s="637"/>
      <c r="E517" s="441" t="e">
        <f>C517/'MNB100'!C$29</f>
        <v>#DIV/0!</v>
      </c>
    </row>
    <row r="518" spans="1:5">
      <c r="A518" s="445">
        <v>79</v>
      </c>
      <c r="B518" s="433" t="s">
        <v>33</v>
      </c>
      <c r="C518" s="576"/>
      <c r="D518" s="637"/>
      <c r="E518" s="441" t="e">
        <f>C518/'MNB100'!C$29</f>
        <v>#DIV/0!</v>
      </c>
    </row>
    <row r="519" spans="1:5">
      <c r="A519" s="445">
        <v>80</v>
      </c>
      <c r="B519" s="433" t="s">
        <v>33</v>
      </c>
      <c r="C519" s="576"/>
      <c r="D519" s="637"/>
      <c r="E519" s="441" t="e">
        <f>C519/'MNB100'!C$29</f>
        <v>#DIV/0!</v>
      </c>
    </row>
    <row r="520" spans="1:5">
      <c r="A520" s="445">
        <v>81</v>
      </c>
      <c r="B520" s="433" t="s">
        <v>33</v>
      </c>
      <c r="C520" s="576"/>
      <c r="D520" s="637"/>
      <c r="E520" s="441" t="e">
        <f>C520/'MNB100'!C$29</f>
        <v>#DIV/0!</v>
      </c>
    </row>
    <row r="521" spans="1:5">
      <c r="A521" s="445">
        <v>82</v>
      </c>
      <c r="B521" s="433" t="s">
        <v>33</v>
      </c>
      <c r="C521" s="576"/>
      <c r="D521" s="637"/>
      <c r="E521" s="441" t="e">
        <f>C521/'MNB100'!C$29</f>
        <v>#DIV/0!</v>
      </c>
    </row>
    <row r="522" spans="1:5">
      <c r="A522" s="445">
        <v>83</v>
      </c>
      <c r="B522" s="433" t="s">
        <v>33</v>
      </c>
      <c r="C522" s="576"/>
      <c r="D522" s="637"/>
      <c r="E522" s="441" t="e">
        <f>C522/'MNB100'!C$29</f>
        <v>#DIV/0!</v>
      </c>
    </row>
    <row r="523" spans="1:5">
      <c r="A523" s="445">
        <v>84</v>
      </c>
      <c r="B523" s="433" t="s">
        <v>33</v>
      </c>
      <c r="C523" s="576"/>
      <c r="D523" s="637"/>
      <c r="E523" s="441" t="e">
        <f>C523/'MNB100'!C$29</f>
        <v>#DIV/0!</v>
      </c>
    </row>
    <row r="524" spans="1:5">
      <c r="A524" s="445">
        <v>85</v>
      </c>
      <c r="B524" s="433" t="s">
        <v>33</v>
      </c>
      <c r="C524" s="576"/>
      <c r="D524" s="637"/>
      <c r="E524" s="441" t="e">
        <f>C524/'MNB100'!C$29</f>
        <v>#DIV/0!</v>
      </c>
    </row>
    <row r="525" spans="1:5">
      <c r="A525" s="445">
        <v>86</v>
      </c>
      <c r="B525" s="433" t="s">
        <v>33</v>
      </c>
      <c r="C525" s="576"/>
      <c r="D525" s="637"/>
      <c r="E525" s="441" t="e">
        <f>C525/'MNB100'!C$29</f>
        <v>#DIV/0!</v>
      </c>
    </row>
    <row r="526" spans="1:5">
      <c r="A526" s="445">
        <v>87</v>
      </c>
      <c r="B526" s="433" t="s">
        <v>33</v>
      </c>
      <c r="C526" s="576"/>
      <c r="D526" s="637"/>
      <c r="E526" s="441" t="e">
        <f>C526/'MNB100'!C$29</f>
        <v>#DIV/0!</v>
      </c>
    </row>
    <row r="527" spans="1:5">
      <c r="A527" s="445">
        <v>88</v>
      </c>
      <c r="B527" s="433" t="s">
        <v>33</v>
      </c>
      <c r="C527" s="576"/>
      <c r="D527" s="637"/>
      <c r="E527" s="441" t="e">
        <f>C527/'MNB100'!C$29</f>
        <v>#DIV/0!</v>
      </c>
    </row>
    <row r="528" spans="1:5">
      <c r="A528" s="445">
        <v>89</v>
      </c>
      <c r="B528" s="433" t="s">
        <v>33</v>
      </c>
      <c r="C528" s="576"/>
      <c r="D528" s="637"/>
      <c r="E528" s="441" t="e">
        <f>C528/'MNB100'!C$29</f>
        <v>#DIV/0!</v>
      </c>
    </row>
    <row r="529" spans="1:5">
      <c r="A529" s="445">
        <v>90</v>
      </c>
      <c r="B529" s="433" t="s">
        <v>33</v>
      </c>
      <c r="C529" s="576"/>
      <c r="D529" s="637"/>
      <c r="E529" s="441" t="e">
        <f>C529/'MNB100'!C$29</f>
        <v>#DIV/0!</v>
      </c>
    </row>
    <row r="530" spans="1:5">
      <c r="A530" s="445">
        <v>91</v>
      </c>
      <c r="B530" s="433" t="s">
        <v>33</v>
      </c>
      <c r="C530" s="576"/>
      <c r="D530" s="637"/>
      <c r="E530" s="441" t="e">
        <f>C530/'MNB100'!C$29</f>
        <v>#DIV/0!</v>
      </c>
    </row>
    <row r="531" spans="1:5">
      <c r="A531" s="445">
        <v>92</v>
      </c>
      <c r="B531" s="433" t="s">
        <v>33</v>
      </c>
      <c r="C531" s="576"/>
      <c r="D531" s="637"/>
      <c r="E531" s="441" t="e">
        <f>C531/'MNB100'!C$29</f>
        <v>#DIV/0!</v>
      </c>
    </row>
    <row r="532" spans="1:5">
      <c r="A532" s="445">
        <v>93</v>
      </c>
      <c r="B532" s="433" t="s">
        <v>33</v>
      </c>
      <c r="C532" s="576"/>
      <c r="D532" s="637"/>
      <c r="E532" s="441" t="e">
        <f>C532/'MNB100'!C$29</f>
        <v>#DIV/0!</v>
      </c>
    </row>
    <row r="533" spans="1:5">
      <c r="A533" s="445">
        <v>94</v>
      </c>
      <c r="B533" s="433" t="s">
        <v>33</v>
      </c>
      <c r="C533" s="576"/>
      <c r="D533" s="637"/>
      <c r="E533" s="441" t="e">
        <f>C533/'MNB100'!C$29</f>
        <v>#DIV/0!</v>
      </c>
    </row>
    <row r="534" spans="1:5">
      <c r="A534" s="445">
        <v>95</v>
      </c>
      <c r="B534" s="433" t="s">
        <v>33</v>
      </c>
      <c r="C534" s="576"/>
      <c r="D534" s="637"/>
      <c r="E534" s="441" t="e">
        <f>C534/'MNB100'!C$29</f>
        <v>#DIV/0!</v>
      </c>
    </row>
    <row r="535" spans="1:5">
      <c r="A535" s="445">
        <v>96</v>
      </c>
      <c r="B535" s="433" t="s">
        <v>33</v>
      </c>
      <c r="C535" s="576"/>
      <c r="D535" s="637"/>
      <c r="E535" s="441" t="e">
        <f>C535/'MNB100'!C$29</f>
        <v>#DIV/0!</v>
      </c>
    </row>
    <row r="536" spans="1:5">
      <c r="A536" s="445">
        <v>97</v>
      </c>
      <c r="B536" s="433" t="s">
        <v>33</v>
      </c>
      <c r="C536" s="576"/>
      <c r="D536" s="637"/>
      <c r="E536" s="441" t="e">
        <f>C536/'MNB100'!C$29</f>
        <v>#DIV/0!</v>
      </c>
    </row>
    <row r="537" spans="1:5">
      <c r="A537" s="445">
        <v>98</v>
      </c>
      <c r="B537" s="433" t="s">
        <v>33</v>
      </c>
      <c r="C537" s="576"/>
      <c r="D537" s="637"/>
      <c r="E537" s="441" t="e">
        <f>C537/'MNB100'!C$29</f>
        <v>#DIV/0!</v>
      </c>
    </row>
    <row r="538" spans="1:5">
      <c r="A538" s="445">
        <v>99</v>
      </c>
      <c r="B538" s="433" t="s">
        <v>33</v>
      </c>
      <c r="C538" s="576"/>
      <c r="D538" s="637"/>
      <c r="E538" s="441" t="e">
        <f>C538/'MNB100'!C$29</f>
        <v>#DIV/0!</v>
      </c>
    </row>
    <row r="539" spans="1:5">
      <c r="A539" s="445">
        <v>100</v>
      </c>
      <c r="B539" s="433" t="s">
        <v>33</v>
      </c>
      <c r="C539" s="576"/>
      <c r="D539" s="637"/>
      <c r="E539" s="441" t="e">
        <f>C539/'MNB100'!C$29</f>
        <v>#DIV/0!</v>
      </c>
    </row>
    <row r="540" spans="1:5">
      <c r="A540" s="445">
        <v>101</v>
      </c>
      <c r="B540" s="433" t="s">
        <v>33</v>
      </c>
      <c r="C540" s="576"/>
      <c r="D540" s="637"/>
      <c r="E540" s="441" t="e">
        <f>C540/'MNB100'!C$29</f>
        <v>#DIV/0!</v>
      </c>
    </row>
    <row r="541" spans="1:5">
      <c r="A541" s="445">
        <v>102</v>
      </c>
      <c r="B541" s="433" t="s">
        <v>33</v>
      </c>
      <c r="C541" s="576"/>
      <c r="D541" s="637"/>
      <c r="E541" s="441" t="e">
        <f>C541/'MNB100'!C$29</f>
        <v>#DIV/0!</v>
      </c>
    </row>
    <row r="542" spans="1:5">
      <c r="A542" s="445">
        <v>103</v>
      </c>
      <c r="B542" s="433" t="s">
        <v>33</v>
      </c>
      <c r="C542" s="576"/>
      <c r="D542" s="637"/>
      <c r="E542" s="441" t="e">
        <f>C542/'MNB100'!C$29</f>
        <v>#DIV/0!</v>
      </c>
    </row>
    <row r="543" spans="1:5">
      <c r="A543" s="445">
        <v>104</v>
      </c>
      <c r="B543" s="433" t="s">
        <v>33</v>
      </c>
      <c r="C543" s="576"/>
      <c r="D543" s="637"/>
      <c r="E543" s="441" t="e">
        <f>C543/'MNB100'!C$29</f>
        <v>#DIV/0!</v>
      </c>
    </row>
    <row r="544" spans="1:5">
      <c r="A544" s="445">
        <v>105</v>
      </c>
      <c r="B544" s="433" t="s">
        <v>33</v>
      </c>
      <c r="C544" s="576"/>
      <c r="D544" s="637"/>
      <c r="E544" s="441" t="e">
        <f>C544/'MNB100'!C$29</f>
        <v>#DIV/0!</v>
      </c>
    </row>
    <row r="545" spans="1:5">
      <c r="A545" s="445">
        <v>106</v>
      </c>
      <c r="B545" s="433" t="s">
        <v>33</v>
      </c>
      <c r="C545" s="576"/>
      <c r="D545" s="637"/>
      <c r="E545" s="441" t="e">
        <f>C545/'MNB100'!C$29</f>
        <v>#DIV/0!</v>
      </c>
    </row>
    <row r="546" spans="1:5">
      <c r="A546" s="445">
        <v>107</v>
      </c>
      <c r="B546" s="433" t="s">
        <v>33</v>
      </c>
      <c r="C546" s="576"/>
      <c r="D546" s="637"/>
      <c r="E546" s="441" t="e">
        <f>C546/'MNB100'!C$29</f>
        <v>#DIV/0!</v>
      </c>
    </row>
    <row r="547" spans="1:5">
      <c r="A547" s="445">
        <v>108</v>
      </c>
      <c r="B547" s="433" t="s">
        <v>33</v>
      </c>
      <c r="C547" s="576"/>
      <c r="D547" s="637"/>
      <c r="E547" s="441" t="e">
        <f>C547/'MNB100'!C$29</f>
        <v>#DIV/0!</v>
      </c>
    </row>
    <row r="548" spans="1:5">
      <c r="A548" s="445">
        <v>109</v>
      </c>
      <c r="B548" s="433" t="s">
        <v>33</v>
      </c>
      <c r="C548" s="576"/>
      <c r="D548" s="637"/>
      <c r="E548" s="441" t="e">
        <f>C548/'MNB100'!C$29</f>
        <v>#DIV/0!</v>
      </c>
    </row>
    <row r="549" spans="1:5">
      <c r="A549" s="445">
        <v>110</v>
      </c>
      <c r="B549" s="433" t="s">
        <v>33</v>
      </c>
      <c r="C549" s="576"/>
      <c r="D549" s="637"/>
      <c r="E549" s="441" t="e">
        <f>C549/'MNB100'!C$29</f>
        <v>#DIV/0!</v>
      </c>
    </row>
    <row r="550" spans="1:5">
      <c r="A550" s="445">
        <v>111</v>
      </c>
      <c r="B550" s="433" t="s">
        <v>33</v>
      </c>
      <c r="C550" s="576"/>
      <c r="D550" s="637"/>
      <c r="E550" s="441" t="e">
        <f>C550/'MNB100'!C$29</f>
        <v>#DIV/0!</v>
      </c>
    </row>
    <row r="551" spans="1:5">
      <c r="A551" s="445">
        <v>112</v>
      </c>
      <c r="B551" s="433" t="s">
        <v>33</v>
      </c>
      <c r="C551" s="576"/>
      <c r="D551" s="637"/>
      <c r="E551" s="441" t="e">
        <f>C551/'MNB100'!C$29</f>
        <v>#DIV/0!</v>
      </c>
    </row>
    <row r="552" spans="1:5">
      <c r="A552" s="445">
        <v>113</v>
      </c>
      <c r="B552" s="433" t="s">
        <v>33</v>
      </c>
      <c r="C552" s="576"/>
      <c r="D552" s="637"/>
      <c r="E552" s="441" t="e">
        <f>C552/'MNB100'!C$29</f>
        <v>#DIV/0!</v>
      </c>
    </row>
    <row r="553" spans="1:5">
      <c r="A553" s="445">
        <v>114</v>
      </c>
      <c r="B553" s="433" t="s">
        <v>33</v>
      </c>
      <c r="C553" s="576"/>
      <c r="D553" s="637"/>
      <c r="E553" s="441" t="e">
        <f>C553/'MNB100'!C$29</f>
        <v>#DIV/0!</v>
      </c>
    </row>
    <row r="554" spans="1:5">
      <c r="A554" s="445">
        <v>115</v>
      </c>
      <c r="B554" s="433" t="s">
        <v>33</v>
      </c>
      <c r="C554" s="576"/>
      <c r="D554" s="637"/>
      <c r="E554" s="441" t="e">
        <f>C554/'MNB100'!C$29</f>
        <v>#DIV/0!</v>
      </c>
    </row>
    <row r="555" spans="1:5">
      <c r="A555" s="445">
        <v>116</v>
      </c>
      <c r="B555" s="433" t="s">
        <v>33</v>
      </c>
      <c r="C555" s="576"/>
      <c r="D555" s="637"/>
      <c r="E555" s="441" t="e">
        <f>C555/'MNB100'!C$29</f>
        <v>#DIV/0!</v>
      </c>
    </row>
    <row r="556" spans="1:5">
      <c r="A556" s="445">
        <v>117</v>
      </c>
      <c r="B556" s="433" t="s">
        <v>33</v>
      </c>
      <c r="C556" s="576"/>
      <c r="D556" s="637"/>
      <c r="E556" s="441" t="e">
        <f>C556/'MNB100'!C$29</f>
        <v>#DIV/0!</v>
      </c>
    </row>
    <row r="557" spans="1:5">
      <c r="A557" s="445">
        <v>118</v>
      </c>
      <c r="B557" s="433" t="s">
        <v>33</v>
      </c>
      <c r="C557" s="576"/>
      <c r="D557" s="637"/>
      <c r="E557" s="441" t="e">
        <f>C557/'MNB100'!C$29</f>
        <v>#DIV/0!</v>
      </c>
    </row>
    <row r="558" spans="1:5">
      <c r="A558" s="445">
        <v>119</v>
      </c>
      <c r="B558" s="433" t="s">
        <v>33</v>
      </c>
      <c r="C558" s="576"/>
      <c r="D558" s="637"/>
      <c r="E558" s="441" t="e">
        <f>C558/'MNB100'!C$29</f>
        <v>#DIV/0!</v>
      </c>
    </row>
    <row r="559" spans="1:5">
      <c r="A559" s="445">
        <v>120</v>
      </c>
      <c r="B559" s="433" t="s">
        <v>33</v>
      </c>
      <c r="C559" s="576"/>
      <c r="D559" s="637"/>
      <c r="E559" s="441" t="e">
        <f>C559/'MNB100'!C$29</f>
        <v>#DIV/0!</v>
      </c>
    </row>
    <row r="560" spans="1:5">
      <c r="A560" s="445">
        <v>121</v>
      </c>
      <c r="B560" s="433" t="s">
        <v>33</v>
      </c>
      <c r="C560" s="576"/>
      <c r="D560" s="637"/>
      <c r="E560" s="441" t="e">
        <f>C560/'MNB100'!C$29</f>
        <v>#DIV/0!</v>
      </c>
    </row>
    <row r="561" spans="1:5">
      <c r="A561" s="445">
        <v>122</v>
      </c>
      <c r="B561" s="433" t="s">
        <v>33</v>
      </c>
      <c r="C561" s="576"/>
      <c r="D561" s="637"/>
      <c r="E561" s="441" t="e">
        <f>C561/'MNB100'!C$29</f>
        <v>#DIV/0!</v>
      </c>
    </row>
    <row r="562" spans="1:5">
      <c r="A562" s="445">
        <v>123</v>
      </c>
      <c r="B562" s="433" t="s">
        <v>33</v>
      </c>
      <c r="C562" s="576"/>
      <c r="D562" s="637"/>
      <c r="E562" s="441" t="e">
        <f>C562/'MNB100'!C$29</f>
        <v>#DIV/0!</v>
      </c>
    </row>
    <row r="563" spans="1:5">
      <c r="A563" s="445">
        <v>124</v>
      </c>
      <c r="B563" s="433" t="s">
        <v>33</v>
      </c>
      <c r="C563" s="576"/>
      <c r="D563" s="637"/>
      <c r="E563" s="441" t="e">
        <f>C563/'MNB100'!C$29</f>
        <v>#DIV/0!</v>
      </c>
    </row>
    <row r="564" spans="1:5">
      <c r="A564" s="445">
        <v>125</v>
      </c>
      <c r="B564" s="433" t="s">
        <v>33</v>
      </c>
      <c r="C564" s="576"/>
      <c r="D564" s="637"/>
      <c r="E564" s="441" t="e">
        <f>C564/'MNB100'!C$29</f>
        <v>#DIV/0!</v>
      </c>
    </row>
    <row r="565" spans="1:5">
      <c r="A565" s="445">
        <v>126</v>
      </c>
      <c r="B565" s="433" t="s">
        <v>33</v>
      </c>
      <c r="C565" s="576"/>
      <c r="D565" s="637"/>
      <c r="E565" s="441" t="e">
        <f>C565/'MNB100'!C$29</f>
        <v>#DIV/0!</v>
      </c>
    </row>
    <row r="566" spans="1:5">
      <c r="A566" s="445">
        <v>127</v>
      </c>
      <c r="B566" s="433" t="s">
        <v>33</v>
      </c>
      <c r="C566" s="576"/>
      <c r="D566" s="637"/>
      <c r="E566" s="441" t="e">
        <f>C566/'MNB100'!C$29</f>
        <v>#DIV/0!</v>
      </c>
    </row>
    <row r="567" spans="1:5">
      <c r="A567" s="445">
        <v>128</v>
      </c>
      <c r="B567" s="433" t="s">
        <v>33</v>
      </c>
      <c r="C567" s="576"/>
      <c r="D567" s="637"/>
      <c r="E567" s="441" t="e">
        <f>C567/'MNB100'!C$29</f>
        <v>#DIV/0!</v>
      </c>
    </row>
    <row r="568" spans="1:5">
      <c r="A568" s="445">
        <v>129</v>
      </c>
      <c r="B568" s="433" t="s">
        <v>33</v>
      </c>
      <c r="C568" s="576"/>
      <c r="D568" s="637"/>
      <c r="E568" s="441" t="e">
        <f>C568/'MNB100'!C$29</f>
        <v>#DIV/0!</v>
      </c>
    </row>
    <row r="569" spans="1:5">
      <c r="A569" s="445">
        <v>130</v>
      </c>
      <c r="B569" s="433" t="s">
        <v>33</v>
      </c>
      <c r="C569" s="576"/>
      <c r="D569" s="637"/>
      <c r="E569" s="441" t="e">
        <f>C569/'MNB100'!C$29</f>
        <v>#DIV/0!</v>
      </c>
    </row>
    <row r="570" spans="1:5">
      <c r="A570" s="445">
        <v>131</v>
      </c>
      <c r="B570" s="433" t="s">
        <v>33</v>
      </c>
      <c r="C570" s="576"/>
      <c r="D570" s="637"/>
      <c r="E570" s="441" t="e">
        <f>C570/'MNB100'!C$29</f>
        <v>#DIV/0!</v>
      </c>
    </row>
    <row r="571" spans="1:5">
      <c r="A571" s="445">
        <v>132</v>
      </c>
      <c r="B571" s="433" t="s">
        <v>33</v>
      </c>
      <c r="C571" s="576"/>
      <c r="D571" s="637"/>
      <c r="E571" s="441" t="e">
        <f>C571/'MNB100'!C$29</f>
        <v>#DIV/0!</v>
      </c>
    </row>
    <row r="572" spans="1:5">
      <c r="A572" s="445">
        <v>133</v>
      </c>
      <c r="B572" s="433" t="s">
        <v>33</v>
      </c>
      <c r="C572" s="576"/>
      <c r="D572" s="637"/>
      <c r="E572" s="441" t="e">
        <f>C572/'MNB100'!C$29</f>
        <v>#DIV/0!</v>
      </c>
    </row>
    <row r="573" spans="1:5">
      <c r="A573" s="445">
        <v>134</v>
      </c>
      <c r="B573" s="433" t="s">
        <v>33</v>
      </c>
      <c r="C573" s="576"/>
      <c r="D573" s="637"/>
      <c r="E573" s="441" t="e">
        <f>C573/'MNB100'!C$29</f>
        <v>#DIV/0!</v>
      </c>
    </row>
    <row r="574" spans="1:5">
      <c r="A574" s="445">
        <v>135</v>
      </c>
      <c r="B574" s="433" t="s">
        <v>33</v>
      </c>
      <c r="C574" s="576"/>
      <c r="D574" s="637"/>
      <c r="E574" s="441" t="e">
        <f>C574/'MNB100'!C$29</f>
        <v>#DIV/0!</v>
      </c>
    </row>
    <row r="575" spans="1:5">
      <c r="A575" s="445">
        <v>136</v>
      </c>
      <c r="B575" s="433" t="s">
        <v>33</v>
      </c>
      <c r="C575" s="576"/>
      <c r="D575" s="637"/>
      <c r="E575" s="441" t="e">
        <f>C575/'MNB100'!C$29</f>
        <v>#DIV/0!</v>
      </c>
    </row>
    <row r="576" spans="1:5">
      <c r="A576" s="445">
        <v>137</v>
      </c>
      <c r="B576" s="433" t="s">
        <v>33</v>
      </c>
      <c r="C576" s="576"/>
      <c r="D576" s="637"/>
      <c r="E576" s="441" t="e">
        <f>C576/'MNB100'!C$29</f>
        <v>#DIV/0!</v>
      </c>
    </row>
    <row r="577" spans="1:5">
      <c r="A577" s="445">
        <v>138</v>
      </c>
      <c r="B577" s="433" t="s">
        <v>33</v>
      </c>
      <c r="C577" s="576"/>
      <c r="D577" s="637"/>
      <c r="E577" s="441" t="e">
        <f>C577/'MNB100'!C$29</f>
        <v>#DIV/0!</v>
      </c>
    </row>
    <row r="578" spans="1:5">
      <c r="A578" s="445">
        <v>139</v>
      </c>
      <c r="B578" s="433" t="s">
        <v>33</v>
      </c>
      <c r="C578" s="576"/>
      <c r="D578" s="637"/>
      <c r="E578" s="441" t="e">
        <f>C578/'MNB100'!C$29</f>
        <v>#DIV/0!</v>
      </c>
    </row>
    <row r="579" spans="1:5">
      <c r="A579" s="445">
        <v>140</v>
      </c>
      <c r="B579" s="433" t="s">
        <v>33</v>
      </c>
      <c r="C579" s="576"/>
      <c r="D579" s="637"/>
      <c r="E579" s="441" t="e">
        <f>C579/'MNB100'!C$29</f>
        <v>#DIV/0!</v>
      </c>
    </row>
    <row r="580" spans="1:5">
      <c r="A580" s="445">
        <v>141</v>
      </c>
      <c r="B580" s="433" t="s">
        <v>33</v>
      </c>
      <c r="C580" s="576"/>
      <c r="D580" s="637"/>
      <c r="E580" s="441" t="e">
        <f>C580/'MNB100'!C$29</f>
        <v>#DIV/0!</v>
      </c>
    </row>
    <row r="581" spans="1:5">
      <c r="A581" s="445">
        <v>142</v>
      </c>
      <c r="B581" s="433" t="s">
        <v>33</v>
      </c>
      <c r="C581" s="576"/>
      <c r="D581" s="637"/>
      <c r="E581" s="441" t="e">
        <f>C581/'MNB100'!C$29</f>
        <v>#DIV/0!</v>
      </c>
    </row>
    <row r="582" spans="1:5">
      <c r="A582" s="445">
        <v>143</v>
      </c>
      <c r="B582" s="433" t="s">
        <v>33</v>
      </c>
      <c r="C582" s="576"/>
      <c r="D582" s="637"/>
      <c r="E582" s="441" t="e">
        <f>C582/'MNB100'!C$29</f>
        <v>#DIV/0!</v>
      </c>
    </row>
    <row r="583" spans="1:5">
      <c r="A583" s="445">
        <v>144</v>
      </c>
      <c r="B583" s="433" t="s">
        <v>33</v>
      </c>
      <c r="C583" s="576"/>
      <c r="D583" s="637"/>
      <c r="E583" s="441" t="e">
        <f>C583/'MNB100'!C$29</f>
        <v>#DIV/0!</v>
      </c>
    </row>
    <row r="584" spans="1:5">
      <c r="A584" s="445">
        <v>145</v>
      </c>
      <c r="B584" s="433" t="s">
        <v>33</v>
      </c>
      <c r="C584" s="576"/>
      <c r="D584" s="637"/>
      <c r="E584" s="441" t="e">
        <f>C584/'MNB100'!C$29</f>
        <v>#DIV/0!</v>
      </c>
    </row>
    <row r="585" spans="1:5">
      <c r="A585" s="445">
        <v>146</v>
      </c>
      <c r="B585" s="433" t="s">
        <v>33</v>
      </c>
      <c r="C585" s="576"/>
      <c r="D585" s="637"/>
      <c r="E585" s="441" t="e">
        <f>C585/'MNB100'!C$29</f>
        <v>#DIV/0!</v>
      </c>
    </row>
    <row r="586" spans="1:5">
      <c r="A586" s="445">
        <v>147</v>
      </c>
      <c r="B586" s="433" t="s">
        <v>33</v>
      </c>
      <c r="C586" s="576"/>
      <c r="D586" s="637"/>
      <c r="E586" s="441" t="e">
        <f>C586/'MNB100'!C$29</f>
        <v>#DIV/0!</v>
      </c>
    </row>
    <row r="587" spans="1:5">
      <c r="A587" s="445">
        <v>148</v>
      </c>
      <c r="B587" s="433" t="s">
        <v>33</v>
      </c>
      <c r="C587" s="576"/>
      <c r="D587" s="637"/>
      <c r="E587" s="441" t="e">
        <f>C587/'MNB100'!C$29</f>
        <v>#DIV/0!</v>
      </c>
    </row>
    <row r="588" spans="1:5">
      <c r="A588" s="445">
        <v>149</v>
      </c>
      <c r="B588" s="433" t="s">
        <v>33</v>
      </c>
      <c r="C588" s="576"/>
      <c r="D588" s="637"/>
      <c r="E588" s="441" t="e">
        <f>C588/'MNB100'!C$29</f>
        <v>#DIV/0!</v>
      </c>
    </row>
    <row r="589" spans="1:5">
      <c r="A589" s="445">
        <v>150</v>
      </c>
      <c r="B589" s="433" t="s">
        <v>33</v>
      </c>
      <c r="C589" s="576"/>
      <c r="D589" s="637"/>
      <c r="E589" s="441" t="e">
        <f>C589/'MNB100'!C$29</f>
        <v>#DIV/0!</v>
      </c>
    </row>
    <row r="590" spans="1:5">
      <c r="A590" s="445">
        <v>151</v>
      </c>
      <c r="B590" s="433" t="s">
        <v>33</v>
      </c>
      <c r="C590" s="576"/>
      <c r="D590" s="637"/>
      <c r="E590" s="441" t="e">
        <f>C590/'MNB100'!C$29</f>
        <v>#DIV/0!</v>
      </c>
    </row>
    <row r="591" spans="1:5">
      <c r="A591" s="445">
        <v>152</v>
      </c>
      <c r="B591" s="433" t="s">
        <v>33</v>
      </c>
      <c r="C591" s="576"/>
      <c r="D591" s="637"/>
      <c r="E591" s="441" t="e">
        <f>C591/'MNB100'!C$29</f>
        <v>#DIV/0!</v>
      </c>
    </row>
    <row r="592" spans="1:5">
      <c r="A592" s="445">
        <v>153</v>
      </c>
      <c r="B592" s="433" t="s">
        <v>33</v>
      </c>
      <c r="C592" s="576"/>
      <c r="D592" s="637"/>
      <c r="E592" s="441" t="e">
        <f>C592/'MNB100'!C$29</f>
        <v>#DIV/0!</v>
      </c>
    </row>
    <row r="593" spans="1:5">
      <c r="A593" s="445">
        <v>154</v>
      </c>
      <c r="B593" s="433" t="s">
        <v>33</v>
      </c>
      <c r="C593" s="576"/>
      <c r="D593" s="637"/>
      <c r="E593" s="441" t="e">
        <f>C593/'MNB100'!C$29</f>
        <v>#DIV/0!</v>
      </c>
    </row>
    <row r="594" spans="1:5">
      <c r="A594" s="445">
        <v>155</v>
      </c>
      <c r="B594" s="433" t="s">
        <v>33</v>
      </c>
      <c r="C594" s="576"/>
      <c r="D594" s="637"/>
      <c r="E594" s="441" t="e">
        <f>C594/'MNB100'!C$29</f>
        <v>#DIV/0!</v>
      </c>
    </row>
    <row r="595" spans="1:5">
      <c r="A595" s="445">
        <v>156</v>
      </c>
      <c r="B595" s="433" t="s">
        <v>33</v>
      </c>
      <c r="C595" s="576"/>
      <c r="D595" s="637"/>
      <c r="E595" s="441" t="e">
        <f>C595/'MNB100'!C$29</f>
        <v>#DIV/0!</v>
      </c>
    </row>
    <row r="596" spans="1:5">
      <c r="A596" s="445">
        <v>157</v>
      </c>
      <c r="B596" s="433" t="s">
        <v>33</v>
      </c>
      <c r="C596" s="576"/>
      <c r="D596" s="637"/>
      <c r="E596" s="441" t="e">
        <f>C596/'MNB100'!C$29</f>
        <v>#DIV/0!</v>
      </c>
    </row>
    <row r="597" spans="1:5">
      <c r="A597" s="445">
        <v>158</v>
      </c>
      <c r="B597" s="433" t="s">
        <v>33</v>
      </c>
      <c r="C597" s="576"/>
      <c r="D597" s="637"/>
      <c r="E597" s="441" t="e">
        <f>C597/'MNB100'!C$29</f>
        <v>#DIV/0!</v>
      </c>
    </row>
    <row r="598" spans="1:5">
      <c r="A598" s="445">
        <v>159</v>
      </c>
      <c r="B598" s="433" t="s">
        <v>33</v>
      </c>
      <c r="C598" s="576"/>
      <c r="D598" s="637"/>
      <c r="E598" s="441" t="e">
        <f>C598/'MNB100'!C$29</f>
        <v>#DIV/0!</v>
      </c>
    </row>
    <row r="599" spans="1:5">
      <c r="A599" s="445">
        <v>160</v>
      </c>
      <c r="B599" s="433" t="s">
        <v>33</v>
      </c>
      <c r="C599" s="576"/>
      <c r="D599" s="637"/>
      <c r="E599" s="441" t="e">
        <f>C599/'MNB100'!C$29</f>
        <v>#DIV/0!</v>
      </c>
    </row>
    <row r="600" spans="1:5">
      <c r="A600" s="445">
        <v>161</v>
      </c>
      <c r="B600" s="433" t="s">
        <v>33</v>
      </c>
      <c r="C600" s="576"/>
      <c r="D600" s="637"/>
      <c r="E600" s="441" t="e">
        <f>C600/'MNB100'!C$29</f>
        <v>#DIV/0!</v>
      </c>
    </row>
    <row r="601" spans="1:5">
      <c r="A601" s="445">
        <v>162</v>
      </c>
      <c r="B601" s="433" t="s">
        <v>33</v>
      </c>
      <c r="C601" s="576"/>
      <c r="D601" s="637"/>
      <c r="E601" s="441" t="e">
        <f>C601/'MNB100'!C$29</f>
        <v>#DIV/0!</v>
      </c>
    </row>
    <row r="602" spans="1:5">
      <c r="A602" s="445">
        <v>163</v>
      </c>
      <c r="B602" s="433" t="s">
        <v>33</v>
      </c>
      <c r="C602" s="576"/>
      <c r="D602" s="637"/>
      <c r="E602" s="441" t="e">
        <f>C602/'MNB100'!C$29</f>
        <v>#DIV/0!</v>
      </c>
    </row>
    <row r="603" spans="1:5">
      <c r="A603" s="445">
        <v>164</v>
      </c>
      <c r="B603" s="433" t="s">
        <v>33</v>
      </c>
      <c r="C603" s="576"/>
      <c r="D603" s="637"/>
      <c r="E603" s="441" t="e">
        <f>C603/'MNB100'!C$29</f>
        <v>#DIV/0!</v>
      </c>
    </row>
    <row r="604" spans="1:5">
      <c r="A604" s="445">
        <v>165</v>
      </c>
      <c r="B604" s="433" t="s">
        <v>33</v>
      </c>
      <c r="C604" s="576"/>
      <c r="D604" s="637"/>
      <c r="E604" s="441" t="e">
        <f>C604/'MNB100'!C$29</f>
        <v>#DIV/0!</v>
      </c>
    </row>
    <row r="605" spans="1:5">
      <c r="A605" s="445">
        <v>166</v>
      </c>
      <c r="B605" s="433" t="s">
        <v>33</v>
      </c>
      <c r="C605" s="576"/>
      <c r="D605" s="637"/>
      <c r="E605" s="441" t="e">
        <f>C605/'MNB100'!C$29</f>
        <v>#DIV/0!</v>
      </c>
    </row>
    <row r="606" spans="1:5">
      <c r="A606" s="445">
        <v>167</v>
      </c>
      <c r="B606" s="433" t="s">
        <v>33</v>
      </c>
      <c r="C606" s="576"/>
      <c r="D606" s="637"/>
      <c r="E606" s="441" t="e">
        <f>C606/'MNB100'!C$29</f>
        <v>#DIV/0!</v>
      </c>
    </row>
    <row r="607" spans="1:5">
      <c r="A607" s="445">
        <v>168</v>
      </c>
      <c r="B607" s="433" t="s">
        <v>33</v>
      </c>
      <c r="C607" s="576"/>
      <c r="D607" s="637"/>
      <c r="E607" s="441" t="e">
        <f>C607/'MNB100'!C$29</f>
        <v>#DIV/0!</v>
      </c>
    </row>
    <row r="608" spans="1:5">
      <c r="A608" s="445">
        <v>169</v>
      </c>
      <c r="B608" s="433" t="s">
        <v>33</v>
      </c>
      <c r="C608" s="576"/>
      <c r="D608" s="637"/>
      <c r="E608" s="441" t="e">
        <f>C608/'MNB100'!C$29</f>
        <v>#DIV/0!</v>
      </c>
    </row>
    <row r="609" spans="1:5">
      <c r="A609" s="445">
        <v>170</v>
      </c>
      <c r="B609" s="433" t="s">
        <v>33</v>
      </c>
      <c r="C609" s="576"/>
      <c r="D609" s="637"/>
      <c r="E609" s="441" t="e">
        <f>C609/'MNB100'!C$29</f>
        <v>#DIV/0!</v>
      </c>
    </row>
    <row r="610" spans="1:5">
      <c r="A610" s="445">
        <v>171</v>
      </c>
      <c r="B610" s="433" t="s">
        <v>33</v>
      </c>
      <c r="C610" s="576"/>
      <c r="D610" s="637"/>
      <c r="E610" s="441" t="e">
        <f>C610/'MNB100'!C$29</f>
        <v>#DIV/0!</v>
      </c>
    </row>
    <row r="611" spans="1:5">
      <c r="A611" s="445">
        <v>172</v>
      </c>
      <c r="B611" s="433" t="s">
        <v>33</v>
      </c>
      <c r="C611" s="576"/>
      <c r="D611" s="637"/>
      <c r="E611" s="441" t="e">
        <f>C611/'MNB100'!C$29</f>
        <v>#DIV/0!</v>
      </c>
    </row>
    <row r="612" spans="1:5">
      <c r="A612" s="445">
        <v>173</v>
      </c>
      <c r="B612" s="433" t="s">
        <v>33</v>
      </c>
      <c r="C612" s="576"/>
      <c r="D612" s="637"/>
      <c r="E612" s="441" t="e">
        <f>C612/'MNB100'!C$29</f>
        <v>#DIV/0!</v>
      </c>
    </row>
    <row r="613" spans="1:5">
      <c r="A613" s="445">
        <v>174</v>
      </c>
      <c r="B613" s="433" t="s">
        <v>33</v>
      </c>
      <c r="C613" s="576"/>
      <c r="D613" s="637"/>
      <c r="E613" s="441" t="e">
        <f>C613/'MNB100'!C$29</f>
        <v>#DIV/0!</v>
      </c>
    </row>
    <row r="614" spans="1:5">
      <c r="A614" s="445">
        <v>175</v>
      </c>
      <c r="B614" s="433" t="s">
        <v>33</v>
      </c>
      <c r="C614" s="576"/>
      <c r="D614" s="637"/>
      <c r="E614" s="441" t="e">
        <f>C614/'MNB100'!C$29</f>
        <v>#DIV/0!</v>
      </c>
    </row>
    <row r="615" spans="1:5">
      <c r="A615" s="445">
        <v>176</v>
      </c>
      <c r="B615" s="433" t="s">
        <v>33</v>
      </c>
      <c r="C615" s="576"/>
      <c r="D615" s="637"/>
      <c r="E615" s="441" t="e">
        <f>C615/'MNB100'!C$29</f>
        <v>#DIV/0!</v>
      </c>
    </row>
    <row r="616" spans="1:5">
      <c r="A616" s="445">
        <v>177</v>
      </c>
      <c r="B616" s="433" t="s">
        <v>33</v>
      </c>
      <c r="C616" s="576"/>
      <c r="D616" s="637"/>
      <c r="E616" s="441" t="e">
        <f>C616/'MNB100'!C$29</f>
        <v>#DIV/0!</v>
      </c>
    </row>
    <row r="617" spans="1:5">
      <c r="A617" s="445">
        <v>178</v>
      </c>
      <c r="B617" s="433" t="s">
        <v>33</v>
      </c>
      <c r="C617" s="576"/>
      <c r="D617" s="637"/>
      <c r="E617" s="441" t="e">
        <f>C617/'MNB100'!C$29</f>
        <v>#DIV/0!</v>
      </c>
    </row>
    <row r="618" spans="1:5">
      <c r="A618" s="445">
        <v>179</v>
      </c>
      <c r="B618" s="433" t="s">
        <v>33</v>
      </c>
      <c r="C618" s="576"/>
      <c r="D618" s="637"/>
      <c r="E618" s="441" t="e">
        <f>C618/'MNB100'!C$29</f>
        <v>#DIV/0!</v>
      </c>
    </row>
    <row r="619" spans="1:5">
      <c r="A619" s="445">
        <v>180</v>
      </c>
      <c r="B619" s="433" t="s">
        <v>33</v>
      </c>
      <c r="C619" s="576"/>
      <c r="D619" s="637"/>
      <c r="E619" s="441" t="e">
        <f>C619/'MNB100'!C$29</f>
        <v>#DIV/0!</v>
      </c>
    </row>
    <row r="620" spans="1:5">
      <c r="A620" s="445">
        <v>181</v>
      </c>
      <c r="B620" s="433" t="s">
        <v>33</v>
      </c>
      <c r="C620" s="576"/>
      <c r="D620" s="637"/>
      <c r="E620" s="441" t="e">
        <f>C620/'MNB100'!C$29</f>
        <v>#DIV/0!</v>
      </c>
    </row>
    <row r="621" spans="1:5">
      <c r="A621" s="445">
        <v>182</v>
      </c>
      <c r="B621" s="433" t="s">
        <v>33</v>
      </c>
      <c r="C621" s="576"/>
      <c r="D621" s="637"/>
      <c r="E621" s="441" t="e">
        <f>C621/'MNB100'!C$29</f>
        <v>#DIV/0!</v>
      </c>
    </row>
    <row r="622" spans="1:5">
      <c r="A622" s="445">
        <v>183</v>
      </c>
      <c r="B622" s="433" t="s">
        <v>33</v>
      </c>
      <c r="C622" s="576"/>
      <c r="D622" s="637"/>
      <c r="E622" s="441" t="e">
        <f>C622/'MNB100'!C$29</f>
        <v>#DIV/0!</v>
      </c>
    </row>
    <row r="623" spans="1:5">
      <c r="A623" s="445">
        <v>184</v>
      </c>
      <c r="B623" s="433" t="s">
        <v>33</v>
      </c>
      <c r="C623" s="576"/>
      <c r="D623" s="637"/>
      <c r="E623" s="441" t="e">
        <f>C623/'MNB100'!C$29</f>
        <v>#DIV/0!</v>
      </c>
    </row>
    <row r="624" spans="1:5">
      <c r="A624" s="445">
        <v>185</v>
      </c>
      <c r="B624" s="433" t="s">
        <v>33</v>
      </c>
      <c r="C624" s="576"/>
      <c r="D624" s="637"/>
      <c r="E624" s="441" t="e">
        <f>C624/'MNB100'!C$29</f>
        <v>#DIV/0!</v>
      </c>
    </row>
    <row r="625" spans="1:5">
      <c r="A625" s="445">
        <v>186</v>
      </c>
      <c r="B625" s="433" t="s">
        <v>33</v>
      </c>
      <c r="C625" s="576"/>
      <c r="D625" s="637"/>
      <c r="E625" s="441" t="e">
        <f>C625/'MNB100'!C$29</f>
        <v>#DIV/0!</v>
      </c>
    </row>
    <row r="626" spans="1:5">
      <c r="A626" s="445">
        <v>187</v>
      </c>
      <c r="B626" s="433" t="s">
        <v>33</v>
      </c>
      <c r="C626" s="576"/>
      <c r="D626" s="637"/>
      <c r="E626" s="441" t="e">
        <f>C626/'MNB100'!C$29</f>
        <v>#DIV/0!</v>
      </c>
    </row>
    <row r="627" spans="1:5">
      <c r="A627" s="445">
        <v>188</v>
      </c>
      <c r="B627" s="433" t="s">
        <v>33</v>
      </c>
      <c r="C627" s="576"/>
      <c r="D627" s="637"/>
      <c r="E627" s="441" t="e">
        <f>C627/'MNB100'!C$29</f>
        <v>#DIV/0!</v>
      </c>
    </row>
    <row r="628" spans="1:5">
      <c r="A628" s="445">
        <v>189</v>
      </c>
      <c r="B628" s="433" t="s">
        <v>33</v>
      </c>
      <c r="C628" s="576"/>
      <c r="D628" s="637"/>
      <c r="E628" s="441" t="e">
        <f>C628/'MNB100'!C$29</f>
        <v>#DIV/0!</v>
      </c>
    </row>
    <row r="629" spans="1:5">
      <c r="A629" s="445">
        <v>190</v>
      </c>
      <c r="B629" s="433" t="s">
        <v>33</v>
      </c>
      <c r="C629" s="576"/>
      <c r="D629" s="637"/>
      <c r="E629" s="441" t="e">
        <f>C629/'MNB100'!C$29</f>
        <v>#DIV/0!</v>
      </c>
    </row>
    <row r="630" spans="1:5">
      <c r="A630" s="445">
        <v>191</v>
      </c>
      <c r="B630" s="433" t="s">
        <v>33</v>
      </c>
      <c r="C630" s="576"/>
      <c r="D630" s="637"/>
      <c r="E630" s="441" t="e">
        <f>C630/'MNB100'!C$29</f>
        <v>#DIV/0!</v>
      </c>
    </row>
    <row r="631" spans="1:5">
      <c r="A631" s="445">
        <v>192</v>
      </c>
      <c r="B631" s="433" t="s">
        <v>33</v>
      </c>
      <c r="C631" s="576"/>
      <c r="D631" s="637"/>
      <c r="E631" s="441" t="e">
        <f>C631/'MNB100'!C$29</f>
        <v>#DIV/0!</v>
      </c>
    </row>
    <row r="632" spans="1:5">
      <c r="A632" s="445">
        <v>193</v>
      </c>
      <c r="B632" s="433" t="s">
        <v>33</v>
      </c>
      <c r="C632" s="576"/>
      <c r="D632" s="637"/>
      <c r="E632" s="441" t="e">
        <f>C632/'MNB100'!C$29</f>
        <v>#DIV/0!</v>
      </c>
    </row>
    <row r="633" spans="1:5">
      <c r="A633" s="445">
        <v>194</v>
      </c>
      <c r="B633" s="433" t="s">
        <v>33</v>
      </c>
      <c r="C633" s="576"/>
      <c r="D633" s="637"/>
      <c r="E633" s="441" t="e">
        <f>C633/'MNB100'!C$29</f>
        <v>#DIV/0!</v>
      </c>
    </row>
    <row r="634" spans="1:5">
      <c r="A634" s="445">
        <v>195</v>
      </c>
      <c r="B634" s="433" t="s">
        <v>33</v>
      </c>
      <c r="C634" s="576"/>
      <c r="D634" s="637"/>
      <c r="E634" s="441" t="e">
        <f>C634/'MNB100'!C$29</f>
        <v>#DIV/0!</v>
      </c>
    </row>
    <row r="635" spans="1:5">
      <c r="A635" s="445">
        <v>196</v>
      </c>
      <c r="B635" s="433" t="s">
        <v>33</v>
      </c>
      <c r="C635" s="576"/>
      <c r="D635" s="637"/>
      <c r="E635" s="441" t="e">
        <f>C635/'MNB100'!C$29</f>
        <v>#DIV/0!</v>
      </c>
    </row>
    <row r="636" spans="1:5">
      <c r="A636" s="445">
        <v>197</v>
      </c>
      <c r="B636" s="433" t="s">
        <v>33</v>
      </c>
      <c r="C636" s="576"/>
      <c r="D636" s="637"/>
      <c r="E636" s="441" t="e">
        <f>C636/'MNB100'!C$29</f>
        <v>#DIV/0!</v>
      </c>
    </row>
    <row r="637" spans="1:5">
      <c r="A637" s="445">
        <v>198</v>
      </c>
      <c r="B637" s="433" t="s">
        <v>33</v>
      </c>
      <c r="C637" s="576"/>
      <c r="D637" s="637"/>
      <c r="E637" s="441" t="e">
        <f>C637/'MNB100'!C$29</f>
        <v>#DIV/0!</v>
      </c>
    </row>
    <row r="638" spans="1:5">
      <c r="A638" s="445">
        <v>199</v>
      </c>
      <c r="B638" s="433" t="s">
        <v>33</v>
      </c>
      <c r="C638" s="576"/>
      <c r="D638" s="637"/>
      <c r="E638" s="441" t="e">
        <f>C638/'MNB100'!C$29</f>
        <v>#DIV/0!</v>
      </c>
    </row>
    <row r="639" spans="1:5">
      <c r="A639" s="445">
        <v>200</v>
      </c>
      <c r="B639" s="433" t="s">
        <v>33</v>
      </c>
      <c r="C639" s="576"/>
      <c r="D639" s="637"/>
      <c r="E639" s="441" t="e">
        <f>C639/'MNB100'!C$29</f>
        <v>#DIV/0!</v>
      </c>
    </row>
    <row r="640" spans="1:5" s="439" customFormat="1" ht="27" customHeight="1">
      <c r="A640" s="303" t="s">
        <v>203</v>
      </c>
      <c r="B640" s="303" t="str">
        <f>IF(OR(B5="Microfinance Company (Deposit-Taking)",B5="Microfinance Company (Non Deposit-Taking)"), "LOANS EXCEEDING 10% OF SHAREHOLDER'S FUND (UNSECURED)","LOANS EXCEEDING 25% OF SHAREHOLDER'S FUND (SECURED)")</f>
        <v>LOANS EXCEEDING 25% OF SHAREHOLDER'S FUND (SECURED)</v>
      </c>
      <c r="C640" s="435" t="s">
        <v>33</v>
      </c>
      <c r="D640" s="436" t="s">
        <v>33</v>
      </c>
      <c r="E640" s="435"/>
    </row>
    <row r="641" spans="1:5" s="439" customFormat="1" ht="12.75">
      <c r="A641" s="150" t="s">
        <v>889</v>
      </c>
      <c r="B641" s="150" t="s">
        <v>895</v>
      </c>
      <c r="C641" s="429" t="s">
        <v>2033</v>
      </c>
      <c r="D641" s="428" t="s">
        <v>891</v>
      </c>
      <c r="E641" s="415" t="s">
        <v>2166</v>
      </c>
    </row>
    <row r="642" spans="1:5" s="439" customFormat="1" ht="12.75">
      <c r="A642" s="437"/>
      <c r="B642" s="430" t="s">
        <v>106</v>
      </c>
      <c r="C642" s="395">
        <f>SUM(C643:C842)</f>
        <v>0</v>
      </c>
      <c r="D642" s="431" t="s">
        <v>33</v>
      </c>
      <c r="E642" s="438"/>
    </row>
    <row r="643" spans="1:5" s="439" customFormat="1" ht="12.75">
      <c r="A643" s="445">
        <v>1</v>
      </c>
      <c r="B643" s="433" t="s">
        <v>33</v>
      </c>
      <c r="C643" s="576"/>
      <c r="D643" s="637"/>
      <c r="E643" s="441" t="e">
        <f>C643/'MNB100'!C$29</f>
        <v>#DIV/0!</v>
      </c>
    </row>
    <row r="644" spans="1:5">
      <c r="A644" s="445">
        <v>2</v>
      </c>
      <c r="B644" s="433" t="s">
        <v>33</v>
      </c>
      <c r="C644" s="576"/>
      <c r="D644" s="637"/>
      <c r="E644" s="441" t="e">
        <f>C644/'MNB100'!C$29</f>
        <v>#DIV/0!</v>
      </c>
    </row>
    <row r="645" spans="1:5">
      <c r="A645" s="445">
        <v>3</v>
      </c>
      <c r="B645" s="433" t="s">
        <v>33</v>
      </c>
      <c r="C645" s="576"/>
      <c r="D645" s="637"/>
      <c r="E645" s="441" t="e">
        <f>C645/'MNB100'!C$29</f>
        <v>#DIV/0!</v>
      </c>
    </row>
    <row r="646" spans="1:5">
      <c r="A646" s="445">
        <v>4</v>
      </c>
      <c r="B646" s="433" t="s">
        <v>33</v>
      </c>
      <c r="C646" s="576"/>
      <c r="D646" s="637"/>
      <c r="E646" s="441" t="e">
        <f>C646/'MNB100'!C$29</f>
        <v>#DIV/0!</v>
      </c>
    </row>
    <row r="647" spans="1:5">
      <c r="A647" s="445">
        <v>5</v>
      </c>
      <c r="B647" s="433" t="s">
        <v>33</v>
      </c>
      <c r="C647" s="576"/>
      <c r="D647" s="637"/>
      <c r="E647" s="441" t="e">
        <f>C647/'MNB100'!C$29</f>
        <v>#DIV/0!</v>
      </c>
    </row>
    <row r="648" spans="1:5">
      <c r="A648" s="445">
        <v>6</v>
      </c>
      <c r="B648" s="433" t="s">
        <v>33</v>
      </c>
      <c r="C648" s="576"/>
      <c r="D648" s="637"/>
      <c r="E648" s="441" t="e">
        <f>C648/'MNB100'!C$29</f>
        <v>#DIV/0!</v>
      </c>
    </row>
    <row r="649" spans="1:5">
      <c r="A649" s="445">
        <v>7</v>
      </c>
      <c r="B649" s="433" t="s">
        <v>33</v>
      </c>
      <c r="C649" s="576"/>
      <c r="D649" s="637"/>
      <c r="E649" s="441" t="e">
        <f>C649/'MNB100'!C$29</f>
        <v>#DIV/0!</v>
      </c>
    </row>
    <row r="650" spans="1:5">
      <c r="A650" s="445">
        <v>8</v>
      </c>
      <c r="B650" s="433" t="s">
        <v>33</v>
      </c>
      <c r="C650" s="576"/>
      <c r="D650" s="637"/>
      <c r="E650" s="441" t="e">
        <f>C650/'MNB100'!C$29</f>
        <v>#DIV/0!</v>
      </c>
    </row>
    <row r="651" spans="1:5">
      <c r="A651" s="445">
        <v>9</v>
      </c>
      <c r="B651" s="433" t="s">
        <v>33</v>
      </c>
      <c r="C651" s="576"/>
      <c r="D651" s="637"/>
      <c r="E651" s="441" t="e">
        <f>C651/'MNB100'!C$29</f>
        <v>#DIV/0!</v>
      </c>
    </row>
    <row r="652" spans="1:5">
      <c r="A652" s="445">
        <v>10</v>
      </c>
      <c r="B652" s="433" t="s">
        <v>33</v>
      </c>
      <c r="C652" s="576"/>
      <c r="D652" s="637"/>
      <c r="E652" s="441" t="e">
        <f>C652/'MNB100'!C$29</f>
        <v>#DIV/0!</v>
      </c>
    </row>
    <row r="653" spans="1:5">
      <c r="A653" s="445">
        <v>11</v>
      </c>
      <c r="B653" s="433" t="s">
        <v>33</v>
      </c>
      <c r="C653" s="576"/>
      <c r="D653" s="637"/>
      <c r="E653" s="441" t="e">
        <f>C653/'MNB100'!C$29</f>
        <v>#DIV/0!</v>
      </c>
    </row>
    <row r="654" spans="1:5">
      <c r="A654" s="445">
        <v>12</v>
      </c>
      <c r="B654" s="433" t="s">
        <v>33</v>
      </c>
      <c r="C654" s="576"/>
      <c r="D654" s="637"/>
      <c r="E654" s="441" t="e">
        <f>C654/'MNB100'!C$29</f>
        <v>#DIV/0!</v>
      </c>
    </row>
    <row r="655" spans="1:5">
      <c r="A655" s="445">
        <v>13</v>
      </c>
      <c r="B655" s="433" t="s">
        <v>33</v>
      </c>
      <c r="C655" s="576"/>
      <c r="D655" s="637"/>
      <c r="E655" s="441" t="e">
        <f>C655/'MNB100'!C$29</f>
        <v>#DIV/0!</v>
      </c>
    </row>
    <row r="656" spans="1:5">
      <c r="A656" s="445">
        <v>14</v>
      </c>
      <c r="B656" s="433" t="s">
        <v>33</v>
      </c>
      <c r="C656" s="576"/>
      <c r="D656" s="637"/>
      <c r="E656" s="441" t="e">
        <f>C656/'MNB100'!C$29</f>
        <v>#DIV/0!</v>
      </c>
    </row>
    <row r="657" spans="1:5">
      <c r="A657" s="445">
        <v>15</v>
      </c>
      <c r="B657" s="433" t="s">
        <v>33</v>
      </c>
      <c r="C657" s="576"/>
      <c r="D657" s="637"/>
      <c r="E657" s="441" t="e">
        <f>C657/'MNB100'!C$29</f>
        <v>#DIV/0!</v>
      </c>
    </row>
    <row r="658" spans="1:5">
      <c r="A658" s="445">
        <v>16</v>
      </c>
      <c r="B658" s="433" t="s">
        <v>33</v>
      </c>
      <c r="C658" s="576"/>
      <c r="D658" s="637"/>
      <c r="E658" s="441" t="e">
        <f>C658/'MNB100'!C$29</f>
        <v>#DIV/0!</v>
      </c>
    </row>
    <row r="659" spans="1:5">
      <c r="A659" s="445">
        <v>17</v>
      </c>
      <c r="B659" s="433" t="s">
        <v>33</v>
      </c>
      <c r="C659" s="576"/>
      <c r="D659" s="637"/>
      <c r="E659" s="441" t="e">
        <f>C659/'MNB100'!C$29</f>
        <v>#DIV/0!</v>
      </c>
    </row>
    <row r="660" spans="1:5">
      <c r="A660" s="445">
        <v>18</v>
      </c>
      <c r="B660" s="433" t="s">
        <v>33</v>
      </c>
      <c r="C660" s="576"/>
      <c r="D660" s="637"/>
      <c r="E660" s="441" t="e">
        <f>C660/'MNB100'!C$29</f>
        <v>#DIV/0!</v>
      </c>
    </row>
    <row r="661" spans="1:5">
      <c r="A661" s="445">
        <v>19</v>
      </c>
      <c r="B661" s="433" t="s">
        <v>33</v>
      </c>
      <c r="C661" s="576"/>
      <c r="D661" s="637"/>
      <c r="E661" s="441" t="e">
        <f>C661/'MNB100'!C$29</f>
        <v>#DIV/0!</v>
      </c>
    </row>
    <row r="662" spans="1:5">
      <c r="A662" s="445">
        <v>20</v>
      </c>
      <c r="B662" s="433" t="s">
        <v>33</v>
      </c>
      <c r="C662" s="576"/>
      <c r="D662" s="637"/>
      <c r="E662" s="441" t="e">
        <f>C662/'MNB100'!C$29</f>
        <v>#DIV/0!</v>
      </c>
    </row>
    <row r="663" spans="1:5">
      <c r="A663" s="445">
        <v>21</v>
      </c>
      <c r="B663" s="433" t="s">
        <v>33</v>
      </c>
      <c r="C663" s="576"/>
      <c r="D663" s="637"/>
      <c r="E663" s="441" t="e">
        <f>C663/'MNB100'!C$29</f>
        <v>#DIV/0!</v>
      </c>
    </row>
    <row r="664" spans="1:5">
      <c r="A664" s="445">
        <v>22</v>
      </c>
      <c r="B664" s="433" t="s">
        <v>33</v>
      </c>
      <c r="C664" s="576"/>
      <c r="D664" s="637"/>
      <c r="E664" s="441" t="e">
        <f>C664/'MNB100'!C$29</f>
        <v>#DIV/0!</v>
      </c>
    </row>
    <row r="665" spans="1:5">
      <c r="A665" s="445">
        <v>23</v>
      </c>
      <c r="B665" s="433" t="s">
        <v>33</v>
      </c>
      <c r="C665" s="576"/>
      <c r="D665" s="637"/>
      <c r="E665" s="441" t="e">
        <f>C665/'MNB100'!C$29</f>
        <v>#DIV/0!</v>
      </c>
    </row>
    <row r="666" spans="1:5">
      <c r="A666" s="445">
        <v>24</v>
      </c>
      <c r="B666" s="433" t="s">
        <v>33</v>
      </c>
      <c r="C666" s="576"/>
      <c r="D666" s="637"/>
      <c r="E666" s="441" t="e">
        <f>C666/'MNB100'!C$29</f>
        <v>#DIV/0!</v>
      </c>
    </row>
    <row r="667" spans="1:5">
      <c r="A667" s="445">
        <v>25</v>
      </c>
      <c r="B667" s="433" t="s">
        <v>33</v>
      </c>
      <c r="C667" s="576"/>
      <c r="D667" s="637"/>
      <c r="E667" s="441" t="e">
        <f>C667/'MNB100'!C$29</f>
        <v>#DIV/0!</v>
      </c>
    </row>
    <row r="668" spans="1:5">
      <c r="A668" s="445">
        <v>26</v>
      </c>
      <c r="B668" s="433" t="s">
        <v>33</v>
      </c>
      <c r="C668" s="576"/>
      <c r="D668" s="637"/>
      <c r="E668" s="441" t="e">
        <f>C668/'MNB100'!C$29</f>
        <v>#DIV/0!</v>
      </c>
    </row>
    <row r="669" spans="1:5">
      <c r="A669" s="445">
        <v>27</v>
      </c>
      <c r="B669" s="433" t="s">
        <v>33</v>
      </c>
      <c r="C669" s="576"/>
      <c r="D669" s="637"/>
      <c r="E669" s="441" t="e">
        <f>C669/'MNB100'!C$29</f>
        <v>#DIV/0!</v>
      </c>
    </row>
    <row r="670" spans="1:5">
      <c r="A670" s="445">
        <v>28</v>
      </c>
      <c r="B670" s="433" t="s">
        <v>33</v>
      </c>
      <c r="C670" s="576"/>
      <c r="D670" s="637"/>
      <c r="E670" s="441" t="e">
        <f>C670/'MNB100'!C$29</f>
        <v>#DIV/0!</v>
      </c>
    </row>
    <row r="671" spans="1:5">
      <c r="A671" s="445">
        <v>29</v>
      </c>
      <c r="B671" s="433" t="s">
        <v>33</v>
      </c>
      <c r="C671" s="576"/>
      <c r="D671" s="637"/>
      <c r="E671" s="441" t="e">
        <f>C671/'MNB100'!C$29</f>
        <v>#DIV/0!</v>
      </c>
    </row>
    <row r="672" spans="1:5">
      <c r="A672" s="445">
        <v>30</v>
      </c>
      <c r="B672" s="433" t="s">
        <v>33</v>
      </c>
      <c r="C672" s="576"/>
      <c r="D672" s="637"/>
      <c r="E672" s="441" t="e">
        <f>C672/'MNB100'!C$29</f>
        <v>#DIV/0!</v>
      </c>
    </row>
    <row r="673" spans="1:5">
      <c r="A673" s="445">
        <v>31</v>
      </c>
      <c r="B673" s="433" t="s">
        <v>33</v>
      </c>
      <c r="C673" s="576"/>
      <c r="D673" s="637"/>
      <c r="E673" s="441" t="e">
        <f>C673/'MNB100'!C$29</f>
        <v>#DIV/0!</v>
      </c>
    </row>
    <row r="674" spans="1:5">
      <c r="A674" s="445">
        <v>32</v>
      </c>
      <c r="B674" s="433" t="s">
        <v>33</v>
      </c>
      <c r="C674" s="576"/>
      <c r="D674" s="637"/>
      <c r="E674" s="441" t="e">
        <f>C674/'MNB100'!C$29</f>
        <v>#DIV/0!</v>
      </c>
    </row>
    <row r="675" spans="1:5">
      <c r="A675" s="445">
        <v>33</v>
      </c>
      <c r="B675" s="433" t="s">
        <v>33</v>
      </c>
      <c r="C675" s="576"/>
      <c r="D675" s="637"/>
      <c r="E675" s="441" t="e">
        <f>C675/'MNB100'!C$29</f>
        <v>#DIV/0!</v>
      </c>
    </row>
    <row r="676" spans="1:5">
      <c r="A676" s="445">
        <v>34</v>
      </c>
      <c r="B676" s="433" t="s">
        <v>33</v>
      </c>
      <c r="C676" s="576"/>
      <c r="D676" s="637"/>
      <c r="E676" s="441" t="e">
        <f>C676/'MNB100'!C$29</f>
        <v>#DIV/0!</v>
      </c>
    </row>
    <row r="677" spans="1:5">
      <c r="A677" s="445">
        <v>35</v>
      </c>
      <c r="B677" s="433" t="s">
        <v>33</v>
      </c>
      <c r="C677" s="576"/>
      <c r="D677" s="637"/>
      <c r="E677" s="441" t="e">
        <f>C677/'MNB100'!C$29</f>
        <v>#DIV/0!</v>
      </c>
    </row>
    <row r="678" spans="1:5">
      <c r="A678" s="445">
        <v>36</v>
      </c>
      <c r="B678" s="433" t="s">
        <v>33</v>
      </c>
      <c r="C678" s="576"/>
      <c r="D678" s="637"/>
      <c r="E678" s="441" t="e">
        <f>C678/'MNB100'!C$29</f>
        <v>#DIV/0!</v>
      </c>
    </row>
    <row r="679" spans="1:5">
      <c r="A679" s="445">
        <v>37</v>
      </c>
      <c r="B679" s="433" t="s">
        <v>33</v>
      </c>
      <c r="C679" s="576"/>
      <c r="D679" s="637"/>
      <c r="E679" s="441" t="e">
        <f>C679/'MNB100'!C$29</f>
        <v>#DIV/0!</v>
      </c>
    </row>
    <row r="680" spans="1:5">
      <c r="A680" s="445">
        <v>38</v>
      </c>
      <c r="B680" s="433" t="s">
        <v>33</v>
      </c>
      <c r="C680" s="576"/>
      <c r="D680" s="637"/>
      <c r="E680" s="441" t="e">
        <f>C680/'MNB100'!C$29</f>
        <v>#DIV/0!</v>
      </c>
    </row>
    <row r="681" spans="1:5">
      <c r="A681" s="445">
        <v>39</v>
      </c>
      <c r="B681" s="433" t="s">
        <v>33</v>
      </c>
      <c r="C681" s="576"/>
      <c r="D681" s="637"/>
      <c r="E681" s="441" t="e">
        <f>C681/'MNB100'!C$29</f>
        <v>#DIV/0!</v>
      </c>
    </row>
    <row r="682" spans="1:5">
      <c r="A682" s="445">
        <v>40</v>
      </c>
      <c r="B682" s="433" t="s">
        <v>33</v>
      </c>
      <c r="C682" s="576"/>
      <c r="D682" s="637"/>
      <c r="E682" s="441" t="e">
        <f>C682/'MNB100'!C$29</f>
        <v>#DIV/0!</v>
      </c>
    </row>
    <row r="683" spans="1:5">
      <c r="A683" s="445">
        <v>41</v>
      </c>
      <c r="B683" s="433" t="s">
        <v>33</v>
      </c>
      <c r="C683" s="576"/>
      <c r="D683" s="637"/>
      <c r="E683" s="441" t="e">
        <f>C683/'MNB100'!C$29</f>
        <v>#DIV/0!</v>
      </c>
    </row>
    <row r="684" spans="1:5">
      <c r="A684" s="445">
        <v>42</v>
      </c>
      <c r="B684" s="433" t="s">
        <v>33</v>
      </c>
      <c r="C684" s="576"/>
      <c r="D684" s="637"/>
      <c r="E684" s="441" t="e">
        <f>C684/'MNB100'!C$29</f>
        <v>#DIV/0!</v>
      </c>
    </row>
    <row r="685" spans="1:5">
      <c r="A685" s="445">
        <v>43</v>
      </c>
      <c r="B685" s="433" t="s">
        <v>33</v>
      </c>
      <c r="C685" s="576"/>
      <c r="D685" s="637"/>
      <c r="E685" s="441" t="e">
        <f>C685/'MNB100'!C$29</f>
        <v>#DIV/0!</v>
      </c>
    </row>
    <row r="686" spans="1:5">
      <c r="A686" s="445">
        <v>44</v>
      </c>
      <c r="B686" s="433" t="s">
        <v>33</v>
      </c>
      <c r="C686" s="576"/>
      <c r="D686" s="637"/>
      <c r="E686" s="441" t="e">
        <f>C686/'MNB100'!C$29</f>
        <v>#DIV/0!</v>
      </c>
    </row>
    <row r="687" spans="1:5">
      <c r="A687" s="445">
        <v>45</v>
      </c>
      <c r="B687" s="433" t="s">
        <v>33</v>
      </c>
      <c r="C687" s="576"/>
      <c r="D687" s="637"/>
      <c r="E687" s="441" t="e">
        <f>C687/'MNB100'!C$29</f>
        <v>#DIV/0!</v>
      </c>
    </row>
    <row r="688" spans="1:5">
      <c r="A688" s="445">
        <v>46</v>
      </c>
      <c r="B688" s="433" t="s">
        <v>33</v>
      </c>
      <c r="C688" s="576"/>
      <c r="D688" s="637"/>
      <c r="E688" s="441" t="e">
        <f>C688/'MNB100'!C$29</f>
        <v>#DIV/0!</v>
      </c>
    </row>
    <row r="689" spans="1:5">
      <c r="A689" s="445">
        <v>47</v>
      </c>
      <c r="B689" s="433" t="s">
        <v>33</v>
      </c>
      <c r="C689" s="576"/>
      <c r="D689" s="637"/>
      <c r="E689" s="441" t="e">
        <f>C689/'MNB100'!C$29</f>
        <v>#DIV/0!</v>
      </c>
    </row>
    <row r="690" spans="1:5">
      <c r="A690" s="445">
        <v>48</v>
      </c>
      <c r="B690" s="433" t="s">
        <v>33</v>
      </c>
      <c r="C690" s="576"/>
      <c r="D690" s="637"/>
      <c r="E690" s="441" t="e">
        <f>C690/'MNB100'!C$29</f>
        <v>#DIV/0!</v>
      </c>
    </row>
    <row r="691" spans="1:5">
      <c r="A691" s="445">
        <v>49</v>
      </c>
      <c r="B691" s="433" t="s">
        <v>33</v>
      </c>
      <c r="C691" s="576"/>
      <c r="D691" s="637"/>
      <c r="E691" s="441" t="e">
        <f>C691/'MNB100'!C$29</f>
        <v>#DIV/0!</v>
      </c>
    </row>
    <row r="692" spans="1:5">
      <c r="A692" s="445">
        <v>50</v>
      </c>
      <c r="B692" s="433" t="s">
        <v>33</v>
      </c>
      <c r="C692" s="576"/>
      <c r="D692" s="637"/>
      <c r="E692" s="441" t="e">
        <f>C692/'MNB100'!C$29</f>
        <v>#DIV/0!</v>
      </c>
    </row>
    <row r="693" spans="1:5">
      <c r="A693" s="445">
        <v>51</v>
      </c>
      <c r="B693" s="433" t="s">
        <v>33</v>
      </c>
      <c r="C693" s="576"/>
      <c r="D693" s="637"/>
      <c r="E693" s="441" t="e">
        <f>C693/'MNB100'!C$29</f>
        <v>#DIV/0!</v>
      </c>
    </row>
    <row r="694" spans="1:5">
      <c r="A694" s="445">
        <v>52</v>
      </c>
      <c r="B694" s="433" t="s">
        <v>33</v>
      </c>
      <c r="C694" s="576"/>
      <c r="D694" s="637"/>
      <c r="E694" s="441" t="e">
        <f>C694/'MNB100'!C$29</f>
        <v>#DIV/0!</v>
      </c>
    </row>
    <row r="695" spans="1:5">
      <c r="A695" s="445">
        <v>53</v>
      </c>
      <c r="B695" s="433" t="s">
        <v>33</v>
      </c>
      <c r="C695" s="576"/>
      <c r="D695" s="637"/>
      <c r="E695" s="441" t="e">
        <f>C695/'MNB100'!C$29</f>
        <v>#DIV/0!</v>
      </c>
    </row>
    <row r="696" spans="1:5">
      <c r="A696" s="445">
        <v>54</v>
      </c>
      <c r="B696" s="433" t="s">
        <v>33</v>
      </c>
      <c r="C696" s="576"/>
      <c r="D696" s="637"/>
      <c r="E696" s="441" t="e">
        <f>C696/'MNB100'!C$29</f>
        <v>#DIV/0!</v>
      </c>
    </row>
    <row r="697" spans="1:5">
      <c r="A697" s="445">
        <v>55</v>
      </c>
      <c r="B697" s="433" t="s">
        <v>33</v>
      </c>
      <c r="C697" s="576"/>
      <c r="D697" s="637"/>
      <c r="E697" s="441" t="e">
        <f>C697/'MNB100'!C$29</f>
        <v>#DIV/0!</v>
      </c>
    </row>
    <row r="698" spans="1:5">
      <c r="A698" s="445">
        <v>56</v>
      </c>
      <c r="B698" s="433" t="s">
        <v>33</v>
      </c>
      <c r="C698" s="576"/>
      <c r="D698" s="637"/>
      <c r="E698" s="441" t="e">
        <f>C698/'MNB100'!C$29</f>
        <v>#DIV/0!</v>
      </c>
    </row>
    <row r="699" spans="1:5">
      <c r="A699" s="445">
        <v>57</v>
      </c>
      <c r="B699" s="433" t="s">
        <v>33</v>
      </c>
      <c r="C699" s="576"/>
      <c r="D699" s="637"/>
      <c r="E699" s="441" t="e">
        <f>C699/'MNB100'!C$29</f>
        <v>#DIV/0!</v>
      </c>
    </row>
    <row r="700" spans="1:5">
      <c r="A700" s="445">
        <v>58</v>
      </c>
      <c r="B700" s="433" t="s">
        <v>33</v>
      </c>
      <c r="C700" s="576"/>
      <c r="D700" s="637"/>
      <c r="E700" s="441" t="e">
        <f>C700/'MNB100'!C$29</f>
        <v>#DIV/0!</v>
      </c>
    </row>
    <row r="701" spans="1:5">
      <c r="A701" s="445">
        <v>59</v>
      </c>
      <c r="B701" s="433" t="s">
        <v>33</v>
      </c>
      <c r="C701" s="576"/>
      <c r="D701" s="637"/>
      <c r="E701" s="441" t="e">
        <f>C701/'MNB100'!C$29</f>
        <v>#DIV/0!</v>
      </c>
    </row>
    <row r="702" spans="1:5">
      <c r="A702" s="445">
        <v>60</v>
      </c>
      <c r="B702" s="433" t="s">
        <v>33</v>
      </c>
      <c r="C702" s="576"/>
      <c r="D702" s="637"/>
      <c r="E702" s="441" t="e">
        <f>C702/'MNB100'!C$29</f>
        <v>#DIV/0!</v>
      </c>
    </row>
    <row r="703" spans="1:5">
      <c r="A703" s="445">
        <v>61</v>
      </c>
      <c r="B703" s="433" t="s">
        <v>33</v>
      </c>
      <c r="C703" s="576"/>
      <c r="D703" s="637"/>
      <c r="E703" s="441" t="e">
        <f>C703/'MNB100'!C$29</f>
        <v>#DIV/0!</v>
      </c>
    </row>
    <row r="704" spans="1:5">
      <c r="A704" s="445">
        <v>62</v>
      </c>
      <c r="B704" s="433" t="s">
        <v>33</v>
      </c>
      <c r="C704" s="576"/>
      <c r="D704" s="637"/>
      <c r="E704" s="441" t="e">
        <f>C704/'MNB100'!C$29</f>
        <v>#DIV/0!</v>
      </c>
    </row>
    <row r="705" spans="1:5">
      <c r="A705" s="445">
        <v>63</v>
      </c>
      <c r="B705" s="433" t="s">
        <v>33</v>
      </c>
      <c r="C705" s="576"/>
      <c r="D705" s="637"/>
      <c r="E705" s="441" t="e">
        <f>C705/'MNB100'!C$29</f>
        <v>#DIV/0!</v>
      </c>
    </row>
    <row r="706" spans="1:5">
      <c r="A706" s="445">
        <v>64</v>
      </c>
      <c r="B706" s="433" t="s">
        <v>33</v>
      </c>
      <c r="C706" s="576"/>
      <c r="D706" s="637"/>
      <c r="E706" s="441" t="e">
        <f>C706/'MNB100'!C$29</f>
        <v>#DIV/0!</v>
      </c>
    </row>
    <row r="707" spans="1:5">
      <c r="A707" s="445">
        <v>65</v>
      </c>
      <c r="B707" s="433" t="s">
        <v>33</v>
      </c>
      <c r="C707" s="576"/>
      <c r="D707" s="637"/>
      <c r="E707" s="441" t="e">
        <f>C707/'MNB100'!C$29</f>
        <v>#DIV/0!</v>
      </c>
    </row>
    <row r="708" spans="1:5">
      <c r="A708" s="445">
        <v>66</v>
      </c>
      <c r="B708" s="433" t="s">
        <v>33</v>
      </c>
      <c r="C708" s="576"/>
      <c r="D708" s="637"/>
      <c r="E708" s="441" t="e">
        <f>C708/'MNB100'!C$29</f>
        <v>#DIV/0!</v>
      </c>
    </row>
    <row r="709" spans="1:5">
      <c r="A709" s="445">
        <v>67</v>
      </c>
      <c r="B709" s="433" t="s">
        <v>33</v>
      </c>
      <c r="C709" s="576"/>
      <c r="D709" s="637"/>
      <c r="E709" s="441" t="e">
        <f>C709/'MNB100'!C$29</f>
        <v>#DIV/0!</v>
      </c>
    </row>
    <row r="710" spans="1:5">
      <c r="A710" s="445">
        <v>68</v>
      </c>
      <c r="B710" s="433" t="s">
        <v>33</v>
      </c>
      <c r="C710" s="576"/>
      <c r="D710" s="637"/>
      <c r="E710" s="441" t="e">
        <f>C710/'MNB100'!C$29</f>
        <v>#DIV/0!</v>
      </c>
    </row>
    <row r="711" spans="1:5">
      <c r="A711" s="445">
        <v>69</v>
      </c>
      <c r="B711" s="433" t="s">
        <v>33</v>
      </c>
      <c r="C711" s="576"/>
      <c r="D711" s="637"/>
      <c r="E711" s="441" t="e">
        <f>C711/'MNB100'!C$29</f>
        <v>#DIV/0!</v>
      </c>
    </row>
    <row r="712" spans="1:5">
      <c r="A712" s="445">
        <v>70</v>
      </c>
      <c r="B712" s="433" t="s">
        <v>33</v>
      </c>
      <c r="C712" s="576"/>
      <c r="D712" s="637"/>
      <c r="E712" s="441" t="e">
        <f>C712/'MNB100'!C$29</f>
        <v>#DIV/0!</v>
      </c>
    </row>
    <row r="713" spans="1:5">
      <c r="A713" s="445">
        <v>71</v>
      </c>
      <c r="B713" s="433" t="s">
        <v>33</v>
      </c>
      <c r="C713" s="576"/>
      <c r="D713" s="637"/>
      <c r="E713" s="441" t="e">
        <f>C713/'MNB100'!C$29</f>
        <v>#DIV/0!</v>
      </c>
    </row>
    <row r="714" spans="1:5">
      <c r="A714" s="445">
        <v>72</v>
      </c>
      <c r="B714" s="433" t="s">
        <v>33</v>
      </c>
      <c r="C714" s="576"/>
      <c r="D714" s="637"/>
      <c r="E714" s="441" t="e">
        <f>C714/'MNB100'!C$29</f>
        <v>#DIV/0!</v>
      </c>
    </row>
    <row r="715" spans="1:5">
      <c r="A715" s="445">
        <v>73</v>
      </c>
      <c r="B715" s="433" t="s">
        <v>33</v>
      </c>
      <c r="C715" s="576"/>
      <c r="D715" s="637"/>
      <c r="E715" s="441" t="e">
        <f>C715/'MNB100'!C$29</f>
        <v>#DIV/0!</v>
      </c>
    </row>
    <row r="716" spans="1:5">
      <c r="A716" s="445">
        <v>74</v>
      </c>
      <c r="B716" s="433" t="s">
        <v>33</v>
      </c>
      <c r="C716" s="576"/>
      <c r="D716" s="637"/>
      <c r="E716" s="441" t="e">
        <f>C716/'MNB100'!C$29</f>
        <v>#DIV/0!</v>
      </c>
    </row>
    <row r="717" spans="1:5">
      <c r="A717" s="445">
        <v>75</v>
      </c>
      <c r="B717" s="433" t="s">
        <v>33</v>
      </c>
      <c r="C717" s="576"/>
      <c r="D717" s="637"/>
      <c r="E717" s="441" t="e">
        <f>C717/'MNB100'!C$29</f>
        <v>#DIV/0!</v>
      </c>
    </row>
    <row r="718" spans="1:5">
      <c r="A718" s="445">
        <v>76</v>
      </c>
      <c r="B718" s="433" t="s">
        <v>33</v>
      </c>
      <c r="C718" s="576"/>
      <c r="D718" s="637"/>
      <c r="E718" s="441" t="e">
        <f>C718/'MNB100'!C$29</f>
        <v>#DIV/0!</v>
      </c>
    </row>
    <row r="719" spans="1:5">
      <c r="A719" s="445">
        <v>77</v>
      </c>
      <c r="B719" s="433" t="s">
        <v>33</v>
      </c>
      <c r="C719" s="576"/>
      <c r="D719" s="637"/>
      <c r="E719" s="441" t="e">
        <f>C719/'MNB100'!C$29</f>
        <v>#DIV/0!</v>
      </c>
    </row>
    <row r="720" spans="1:5">
      <c r="A720" s="445">
        <v>78</v>
      </c>
      <c r="B720" s="433" t="s">
        <v>33</v>
      </c>
      <c r="C720" s="576"/>
      <c r="D720" s="637"/>
      <c r="E720" s="441" t="e">
        <f>C720/'MNB100'!C$29</f>
        <v>#DIV/0!</v>
      </c>
    </row>
    <row r="721" spans="1:5">
      <c r="A721" s="445">
        <v>79</v>
      </c>
      <c r="B721" s="433" t="s">
        <v>33</v>
      </c>
      <c r="C721" s="576"/>
      <c r="D721" s="637"/>
      <c r="E721" s="441" t="e">
        <f>C721/'MNB100'!C$29</f>
        <v>#DIV/0!</v>
      </c>
    </row>
    <row r="722" spans="1:5">
      <c r="A722" s="445">
        <v>80</v>
      </c>
      <c r="B722" s="433" t="s">
        <v>33</v>
      </c>
      <c r="C722" s="576"/>
      <c r="D722" s="637"/>
      <c r="E722" s="441" t="e">
        <f>C722/'MNB100'!C$29</f>
        <v>#DIV/0!</v>
      </c>
    </row>
    <row r="723" spans="1:5">
      <c r="A723" s="445">
        <v>81</v>
      </c>
      <c r="B723" s="433" t="s">
        <v>33</v>
      </c>
      <c r="C723" s="576"/>
      <c r="D723" s="637"/>
      <c r="E723" s="441" t="e">
        <f>C723/'MNB100'!C$29</f>
        <v>#DIV/0!</v>
      </c>
    </row>
    <row r="724" spans="1:5">
      <c r="A724" s="445">
        <v>82</v>
      </c>
      <c r="B724" s="433" t="s">
        <v>33</v>
      </c>
      <c r="C724" s="576"/>
      <c r="D724" s="637"/>
      <c r="E724" s="441" t="e">
        <f>C724/'MNB100'!C$29</f>
        <v>#DIV/0!</v>
      </c>
    </row>
    <row r="725" spans="1:5">
      <c r="A725" s="445">
        <v>83</v>
      </c>
      <c r="B725" s="433" t="s">
        <v>33</v>
      </c>
      <c r="C725" s="576"/>
      <c r="D725" s="637"/>
      <c r="E725" s="441" t="e">
        <f>C725/'MNB100'!C$29</f>
        <v>#DIV/0!</v>
      </c>
    </row>
    <row r="726" spans="1:5">
      <c r="A726" s="445">
        <v>84</v>
      </c>
      <c r="B726" s="433" t="s">
        <v>33</v>
      </c>
      <c r="C726" s="576"/>
      <c r="D726" s="637"/>
      <c r="E726" s="441" t="e">
        <f>C726/'MNB100'!C$29</f>
        <v>#DIV/0!</v>
      </c>
    </row>
    <row r="727" spans="1:5">
      <c r="A727" s="445">
        <v>85</v>
      </c>
      <c r="B727" s="433" t="s">
        <v>33</v>
      </c>
      <c r="C727" s="576"/>
      <c r="D727" s="637"/>
      <c r="E727" s="441" t="e">
        <f>C727/'MNB100'!C$29</f>
        <v>#DIV/0!</v>
      </c>
    </row>
    <row r="728" spans="1:5">
      <c r="A728" s="445">
        <v>86</v>
      </c>
      <c r="B728" s="433" t="s">
        <v>33</v>
      </c>
      <c r="C728" s="576"/>
      <c r="D728" s="637"/>
      <c r="E728" s="441" t="e">
        <f>C728/'MNB100'!C$29</f>
        <v>#DIV/0!</v>
      </c>
    </row>
    <row r="729" spans="1:5">
      <c r="A729" s="445">
        <v>87</v>
      </c>
      <c r="B729" s="433" t="s">
        <v>33</v>
      </c>
      <c r="C729" s="576"/>
      <c r="D729" s="637"/>
      <c r="E729" s="441" t="e">
        <f>C729/'MNB100'!C$29</f>
        <v>#DIV/0!</v>
      </c>
    </row>
    <row r="730" spans="1:5">
      <c r="A730" s="445">
        <v>88</v>
      </c>
      <c r="B730" s="433" t="s">
        <v>33</v>
      </c>
      <c r="C730" s="576"/>
      <c r="D730" s="637"/>
      <c r="E730" s="441" t="e">
        <f>C730/'MNB100'!C$29</f>
        <v>#DIV/0!</v>
      </c>
    </row>
    <row r="731" spans="1:5">
      <c r="A731" s="445">
        <v>89</v>
      </c>
      <c r="B731" s="433" t="s">
        <v>33</v>
      </c>
      <c r="C731" s="576"/>
      <c r="D731" s="637"/>
      <c r="E731" s="441" t="e">
        <f>C731/'MNB100'!C$29</f>
        <v>#DIV/0!</v>
      </c>
    </row>
    <row r="732" spans="1:5">
      <c r="A732" s="445">
        <v>90</v>
      </c>
      <c r="B732" s="433" t="s">
        <v>33</v>
      </c>
      <c r="C732" s="576"/>
      <c r="D732" s="637"/>
      <c r="E732" s="441" t="e">
        <f>C732/'MNB100'!C$29</f>
        <v>#DIV/0!</v>
      </c>
    </row>
    <row r="733" spans="1:5">
      <c r="A733" s="445">
        <v>91</v>
      </c>
      <c r="B733" s="433" t="s">
        <v>33</v>
      </c>
      <c r="C733" s="576"/>
      <c r="D733" s="637"/>
      <c r="E733" s="441" t="e">
        <f>C733/'MNB100'!C$29</f>
        <v>#DIV/0!</v>
      </c>
    </row>
    <row r="734" spans="1:5">
      <c r="A734" s="445">
        <v>92</v>
      </c>
      <c r="B734" s="433" t="s">
        <v>33</v>
      </c>
      <c r="C734" s="576"/>
      <c r="D734" s="637"/>
      <c r="E734" s="441" t="e">
        <f>C734/'MNB100'!C$29</f>
        <v>#DIV/0!</v>
      </c>
    </row>
    <row r="735" spans="1:5">
      <c r="A735" s="445">
        <v>93</v>
      </c>
      <c r="B735" s="433" t="s">
        <v>33</v>
      </c>
      <c r="C735" s="576"/>
      <c r="D735" s="637"/>
      <c r="E735" s="441" t="e">
        <f>C735/'MNB100'!C$29</f>
        <v>#DIV/0!</v>
      </c>
    </row>
    <row r="736" spans="1:5">
      <c r="A736" s="445">
        <v>94</v>
      </c>
      <c r="B736" s="433" t="s">
        <v>33</v>
      </c>
      <c r="C736" s="576"/>
      <c r="D736" s="637"/>
      <c r="E736" s="441" t="e">
        <f>C736/'MNB100'!C$29</f>
        <v>#DIV/0!</v>
      </c>
    </row>
    <row r="737" spans="1:5">
      <c r="A737" s="445">
        <v>95</v>
      </c>
      <c r="B737" s="433" t="s">
        <v>33</v>
      </c>
      <c r="C737" s="576"/>
      <c r="D737" s="637"/>
      <c r="E737" s="441" t="e">
        <f>C737/'MNB100'!C$29</f>
        <v>#DIV/0!</v>
      </c>
    </row>
    <row r="738" spans="1:5">
      <c r="A738" s="445">
        <v>96</v>
      </c>
      <c r="B738" s="433" t="s">
        <v>33</v>
      </c>
      <c r="C738" s="576"/>
      <c r="D738" s="637"/>
      <c r="E738" s="441" t="e">
        <f>C738/'MNB100'!C$29</f>
        <v>#DIV/0!</v>
      </c>
    </row>
    <row r="739" spans="1:5">
      <c r="A739" s="445">
        <v>97</v>
      </c>
      <c r="B739" s="433" t="s">
        <v>33</v>
      </c>
      <c r="C739" s="576"/>
      <c r="D739" s="637"/>
      <c r="E739" s="441" t="e">
        <f>C739/'MNB100'!C$29</f>
        <v>#DIV/0!</v>
      </c>
    </row>
    <row r="740" spans="1:5">
      <c r="A740" s="445">
        <v>98</v>
      </c>
      <c r="B740" s="433" t="s">
        <v>33</v>
      </c>
      <c r="C740" s="576"/>
      <c r="D740" s="637"/>
      <c r="E740" s="441" t="e">
        <f>C740/'MNB100'!C$29</f>
        <v>#DIV/0!</v>
      </c>
    </row>
    <row r="741" spans="1:5">
      <c r="A741" s="445">
        <v>99</v>
      </c>
      <c r="B741" s="433" t="s">
        <v>33</v>
      </c>
      <c r="C741" s="576"/>
      <c r="D741" s="637"/>
      <c r="E741" s="441" t="e">
        <f>C741/'MNB100'!C$29</f>
        <v>#DIV/0!</v>
      </c>
    </row>
    <row r="742" spans="1:5">
      <c r="A742" s="445">
        <v>100</v>
      </c>
      <c r="B742" s="433" t="s">
        <v>33</v>
      </c>
      <c r="C742" s="576"/>
      <c r="D742" s="637"/>
      <c r="E742" s="441" t="e">
        <f>C742/'MNB100'!C$29</f>
        <v>#DIV/0!</v>
      </c>
    </row>
    <row r="743" spans="1:5">
      <c r="A743" s="445">
        <v>101</v>
      </c>
      <c r="B743" s="433" t="s">
        <v>33</v>
      </c>
      <c r="C743" s="576"/>
      <c r="D743" s="637"/>
      <c r="E743" s="441" t="e">
        <f>C743/'MNB100'!C$29</f>
        <v>#DIV/0!</v>
      </c>
    </row>
    <row r="744" spans="1:5">
      <c r="A744" s="445">
        <v>102</v>
      </c>
      <c r="B744" s="433" t="s">
        <v>33</v>
      </c>
      <c r="C744" s="576"/>
      <c r="D744" s="637"/>
      <c r="E744" s="441" t="e">
        <f>C744/'MNB100'!C$29</f>
        <v>#DIV/0!</v>
      </c>
    </row>
    <row r="745" spans="1:5">
      <c r="A745" s="445">
        <v>103</v>
      </c>
      <c r="B745" s="433" t="s">
        <v>33</v>
      </c>
      <c r="C745" s="576"/>
      <c r="D745" s="637"/>
      <c r="E745" s="441" t="e">
        <f>C745/'MNB100'!C$29</f>
        <v>#DIV/0!</v>
      </c>
    </row>
    <row r="746" spans="1:5">
      <c r="A746" s="445">
        <v>104</v>
      </c>
      <c r="B746" s="433" t="s">
        <v>33</v>
      </c>
      <c r="C746" s="576"/>
      <c r="D746" s="637"/>
      <c r="E746" s="441" t="e">
        <f>C746/'MNB100'!C$29</f>
        <v>#DIV/0!</v>
      </c>
    </row>
    <row r="747" spans="1:5">
      <c r="A747" s="445">
        <v>105</v>
      </c>
      <c r="B747" s="433" t="s">
        <v>33</v>
      </c>
      <c r="C747" s="576"/>
      <c r="D747" s="637"/>
      <c r="E747" s="441" t="e">
        <f>C747/'MNB100'!C$29</f>
        <v>#DIV/0!</v>
      </c>
    </row>
    <row r="748" spans="1:5">
      <c r="A748" s="445">
        <v>106</v>
      </c>
      <c r="B748" s="433" t="s">
        <v>33</v>
      </c>
      <c r="C748" s="576"/>
      <c r="D748" s="637"/>
      <c r="E748" s="441" t="e">
        <f>C748/'MNB100'!C$29</f>
        <v>#DIV/0!</v>
      </c>
    </row>
    <row r="749" spans="1:5">
      <c r="A749" s="445">
        <v>107</v>
      </c>
      <c r="B749" s="433" t="s">
        <v>33</v>
      </c>
      <c r="C749" s="576"/>
      <c r="D749" s="637"/>
      <c r="E749" s="441" t="e">
        <f>C749/'MNB100'!C$29</f>
        <v>#DIV/0!</v>
      </c>
    </row>
    <row r="750" spans="1:5">
      <c r="A750" s="445">
        <v>108</v>
      </c>
      <c r="B750" s="433" t="s">
        <v>33</v>
      </c>
      <c r="C750" s="576"/>
      <c r="D750" s="637"/>
      <c r="E750" s="441" t="e">
        <f>C750/'MNB100'!C$29</f>
        <v>#DIV/0!</v>
      </c>
    </row>
    <row r="751" spans="1:5">
      <c r="A751" s="445">
        <v>109</v>
      </c>
      <c r="B751" s="433" t="s">
        <v>33</v>
      </c>
      <c r="C751" s="576"/>
      <c r="D751" s="637"/>
      <c r="E751" s="441" t="e">
        <f>C751/'MNB100'!C$29</f>
        <v>#DIV/0!</v>
      </c>
    </row>
    <row r="752" spans="1:5">
      <c r="A752" s="445">
        <v>110</v>
      </c>
      <c r="B752" s="433" t="s">
        <v>33</v>
      </c>
      <c r="C752" s="576"/>
      <c r="D752" s="637"/>
      <c r="E752" s="441" t="e">
        <f>C752/'MNB100'!C$29</f>
        <v>#DIV/0!</v>
      </c>
    </row>
    <row r="753" spans="1:5">
      <c r="A753" s="445">
        <v>111</v>
      </c>
      <c r="B753" s="433" t="s">
        <v>33</v>
      </c>
      <c r="C753" s="576"/>
      <c r="D753" s="637"/>
      <c r="E753" s="441" t="e">
        <f>C753/'MNB100'!C$29</f>
        <v>#DIV/0!</v>
      </c>
    </row>
    <row r="754" spans="1:5">
      <c r="A754" s="445">
        <v>112</v>
      </c>
      <c r="B754" s="433" t="s">
        <v>33</v>
      </c>
      <c r="C754" s="576"/>
      <c r="D754" s="637"/>
      <c r="E754" s="441" t="e">
        <f>C754/'MNB100'!C$29</f>
        <v>#DIV/0!</v>
      </c>
    </row>
    <row r="755" spans="1:5">
      <c r="A755" s="445">
        <v>113</v>
      </c>
      <c r="B755" s="433" t="s">
        <v>33</v>
      </c>
      <c r="C755" s="576"/>
      <c r="D755" s="637"/>
      <c r="E755" s="441" t="e">
        <f>C755/'MNB100'!C$29</f>
        <v>#DIV/0!</v>
      </c>
    </row>
    <row r="756" spans="1:5">
      <c r="A756" s="445">
        <v>114</v>
      </c>
      <c r="B756" s="433" t="s">
        <v>33</v>
      </c>
      <c r="C756" s="576"/>
      <c r="D756" s="637"/>
      <c r="E756" s="441" t="e">
        <f>C756/'MNB100'!C$29</f>
        <v>#DIV/0!</v>
      </c>
    </row>
    <row r="757" spans="1:5">
      <c r="A757" s="445">
        <v>115</v>
      </c>
      <c r="B757" s="433" t="s">
        <v>33</v>
      </c>
      <c r="C757" s="576"/>
      <c r="D757" s="637"/>
      <c r="E757" s="441" t="e">
        <f>C757/'MNB100'!C$29</f>
        <v>#DIV/0!</v>
      </c>
    </row>
    <row r="758" spans="1:5">
      <c r="A758" s="445">
        <v>116</v>
      </c>
      <c r="B758" s="433" t="s">
        <v>33</v>
      </c>
      <c r="C758" s="576"/>
      <c r="D758" s="637"/>
      <c r="E758" s="441" t="e">
        <f>C758/'MNB100'!C$29</f>
        <v>#DIV/0!</v>
      </c>
    </row>
    <row r="759" spans="1:5">
      <c r="A759" s="445">
        <v>117</v>
      </c>
      <c r="B759" s="433" t="s">
        <v>33</v>
      </c>
      <c r="C759" s="576"/>
      <c r="D759" s="637"/>
      <c r="E759" s="441" t="e">
        <f>C759/'MNB100'!C$29</f>
        <v>#DIV/0!</v>
      </c>
    </row>
    <row r="760" spans="1:5">
      <c r="A760" s="445">
        <v>118</v>
      </c>
      <c r="B760" s="433" t="s">
        <v>33</v>
      </c>
      <c r="C760" s="576"/>
      <c r="D760" s="637"/>
      <c r="E760" s="441" t="e">
        <f>C760/'MNB100'!C$29</f>
        <v>#DIV/0!</v>
      </c>
    </row>
    <row r="761" spans="1:5">
      <c r="A761" s="445">
        <v>119</v>
      </c>
      <c r="B761" s="433" t="s">
        <v>33</v>
      </c>
      <c r="C761" s="576"/>
      <c r="D761" s="637"/>
      <c r="E761" s="441" t="e">
        <f>C761/'MNB100'!C$29</f>
        <v>#DIV/0!</v>
      </c>
    </row>
    <row r="762" spans="1:5">
      <c r="A762" s="445">
        <v>120</v>
      </c>
      <c r="B762" s="433" t="s">
        <v>33</v>
      </c>
      <c r="C762" s="576"/>
      <c r="D762" s="637"/>
      <c r="E762" s="441" t="e">
        <f>C762/'MNB100'!C$29</f>
        <v>#DIV/0!</v>
      </c>
    </row>
    <row r="763" spans="1:5">
      <c r="A763" s="445">
        <v>121</v>
      </c>
      <c r="B763" s="433" t="s">
        <v>33</v>
      </c>
      <c r="C763" s="576"/>
      <c r="D763" s="637"/>
      <c r="E763" s="441" t="e">
        <f>C763/'MNB100'!C$29</f>
        <v>#DIV/0!</v>
      </c>
    </row>
    <row r="764" spans="1:5">
      <c r="A764" s="445">
        <v>122</v>
      </c>
      <c r="B764" s="433" t="s">
        <v>33</v>
      </c>
      <c r="C764" s="576"/>
      <c r="D764" s="637"/>
      <c r="E764" s="441" t="e">
        <f>C764/'MNB100'!C$29</f>
        <v>#DIV/0!</v>
      </c>
    </row>
    <row r="765" spans="1:5">
      <c r="A765" s="445">
        <v>123</v>
      </c>
      <c r="B765" s="433" t="s">
        <v>33</v>
      </c>
      <c r="C765" s="576"/>
      <c r="D765" s="637"/>
      <c r="E765" s="441" t="e">
        <f>C765/'MNB100'!C$29</f>
        <v>#DIV/0!</v>
      </c>
    </row>
    <row r="766" spans="1:5">
      <c r="A766" s="445">
        <v>124</v>
      </c>
      <c r="B766" s="433" t="s">
        <v>33</v>
      </c>
      <c r="C766" s="576"/>
      <c r="D766" s="637"/>
      <c r="E766" s="441" t="e">
        <f>C766/'MNB100'!C$29</f>
        <v>#DIV/0!</v>
      </c>
    </row>
    <row r="767" spans="1:5">
      <c r="A767" s="445">
        <v>125</v>
      </c>
      <c r="B767" s="433" t="s">
        <v>33</v>
      </c>
      <c r="C767" s="576"/>
      <c r="D767" s="637"/>
      <c r="E767" s="441" t="e">
        <f>C767/'MNB100'!C$29</f>
        <v>#DIV/0!</v>
      </c>
    </row>
    <row r="768" spans="1:5">
      <c r="A768" s="445">
        <v>126</v>
      </c>
      <c r="B768" s="433" t="s">
        <v>33</v>
      </c>
      <c r="C768" s="576"/>
      <c r="D768" s="637"/>
      <c r="E768" s="441" t="e">
        <f>C768/'MNB100'!C$29</f>
        <v>#DIV/0!</v>
      </c>
    </row>
    <row r="769" spans="1:5">
      <c r="A769" s="445">
        <v>127</v>
      </c>
      <c r="B769" s="433" t="s">
        <v>33</v>
      </c>
      <c r="C769" s="576"/>
      <c r="D769" s="637"/>
      <c r="E769" s="441" t="e">
        <f>C769/'MNB100'!C$29</f>
        <v>#DIV/0!</v>
      </c>
    </row>
    <row r="770" spans="1:5">
      <c r="A770" s="445">
        <v>128</v>
      </c>
      <c r="B770" s="433" t="s">
        <v>33</v>
      </c>
      <c r="C770" s="576"/>
      <c r="D770" s="637"/>
      <c r="E770" s="441" t="e">
        <f>C770/'MNB100'!C$29</f>
        <v>#DIV/0!</v>
      </c>
    </row>
    <row r="771" spans="1:5">
      <c r="A771" s="445">
        <v>129</v>
      </c>
      <c r="B771" s="433" t="s">
        <v>33</v>
      </c>
      <c r="C771" s="576"/>
      <c r="D771" s="637"/>
      <c r="E771" s="441" t="e">
        <f>C771/'MNB100'!C$29</f>
        <v>#DIV/0!</v>
      </c>
    </row>
    <row r="772" spans="1:5">
      <c r="A772" s="445">
        <v>130</v>
      </c>
      <c r="B772" s="433" t="s">
        <v>33</v>
      </c>
      <c r="C772" s="576"/>
      <c r="D772" s="637"/>
      <c r="E772" s="441" t="e">
        <f>C772/'MNB100'!C$29</f>
        <v>#DIV/0!</v>
      </c>
    </row>
    <row r="773" spans="1:5">
      <c r="A773" s="445">
        <v>131</v>
      </c>
      <c r="B773" s="433" t="s">
        <v>33</v>
      </c>
      <c r="C773" s="576"/>
      <c r="D773" s="637"/>
      <c r="E773" s="441" t="e">
        <f>C773/'MNB100'!C$29</f>
        <v>#DIV/0!</v>
      </c>
    </row>
    <row r="774" spans="1:5">
      <c r="A774" s="445">
        <v>132</v>
      </c>
      <c r="B774" s="433" t="s">
        <v>33</v>
      </c>
      <c r="C774" s="576"/>
      <c r="D774" s="637"/>
      <c r="E774" s="441" t="e">
        <f>C774/'MNB100'!C$29</f>
        <v>#DIV/0!</v>
      </c>
    </row>
    <row r="775" spans="1:5">
      <c r="A775" s="445">
        <v>133</v>
      </c>
      <c r="B775" s="433" t="s">
        <v>33</v>
      </c>
      <c r="C775" s="576"/>
      <c r="D775" s="637"/>
      <c r="E775" s="441" t="e">
        <f>C775/'MNB100'!C$29</f>
        <v>#DIV/0!</v>
      </c>
    </row>
    <row r="776" spans="1:5">
      <c r="A776" s="445">
        <v>134</v>
      </c>
      <c r="B776" s="433" t="s">
        <v>33</v>
      </c>
      <c r="C776" s="576"/>
      <c r="D776" s="637"/>
      <c r="E776" s="441" t="e">
        <f>C776/'MNB100'!C$29</f>
        <v>#DIV/0!</v>
      </c>
    </row>
    <row r="777" spans="1:5">
      <c r="A777" s="445">
        <v>135</v>
      </c>
      <c r="B777" s="433" t="s">
        <v>33</v>
      </c>
      <c r="C777" s="576"/>
      <c r="D777" s="637"/>
      <c r="E777" s="441" t="e">
        <f>C777/'MNB100'!C$29</f>
        <v>#DIV/0!</v>
      </c>
    </row>
    <row r="778" spans="1:5">
      <c r="A778" s="445">
        <v>136</v>
      </c>
      <c r="B778" s="433" t="s">
        <v>33</v>
      </c>
      <c r="C778" s="576"/>
      <c r="D778" s="637"/>
      <c r="E778" s="441" t="e">
        <f>C778/'MNB100'!C$29</f>
        <v>#DIV/0!</v>
      </c>
    </row>
    <row r="779" spans="1:5">
      <c r="A779" s="445">
        <v>137</v>
      </c>
      <c r="B779" s="433" t="s">
        <v>33</v>
      </c>
      <c r="C779" s="576"/>
      <c r="D779" s="637"/>
      <c r="E779" s="441" t="e">
        <f>C779/'MNB100'!C$29</f>
        <v>#DIV/0!</v>
      </c>
    </row>
    <row r="780" spans="1:5">
      <c r="A780" s="445">
        <v>138</v>
      </c>
      <c r="B780" s="433" t="s">
        <v>33</v>
      </c>
      <c r="C780" s="576"/>
      <c r="D780" s="637"/>
      <c r="E780" s="441" t="e">
        <f>C780/'MNB100'!C$29</f>
        <v>#DIV/0!</v>
      </c>
    </row>
    <row r="781" spans="1:5">
      <c r="A781" s="445">
        <v>139</v>
      </c>
      <c r="B781" s="433" t="s">
        <v>33</v>
      </c>
      <c r="C781" s="576"/>
      <c r="D781" s="637"/>
      <c r="E781" s="441" t="e">
        <f>C781/'MNB100'!C$29</f>
        <v>#DIV/0!</v>
      </c>
    </row>
    <row r="782" spans="1:5">
      <c r="A782" s="445">
        <v>140</v>
      </c>
      <c r="B782" s="433" t="s">
        <v>33</v>
      </c>
      <c r="C782" s="576"/>
      <c r="D782" s="637"/>
      <c r="E782" s="441" t="e">
        <f>C782/'MNB100'!C$29</f>
        <v>#DIV/0!</v>
      </c>
    </row>
    <row r="783" spans="1:5">
      <c r="A783" s="445">
        <v>141</v>
      </c>
      <c r="B783" s="433" t="s">
        <v>33</v>
      </c>
      <c r="C783" s="576"/>
      <c r="D783" s="637"/>
      <c r="E783" s="441" t="e">
        <f>C783/'MNB100'!C$29</f>
        <v>#DIV/0!</v>
      </c>
    </row>
    <row r="784" spans="1:5">
      <c r="A784" s="445">
        <v>142</v>
      </c>
      <c r="B784" s="433" t="s">
        <v>33</v>
      </c>
      <c r="C784" s="576"/>
      <c r="D784" s="637"/>
      <c r="E784" s="441" t="e">
        <f>C784/'MNB100'!C$29</f>
        <v>#DIV/0!</v>
      </c>
    </row>
    <row r="785" spans="1:5">
      <c r="A785" s="445">
        <v>143</v>
      </c>
      <c r="B785" s="433" t="s">
        <v>33</v>
      </c>
      <c r="C785" s="576"/>
      <c r="D785" s="637"/>
      <c r="E785" s="441" t="e">
        <f>C785/'MNB100'!C$29</f>
        <v>#DIV/0!</v>
      </c>
    </row>
    <row r="786" spans="1:5">
      <c r="A786" s="445">
        <v>144</v>
      </c>
      <c r="B786" s="433" t="s">
        <v>33</v>
      </c>
      <c r="C786" s="576"/>
      <c r="D786" s="637"/>
      <c r="E786" s="441" t="e">
        <f>C786/'MNB100'!C$29</f>
        <v>#DIV/0!</v>
      </c>
    </row>
    <row r="787" spans="1:5">
      <c r="A787" s="445">
        <v>145</v>
      </c>
      <c r="B787" s="433" t="s">
        <v>33</v>
      </c>
      <c r="C787" s="576"/>
      <c r="D787" s="637"/>
      <c r="E787" s="441" t="e">
        <f>C787/'MNB100'!C$29</f>
        <v>#DIV/0!</v>
      </c>
    </row>
    <row r="788" spans="1:5">
      <c r="A788" s="445">
        <v>146</v>
      </c>
      <c r="B788" s="433" t="s">
        <v>33</v>
      </c>
      <c r="C788" s="576"/>
      <c r="D788" s="637"/>
      <c r="E788" s="441" t="e">
        <f>C788/'MNB100'!C$29</f>
        <v>#DIV/0!</v>
      </c>
    </row>
    <row r="789" spans="1:5">
      <c r="A789" s="445">
        <v>147</v>
      </c>
      <c r="B789" s="433" t="s">
        <v>33</v>
      </c>
      <c r="C789" s="576"/>
      <c r="D789" s="637"/>
      <c r="E789" s="441" t="e">
        <f>C789/'MNB100'!C$29</f>
        <v>#DIV/0!</v>
      </c>
    </row>
    <row r="790" spans="1:5">
      <c r="A790" s="445">
        <v>148</v>
      </c>
      <c r="B790" s="433" t="s">
        <v>33</v>
      </c>
      <c r="C790" s="576"/>
      <c r="D790" s="637"/>
      <c r="E790" s="441" t="e">
        <f>C790/'MNB100'!C$29</f>
        <v>#DIV/0!</v>
      </c>
    </row>
    <row r="791" spans="1:5">
      <c r="A791" s="445">
        <v>149</v>
      </c>
      <c r="B791" s="433" t="s">
        <v>33</v>
      </c>
      <c r="C791" s="576"/>
      <c r="D791" s="637"/>
      <c r="E791" s="441" t="e">
        <f>C791/'MNB100'!C$29</f>
        <v>#DIV/0!</v>
      </c>
    </row>
    <row r="792" spans="1:5">
      <c r="A792" s="445">
        <v>150</v>
      </c>
      <c r="B792" s="433" t="s">
        <v>33</v>
      </c>
      <c r="C792" s="576"/>
      <c r="D792" s="637"/>
      <c r="E792" s="441" t="e">
        <f>C792/'MNB100'!C$29</f>
        <v>#DIV/0!</v>
      </c>
    </row>
    <row r="793" spans="1:5">
      <c r="A793" s="445">
        <v>151</v>
      </c>
      <c r="B793" s="433" t="s">
        <v>33</v>
      </c>
      <c r="C793" s="576"/>
      <c r="D793" s="637"/>
      <c r="E793" s="441" t="e">
        <f>C793/'MNB100'!C$29</f>
        <v>#DIV/0!</v>
      </c>
    </row>
    <row r="794" spans="1:5">
      <c r="A794" s="445">
        <v>152</v>
      </c>
      <c r="B794" s="433" t="s">
        <v>33</v>
      </c>
      <c r="C794" s="576"/>
      <c r="D794" s="637"/>
      <c r="E794" s="441" t="e">
        <f>C794/'MNB100'!C$29</f>
        <v>#DIV/0!</v>
      </c>
    </row>
    <row r="795" spans="1:5">
      <c r="A795" s="445">
        <v>153</v>
      </c>
      <c r="B795" s="433" t="s">
        <v>33</v>
      </c>
      <c r="C795" s="576"/>
      <c r="D795" s="637"/>
      <c r="E795" s="441" t="e">
        <f>C795/'MNB100'!C$29</f>
        <v>#DIV/0!</v>
      </c>
    </row>
    <row r="796" spans="1:5">
      <c r="A796" s="445">
        <v>154</v>
      </c>
      <c r="B796" s="433" t="s">
        <v>33</v>
      </c>
      <c r="C796" s="576"/>
      <c r="D796" s="637"/>
      <c r="E796" s="441" t="e">
        <f>C796/'MNB100'!C$29</f>
        <v>#DIV/0!</v>
      </c>
    </row>
    <row r="797" spans="1:5">
      <c r="A797" s="445">
        <v>155</v>
      </c>
      <c r="B797" s="433" t="s">
        <v>33</v>
      </c>
      <c r="C797" s="576"/>
      <c r="D797" s="637"/>
      <c r="E797" s="441" t="e">
        <f>C797/'MNB100'!C$29</f>
        <v>#DIV/0!</v>
      </c>
    </row>
    <row r="798" spans="1:5">
      <c r="A798" s="445">
        <v>156</v>
      </c>
      <c r="B798" s="433" t="s">
        <v>33</v>
      </c>
      <c r="C798" s="576"/>
      <c r="D798" s="637"/>
      <c r="E798" s="441" t="e">
        <f>C798/'MNB100'!C$29</f>
        <v>#DIV/0!</v>
      </c>
    </row>
    <row r="799" spans="1:5">
      <c r="A799" s="445">
        <v>157</v>
      </c>
      <c r="B799" s="433" t="s">
        <v>33</v>
      </c>
      <c r="C799" s="576"/>
      <c r="D799" s="637"/>
      <c r="E799" s="441" t="e">
        <f>C799/'MNB100'!C$29</f>
        <v>#DIV/0!</v>
      </c>
    </row>
    <row r="800" spans="1:5">
      <c r="A800" s="445">
        <v>158</v>
      </c>
      <c r="B800" s="433" t="s">
        <v>33</v>
      </c>
      <c r="C800" s="576"/>
      <c r="D800" s="637"/>
      <c r="E800" s="441" t="e">
        <f>C800/'MNB100'!C$29</f>
        <v>#DIV/0!</v>
      </c>
    </row>
    <row r="801" spans="1:5">
      <c r="A801" s="445">
        <v>159</v>
      </c>
      <c r="B801" s="433" t="s">
        <v>33</v>
      </c>
      <c r="C801" s="576"/>
      <c r="D801" s="637"/>
      <c r="E801" s="441" t="e">
        <f>C801/'MNB100'!C$29</f>
        <v>#DIV/0!</v>
      </c>
    </row>
    <row r="802" spans="1:5">
      <c r="A802" s="445">
        <v>160</v>
      </c>
      <c r="B802" s="433" t="s">
        <v>33</v>
      </c>
      <c r="C802" s="576"/>
      <c r="D802" s="637"/>
      <c r="E802" s="441" t="e">
        <f>C802/'MNB100'!C$29</f>
        <v>#DIV/0!</v>
      </c>
    </row>
    <row r="803" spans="1:5">
      <c r="A803" s="445">
        <v>161</v>
      </c>
      <c r="B803" s="433" t="s">
        <v>33</v>
      </c>
      <c r="C803" s="576"/>
      <c r="D803" s="637"/>
      <c r="E803" s="441" t="e">
        <f>C803/'MNB100'!C$29</f>
        <v>#DIV/0!</v>
      </c>
    </row>
    <row r="804" spans="1:5">
      <c r="A804" s="445">
        <v>162</v>
      </c>
      <c r="B804" s="433" t="s">
        <v>33</v>
      </c>
      <c r="C804" s="576"/>
      <c r="D804" s="637"/>
      <c r="E804" s="441" t="e">
        <f>C804/'MNB100'!C$29</f>
        <v>#DIV/0!</v>
      </c>
    </row>
    <row r="805" spans="1:5">
      <c r="A805" s="445">
        <v>163</v>
      </c>
      <c r="B805" s="433" t="s">
        <v>33</v>
      </c>
      <c r="C805" s="576"/>
      <c r="D805" s="637"/>
      <c r="E805" s="441" t="e">
        <f>C805/'MNB100'!C$29</f>
        <v>#DIV/0!</v>
      </c>
    </row>
    <row r="806" spans="1:5">
      <c r="A806" s="445">
        <v>164</v>
      </c>
      <c r="B806" s="433" t="s">
        <v>33</v>
      </c>
      <c r="C806" s="576"/>
      <c r="D806" s="637"/>
      <c r="E806" s="441" t="e">
        <f>C806/'MNB100'!C$29</f>
        <v>#DIV/0!</v>
      </c>
    </row>
    <row r="807" spans="1:5">
      <c r="A807" s="445">
        <v>165</v>
      </c>
      <c r="B807" s="433" t="s">
        <v>33</v>
      </c>
      <c r="C807" s="576"/>
      <c r="D807" s="637"/>
      <c r="E807" s="441" t="e">
        <f>C807/'MNB100'!C$29</f>
        <v>#DIV/0!</v>
      </c>
    </row>
    <row r="808" spans="1:5">
      <c r="A808" s="445">
        <v>166</v>
      </c>
      <c r="B808" s="433" t="s">
        <v>33</v>
      </c>
      <c r="C808" s="576"/>
      <c r="D808" s="637"/>
      <c r="E808" s="441" t="e">
        <f>C808/'MNB100'!C$29</f>
        <v>#DIV/0!</v>
      </c>
    </row>
    <row r="809" spans="1:5">
      <c r="A809" s="445">
        <v>167</v>
      </c>
      <c r="B809" s="433" t="s">
        <v>33</v>
      </c>
      <c r="C809" s="576"/>
      <c r="D809" s="637"/>
      <c r="E809" s="441" t="e">
        <f>C809/'MNB100'!C$29</f>
        <v>#DIV/0!</v>
      </c>
    </row>
    <row r="810" spans="1:5">
      <c r="A810" s="445">
        <v>168</v>
      </c>
      <c r="B810" s="433" t="s">
        <v>33</v>
      </c>
      <c r="C810" s="576"/>
      <c r="D810" s="637"/>
      <c r="E810" s="441" t="e">
        <f>C810/'MNB100'!C$29</f>
        <v>#DIV/0!</v>
      </c>
    </row>
    <row r="811" spans="1:5">
      <c r="A811" s="445">
        <v>169</v>
      </c>
      <c r="B811" s="433" t="s">
        <v>33</v>
      </c>
      <c r="C811" s="576"/>
      <c r="D811" s="637"/>
      <c r="E811" s="441" t="e">
        <f>C811/'MNB100'!C$29</f>
        <v>#DIV/0!</v>
      </c>
    </row>
    <row r="812" spans="1:5">
      <c r="A812" s="445">
        <v>170</v>
      </c>
      <c r="B812" s="433" t="s">
        <v>33</v>
      </c>
      <c r="C812" s="576"/>
      <c r="D812" s="637"/>
      <c r="E812" s="441" t="e">
        <f>C812/'MNB100'!C$29</f>
        <v>#DIV/0!</v>
      </c>
    </row>
    <row r="813" spans="1:5">
      <c r="A813" s="445">
        <v>171</v>
      </c>
      <c r="B813" s="433" t="s">
        <v>33</v>
      </c>
      <c r="C813" s="576"/>
      <c r="D813" s="637"/>
      <c r="E813" s="441" t="e">
        <f>C813/'MNB100'!C$29</f>
        <v>#DIV/0!</v>
      </c>
    </row>
    <row r="814" spans="1:5">
      <c r="A814" s="445">
        <v>172</v>
      </c>
      <c r="B814" s="433" t="s">
        <v>33</v>
      </c>
      <c r="C814" s="576"/>
      <c r="D814" s="637"/>
      <c r="E814" s="441" t="e">
        <f>C814/'MNB100'!C$29</f>
        <v>#DIV/0!</v>
      </c>
    </row>
    <row r="815" spans="1:5">
      <c r="A815" s="445">
        <v>173</v>
      </c>
      <c r="B815" s="433" t="s">
        <v>33</v>
      </c>
      <c r="C815" s="576"/>
      <c r="D815" s="637"/>
      <c r="E815" s="441" t="e">
        <f>C815/'MNB100'!C$29</f>
        <v>#DIV/0!</v>
      </c>
    </row>
    <row r="816" spans="1:5">
      <c r="A816" s="445">
        <v>174</v>
      </c>
      <c r="B816" s="433" t="s">
        <v>33</v>
      </c>
      <c r="C816" s="576"/>
      <c r="D816" s="637"/>
      <c r="E816" s="441" t="e">
        <f>C816/'MNB100'!C$29</f>
        <v>#DIV/0!</v>
      </c>
    </row>
    <row r="817" spans="1:5">
      <c r="A817" s="445">
        <v>175</v>
      </c>
      <c r="B817" s="433" t="s">
        <v>33</v>
      </c>
      <c r="C817" s="576"/>
      <c r="D817" s="637"/>
      <c r="E817" s="441" t="e">
        <f>C817/'MNB100'!C$29</f>
        <v>#DIV/0!</v>
      </c>
    </row>
    <row r="818" spans="1:5">
      <c r="A818" s="445">
        <v>176</v>
      </c>
      <c r="B818" s="433" t="s">
        <v>33</v>
      </c>
      <c r="C818" s="576"/>
      <c r="D818" s="637"/>
      <c r="E818" s="441" t="e">
        <f>C818/'MNB100'!C$29</f>
        <v>#DIV/0!</v>
      </c>
    </row>
    <row r="819" spans="1:5">
      <c r="A819" s="445">
        <v>177</v>
      </c>
      <c r="B819" s="433" t="s">
        <v>33</v>
      </c>
      <c r="C819" s="576"/>
      <c r="D819" s="637"/>
      <c r="E819" s="441" t="e">
        <f>C819/'MNB100'!C$29</f>
        <v>#DIV/0!</v>
      </c>
    </row>
    <row r="820" spans="1:5">
      <c r="A820" s="445">
        <v>178</v>
      </c>
      <c r="B820" s="433" t="s">
        <v>33</v>
      </c>
      <c r="C820" s="576"/>
      <c r="D820" s="637"/>
      <c r="E820" s="441" t="e">
        <f>C820/'MNB100'!C$29</f>
        <v>#DIV/0!</v>
      </c>
    </row>
    <row r="821" spans="1:5">
      <c r="A821" s="445">
        <v>179</v>
      </c>
      <c r="B821" s="433" t="s">
        <v>33</v>
      </c>
      <c r="C821" s="576"/>
      <c r="D821" s="637"/>
      <c r="E821" s="441" t="e">
        <f>C821/'MNB100'!C$29</f>
        <v>#DIV/0!</v>
      </c>
    </row>
    <row r="822" spans="1:5">
      <c r="A822" s="445">
        <v>180</v>
      </c>
      <c r="B822" s="433" t="s">
        <v>33</v>
      </c>
      <c r="C822" s="576"/>
      <c r="D822" s="637"/>
      <c r="E822" s="441" t="e">
        <f>C822/'MNB100'!C$29</f>
        <v>#DIV/0!</v>
      </c>
    </row>
    <row r="823" spans="1:5">
      <c r="A823" s="445">
        <v>181</v>
      </c>
      <c r="B823" s="433" t="s">
        <v>33</v>
      </c>
      <c r="C823" s="576"/>
      <c r="D823" s="637"/>
      <c r="E823" s="441" t="e">
        <f>C823/'MNB100'!C$29</f>
        <v>#DIV/0!</v>
      </c>
    </row>
    <row r="824" spans="1:5">
      <c r="A824" s="445">
        <v>182</v>
      </c>
      <c r="B824" s="433" t="s">
        <v>33</v>
      </c>
      <c r="C824" s="576"/>
      <c r="D824" s="637"/>
      <c r="E824" s="441" t="e">
        <f>C824/'MNB100'!C$29</f>
        <v>#DIV/0!</v>
      </c>
    </row>
    <row r="825" spans="1:5">
      <c r="A825" s="445">
        <v>183</v>
      </c>
      <c r="B825" s="433" t="s">
        <v>33</v>
      </c>
      <c r="C825" s="576"/>
      <c r="D825" s="637"/>
      <c r="E825" s="441" t="e">
        <f>C825/'MNB100'!C$29</f>
        <v>#DIV/0!</v>
      </c>
    </row>
    <row r="826" spans="1:5">
      <c r="A826" s="445">
        <v>184</v>
      </c>
      <c r="B826" s="433" t="s">
        <v>33</v>
      </c>
      <c r="C826" s="576"/>
      <c r="D826" s="637"/>
      <c r="E826" s="441" t="e">
        <f>C826/'MNB100'!C$29</f>
        <v>#DIV/0!</v>
      </c>
    </row>
    <row r="827" spans="1:5">
      <c r="A827" s="445">
        <v>185</v>
      </c>
      <c r="B827" s="433" t="s">
        <v>33</v>
      </c>
      <c r="C827" s="576"/>
      <c r="D827" s="637"/>
      <c r="E827" s="441" t="e">
        <f>C827/'MNB100'!C$29</f>
        <v>#DIV/0!</v>
      </c>
    </row>
    <row r="828" spans="1:5">
      <c r="A828" s="445">
        <v>186</v>
      </c>
      <c r="B828" s="433" t="s">
        <v>33</v>
      </c>
      <c r="C828" s="576"/>
      <c r="D828" s="637"/>
      <c r="E828" s="441" t="e">
        <f>C828/'MNB100'!C$29</f>
        <v>#DIV/0!</v>
      </c>
    </row>
    <row r="829" spans="1:5">
      <c r="A829" s="445">
        <v>187</v>
      </c>
      <c r="B829" s="433" t="s">
        <v>33</v>
      </c>
      <c r="C829" s="576"/>
      <c r="D829" s="637"/>
      <c r="E829" s="441" t="e">
        <f>C829/'MNB100'!C$29</f>
        <v>#DIV/0!</v>
      </c>
    </row>
    <row r="830" spans="1:5">
      <c r="A830" s="445">
        <v>188</v>
      </c>
      <c r="B830" s="433" t="s">
        <v>33</v>
      </c>
      <c r="C830" s="576"/>
      <c r="D830" s="637"/>
      <c r="E830" s="441" t="e">
        <f>C830/'MNB100'!C$29</f>
        <v>#DIV/0!</v>
      </c>
    </row>
    <row r="831" spans="1:5">
      <c r="A831" s="445">
        <v>189</v>
      </c>
      <c r="B831" s="433" t="s">
        <v>33</v>
      </c>
      <c r="C831" s="576"/>
      <c r="D831" s="637"/>
      <c r="E831" s="441" t="e">
        <f>C831/'MNB100'!C$29</f>
        <v>#DIV/0!</v>
      </c>
    </row>
    <row r="832" spans="1:5">
      <c r="A832" s="445">
        <v>190</v>
      </c>
      <c r="B832" s="433" t="s">
        <v>33</v>
      </c>
      <c r="C832" s="576"/>
      <c r="D832" s="637"/>
      <c r="E832" s="441" t="e">
        <f>C832/'MNB100'!C$29</f>
        <v>#DIV/0!</v>
      </c>
    </row>
    <row r="833" spans="1:5">
      <c r="A833" s="445">
        <v>191</v>
      </c>
      <c r="B833" s="433" t="s">
        <v>33</v>
      </c>
      <c r="C833" s="576"/>
      <c r="D833" s="637"/>
      <c r="E833" s="441" t="e">
        <f>C833/'MNB100'!C$29</f>
        <v>#DIV/0!</v>
      </c>
    </row>
    <row r="834" spans="1:5">
      <c r="A834" s="445">
        <v>192</v>
      </c>
      <c r="B834" s="433" t="s">
        <v>33</v>
      </c>
      <c r="C834" s="576"/>
      <c r="D834" s="637"/>
      <c r="E834" s="441" t="e">
        <f>C834/'MNB100'!C$29</f>
        <v>#DIV/0!</v>
      </c>
    </row>
    <row r="835" spans="1:5">
      <c r="A835" s="445">
        <v>193</v>
      </c>
      <c r="B835" s="433" t="s">
        <v>33</v>
      </c>
      <c r="C835" s="576"/>
      <c r="D835" s="637"/>
      <c r="E835" s="441" t="e">
        <f>C835/'MNB100'!C$29</f>
        <v>#DIV/0!</v>
      </c>
    </row>
    <row r="836" spans="1:5">
      <c r="A836" s="445">
        <v>194</v>
      </c>
      <c r="B836" s="433" t="s">
        <v>33</v>
      </c>
      <c r="C836" s="576"/>
      <c r="D836" s="637"/>
      <c r="E836" s="441" t="e">
        <f>C836/'MNB100'!C$29</f>
        <v>#DIV/0!</v>
      </c>
    </row>
    <row r="837" spans="1:5">
      <c r="A837" s="445">
        <v>195</v>
      </c>
      <c r="B837" s="433" t="s">
        <v>33</v>
      </c>
      <c r="C837" s="576"/>
      <c r="D837" s="637"/>
      <c r="E837" s="441" t="e">
        <f>C837/'MNB100'!C$29</f>
        <v>#DIV/0!</v>
      </c>
    </row>
    <row r="838" spans="1:5">
      <c r="A838" s="445">
        <v>196</v>
      </c>
      <c r="B838" s="433" t="s">
        <v>33</v>
      </c>
      <c r="C838" s="576"/>
      <c r="D838" s="637"/>
      <c r="E838" s="441" t="e">
        <f>C838/'MNB100'!C$29</f>
        <v>#DIV/0!</v>
      </c>
    </row>
    <row r="839" spans="1:5">
      <c r="A839" s="445">
        <v>197</v>
      </c>
      <c r="B839" s="433" t="s">
        <v>33</v>
      </c>
      <c r="C839" s="576"/>
      <c r="D839" s="637"/>
      <c r="E839" s="441" t="e">
        <f>C839/'MNB100'!C$29</f>
        <v>#DIV/0!</v>
      </c>
    </row>
    <row r="840" spans="1:5">
      <c r="A840" s="445">
        <v>198</v>
      </c>
      <c r="B840" s="433" t="s">
        <v>33</v>
      </c>
      <c r="C840" s="576"/>
      <c r="D840" s="637"/>
      <c r="E840" s="441" t="e">
        <f>C840/'MNB100'!C$29</f>
        <v>#DIV/0!</v>
      </c>
    </row>
    <row r="841" spans="1:5">
      <c r="A841" s="445">
        <v>199</v>
      </c>
      <c r="B841" s="433" t="s">
        <v>33</v>
      </c>
      <c r="C841" s="576"/>
      <c r="D841" s="637"/>
      <c r="E841" s="441" t="e">
        <f>C841/'MNB100'!C$29</f>
        <v>#DIV/0!</v>
      </c>
    </row>
    <row r="842" spans="1:5">
      <c r="A842" s="445">
        <v>200</v>
      </c>
      <c r="B842" s="433" t="s">
        <v>33</v>
      </c>
      <c r="C842" s="576"/>
      <c r="D842" s="637"/>
      <c r="E842" s="441" t="e">
        <f>C842/'MNB100'!C$29</f>
        <v>#DIV/0!</v>
      </c>
    </row>
    <row r="843" spans="1:5" s="439" customFormat="1" ht="24.95" customHeight="1">
      <c r="A843" s="303" t="s">
        <v>204</v>
      </c>
      <c r="B843" s="855" t="s">
        <v>2167</v>
      </c>
      <c r="C843" s="855"/>
      <c r="D843" s="436" t="s">
        <v>33</v>
      </c>
      <c r="E843" s="435"/>
    </row>
    <row r="844" spans="1:5" s="439" customFormat="1" ht="12.75">
      <c r="A844" s="150" t="s">
        <v>889</v>
      </c>
      <c r="B844" s="150" t="s">
        <v>895</v>
      </c>
      <c r="C844" s="429" t="s">
        <v>2033</v>
      </c>
      <c r="D844" s="428" t="s">
        <v>891</v>
      </c>
      <c r="E844" s="415" t="s">
        <v>892</v>
      </c>
    </row>
    <row r="845" spans="1:5" s="439" customFormat="1" ht="12.75">
      <c r="A845" s="437"/>
      <c r="B845" s="430" t="s">
        <v>106</v>
      </c>
      <c r="C845" s="395">
        <f>SUM(C846:C1045)</f>
        <v>0</v>
      </c>
      <c r="D845" s="431" t="s">
        <v>33</v>
      </c>
      <c r="E845" s="438"/>
    </row>
    <row r="846" spans="1:5">
      <c r="A846" s="445">
        <v>1</v>
      </c>
      <c r="B846" s="433" t="s">
        <v>33</v>
      </c>
      <c r="C846" s="576"/>
      <c r="D846" s="637"/>
      <c r="E846" s="441" t="e">
        <f>C846/'MNB100'!C$29</f>
        <v>#DIV/0!</v>
      </c>
    </row>
    <row r="847" spans="1:5">
      <c r="A847" s="445">
        <v>2</v>
      </c>
      <c r="B847" s="433" t="s">
        <v>33</v>
      </c>
      <c r="C847" s="576"/>
      <c r="D847" s="637"/>
      <c r="E847" s="441" t="e">
        <f>C847/'MNB100'!C$29</f>
        <v>#DIV/0!</v>
      </c>
    </row>
    <row r="848" spans="1:5">
      <c r="A848" s="445">
        <v>3</v>
      </c>
      <c r="B848" s="433" t="s">
        <v>33</v>
      </c>
      <c r="C848" s="576"/>
      <c r="D848" s="637"/>
      <c r="E848" s="441" t="e">
        <f>C848/'MNB100'!C$29</f>
        <v>#DIV/0!</v>
      </c>
    </row>
    <row r="849" spans="1:5">
      <c r="A849" s="445">
        <v>4</v>
      </c>
      <c r="B849" s="433" t="s">
        <v>33</v>
      </c>
      <c r="C849" s="576"/>
      <c r="D849" s="637"/>
      <c r="E849" s="441" t="e">
        <f>C849/'MNB100'!C$29</f>
        <v>#DIV/0!</v>
      </c>
    </row>
    <row r="850" spans="1:5">
      <c r="A850" s="445">
        <v>5</v>
      </c>
      <c r="B850" s="433" t="s">
        <v>33</v>
      </c>
      <c r="C850" s="576"/>
      <c r="D850" s="637"/>
      <c r="E850" s="441" t="e">
        <f>C850/'MNB100'!C$29</f>
        <v>#DIV/0!</v>
      </c>
    </row>
    <row r="851" spans="1:5">
      <c r="A851" s="445">
        <v>6</v>
      </c>
      <c r="B851" s="433" t="s">
        <v>33</v>
      </c>
      <c r="C851" s="576"/>
      <c r="D851" s="637"/>
      <c r="E851" s="441" t="e">
        <f>C851/'MNB100'!C$29</f>
        <v>#DIV/0!</v>
      </c>
    </row>
    <row r="852" spans="1:5">
      <c r="A852" s="445">
        <v>7</v>
      </c>
      <c r="B852" s="433" t="s">
        <v>33</v>
      </c>
      <c r="C852" s="576"/>
      <c r="D852" s="637"/>
      <c r="E852" s="441" t="e">
        <f>C852/'MNB100'!C$29</f>
        <v>#DIV/0!</v>
      </c>
    </row>
    <row r="853" spans="1:5">
      <c r="A853" s="445">
        <v>8</v>
      </c>
      <c r="B853" s="433" t="s">
        <v>33</v>
      </c>
      <c r="C853" s="576"/>
      <c r="D853" s="637"/>
      <c r="E853" s="441" t="e">
        <f>C853/'MNB100'!C$29</f>
        <v>#DIV/0!</v>
      </c>
    </row>
    <row r="854" spans="1:5">
      <c r="A854" s="445">
        <v>9</v>
      </c>
      <c r="B854" s="433" t="s">
        <v>33</v>
      </c>
      <c r="C854" s="576"/>
      <c r="D854" s="637"/>
      <c r="E854" s="441" t="e">
        <f>C854/'MNB100'!C$29</f>
        <v>#DIV/0!</v>
      </c>
    </row>
    <row r="855" spans="1:5">
      <c r="A855" s="445">
        <v>10</v>
      </c>
      <c r="B855" s="433" t="s">
        <v>33</v>
      </c>
      <c r="C855" s="576"/>
      <c r="D855" s="637"/>
      <c r="E855" s="441" t="e">
        <f>C855/'MNB100'!C$29</f>
        <v>#DIV/0!</v>
      </c>
    </row>
    <row r="856" spans="1:5">
      <c r="A856" s="445">
        <v>11</v>
      </c>
      <c r="B856" s="433" t="s">
        <v>33</v>
      </c>
      <c r="C856" s="576"/>
      <c r="D856" s="637"/>
      <c r="E856" s="441" t="e">
        <f>C856/'MNB100'!C$29</f>
        <v>#DIV/0!</v>
      </c>
    </row>
    <row r="857" spans="1:5">
      <c r="A857" s="445">
        <v>12</v>
      </c>
      <c r="B857" s="433" t="s">
        <v>33</v>
      </c>
      <c r="C857" s="576"/>
      <c r="D857" s="637"/>
      <c r="E857" s="441" t="e">
        <f>C857/'MNB100'!C$29</f>
        <v>#DIV/0!</v>
      </c>
    </row>
    <row r="858" spans="1:5">
      <c r="A858" s="445">
        <v>13</v>
      </c>
      <c r="B858" s="433" t="s">
        <v>33</v>
      </c>
      <c r="C858" s="576"/>
      <c r="D858" s="637"/>
      <c r="E858" s="441" t="e">
        <f>C858/'MNB100'!C$29</f>
        <v>#DIV/0!</v>
      </c>
    </row>
    <row r="859" spans="1:5">
      <c r="A859" s="445">
        <v>14</v>
      </c>
      <c r="B859" s="433" t="s">
        <v>33</v>
      </c>
      <c r="C859" s="576"/>
      <c r="D859" s="637"/>
      <c r="E859" s="441" t="e">
        <f>C859/'MNB100'!C$29</f>
        <v>#DIV/0!</v>
      </c>
    </row>
    <row r="860" spans="1:5">
      <c r="A860" s="445">
        <v>15</v>
      </c>
      <c r="B860" s="433" t="s">
        <v>33</v>
      </c>
      <c r="C860" s="576"/>
      <c r="D860" s="637"/>
      <c r="E860" s="441" t="e">
        <f>C860/'MNB100'!C$29</f>
        <v>#DIV/0!</v>
      </c>
    </row>
    <row r="861" spans="1:5">
      <c r="A861" s="445">
        <v>16</v>
      </c>
      <c r="B861" s="433" t="s">
        <v>33</v>
      </c>
      <c r="C861" s="576"/>
      <c r="D861" s="637"/>
      <c r="E861" s="441" t="e">
        <f>C861/'MNB100'!C$29</f>
        <v>#DIV/0!</v>
      </c>
    </row>
    <row r="862" spans="1:5">
      <c r="A862" s="445">
        <v>17</v>
      </c>
      <c r="B862" s="433" t="s">
        <v>33</v>
      </c>
      <c r="C862" s="576"/>
      <c r="D862" s="637"/>
      <c r="E862" s="441" t="e">
        <f>C862/'MNB100'!C$29</f>
        <v>#DIV/0!</v>
      </c>
    </row>
    <row r="863" spans="1:5">
      <c r="A863" s="445">
        <v>18</v>
      </c>
      <c r="B863" s="433" t="s">
        <v>33</v>
      </c>
      <c r="C863" s="576"/>
      <c r="D863" s="637"/>
      <c r="E863" s="441" t="e">
        <f>C863/'MNB100'!C$29</f>
        <v>#DIV/0!</v>
      </c>
    </row>
    <row r="864" spans="1:5">
      <c r="A864" s="445">
        <v>19</v>
      </c>
      <c r="B864" s="433" t="s">
        <v>33</v>
      </c>
      <c r="C864" s="576"/>
      <c r="D864" s="637"/>
      <c r="E864" s="441" t="e">
        <f>C864/'MNB100'!C$29</f>
        <v>#DIV/0!</v>
      </c>
    </row>
    <row r="865" spans="1:5">
      <c r="A865" s="445">
        <v>20</v>
      </c>
      <c r="B865" s="433" t="s">
        <v>33</v>
      </c>
      <c r="C865" s="576"/>
      <c r="D865" s="637"/>
      <c r="E865" s="441" t="e">
        <f>C865/'MNB100'!C$29</f>
        <v>#DIV/0!</v>
      </c>
    </row>
    <row r="866" spans="1:5">
      <c r="A866" s="445">
        <v>21</v>
      </c>
      <c r="B866" s="433" t="s">
        <v>33</v>
      </c>
      <c r="C866" s="576"/>
      <c r="D866" s="637"/>
      <c r="E866" s="441" t="e">
        <f>C866/'MNB100'!C$29</f>
        <v>#DIV/0!</v>
      </c>
    </row>
    <row r="867" spans="1:5">
      <c r="A867" s="445">
        <v>22</v>
      </c>
      <c r="B867" s="433" t="s">
        <v>33</v>
      </c>
      <c r="C867" s="576"/>
      <c r="D867" s="637"/>
      <c r="E867" s="441" t="e">
        <f>C867/'MNB100'!C$29</f>
        <v>#DIV/0!</v>
      </c>
    </row>
    <row r="868" spans="1:5">
      <c r="A868" s="445">
        <v>23</v>
      </c>
      <c r="B868" s="433" t="s">
        <v>33</v>
      </c>
      <c r="C868" s="576"/>
      <c r="D868" s="637"/>
      <c r="E868" s="441" t="e">
        <f>C868/'MNB100'!C$29</f>
        <v>#DIV/0!</v>
      </c>
    </row>
    <row r="869" spans="1:5">
      <c r="A869" s="445">
        <v>24</v>
      </c>
      <c r="B869" s="433" t="s">
        <v>33</v>
      </c>
      <c r="C869" s="576"/>
      <c r="D869" s="637"/>
      <c r="E869" s="441" t="e">
        <f>C869/'MNB100'!C$29</f>
        <v>#DIV/0!</v>
      </c>
    </row>
    <row r="870" spans="1:5">
      <c r="A870" s="445">
        <v>25</v>
      </c>
      <c r="B870" s="433" t="s">
        <v>33</v>
      </c>
      <c r="C870" s="576"/>
      <c r="D870" s="637"/>
      <c r="E870" s="441" t="e">
        <f>C870/'MNB100'!C$29</f>
        <v>#DIV/0!</v>
      </c>
    </row>
    <row r="871" spans="1:5">
      <c r="A871" s="445">
        <v>26</v>
      </c>
      <c r="B871" s="433" t="s">
        <v>33</v>
      </c>
      <c r="C871" s="576"/>
      <c r="D871" s="637"/>
      <c r="E871" s="441" t="e">
        <f>C871/'MNB100'!C$29</f>
        <v>#DIV/0!</v>
      </c>
    </row>
    <row r="872" spans="1:5">
      <c r="A872" s="445">
        <v>27</v>
      </c>
      <c r="B872" s="433" t="s">
        <v>33</v>
      </c>
      <c r="C872" s="576"/>
      <c r="D872" s="637"/>
      <c r="E872" s="441" t="e">
        <f>C872/'MNB100'!C$29</f>
        <v>#DIV/0!</v>
      </c>
    </row>
    <row r="873" spans="1:5">
      <c r="A873" s="445">
        <v>28</v>
      </c>
      <c r="B873" s="433" t="s">
        <v>33</v>
      </c>
      <c r="C873" s="576"/>
      <c r="D873" s="637"/>
      <c r="E873" s="441" t="e">
        <f>C873/'MNB100'!C$29</f>
        <v>#DIV/0!</v>
      </c>
    </row>
    <row r="874" spans="1:5">
      <c r="A874" s="445">
        <v>29</v>
      </c>
      <c r="B874" s="433" t="s">
        <v>33</v>
      </c>
      <c r="C874" s="576"/>
      <c r="D874" s="637"/>
      <c r="E874" s="441" t="e">
        <f>C874/'MNB100'!C$29</f>
        <v>#DIV/0!</v>
      </c>
    </row>
    <row r="875" spans="1:5">
      <c r="A875" s="445">
        <v>30</v>
      </c>
      <c r="B875" s="433" t="s">
        <v>33</v>
      </c>
      <c r="C875" s="576"/>
      <c r="D875" s="637"/>
      <c r="E875" s="441" t="e">
        <f>C875/'MNB100'!C$29</f>
        <v>#DIV/0!</v>
      </c>
    </row>
    <row r="876" spans="1:5">
      <c r="A876" s="445">
        <v>31</v>
      </c>
      <c r="B876" s="433" t="s">
        <v>33</v>
      </c>
      <c r="C876" s="576"/>
      <c r="D876" s="637"/>
      <c r="E876" s="441" t="e">
        <f>C876/'MNB100'!C$29</f>
        <v>#DIV/0!</v>
      </c>
    </row>
    <row r="877" spans="1:5">
      <c r="A877" s="445">
        <v>32</v>
      </c>
      <c r="B877" s="433" t="s">
        <v>33</v>
      </c>
      <c r="C877" s="576"/>
      <c r="D877" s="637"/>
      <c r="E877" s="441" t="e">
        <f>C877/'MNB100'!C$29</f>
        <v>#DIV/0!</v>
      </c>
    </row>
    <row r="878" spans="1:5">
      <c r="A878" s="445">
        <v>33</v>
      </c>
      <c r="B878" s="433" t="s">
        <v>33</v>
      </c>
      <c r="C878" s="576"/>
      <c r="D878" s="637"/>
      <c r="E878" s="441" t="e">
        <f>C878/'MNB100'!C$29</f>
        <v>#DIV/0!</v>
      </c>
    </row>
    <row r="879" spans="1:5">
      <c r="A879" s="445">
        <v>34</v>
      </c>
      <c r="B879" s="433" t="s">
        <v>33</v>
      </c>
      <c r="C879" s="576"/>
      <c r="D879" s="637"/>
      <c r="E879" s="441" t="e">
        <f>C879/'MNB100'!C$29</f>
        <v>#DIV/0!</v>
      </c>
    </row>
    <row r="880" spans="1:5">
      <c r="A880" s="445">
        <v>35</v>
      </c>
      <c r="B880" s="433" t="s">
        <v>33</v>
      </c>
      <c r="C880" s="576"/>
      <c r="D880" s="637"/>
      <c r="E880" s="441" t="e">
        <f>C880/'MNB100'!C$29</f>
        <v>#DIV/0!</v>
      </c>
    </row>
    <row r="881" spans="1:5">
      <c r="A881" s="445">
        <v>36</v>
      </c>
      <c r="B881" s="433" t="s">
        <v>33</v>
      </c>
      <c r="C881" s="576"/>
      <c r="D881" s="637"/>
      <c r="E881" s="441" t="e">
        <f>C881/'MNB100'!C$29</f>
        <v>#DIV/0!</v>
      </c>
    </row>
    <row r="882" spans="1:5">
      <c r="A882" s="445">
        <v>37</v>
      </c>
      <c r="B882" s="433" t="s">
        <v>33</v>
      </c>
      <c r="C882" s="576"/>
      <c r="D882" s="637"/>
      <c r="E882" s="441" t="e">
        <f>C882/'MNB100'!C$29</f>
        <v>#DIV/0!</v>
      </c>
    </row>
    <row r="883" spans="1:5">
      <c r="A883" s="445">
        <v>38</v>
      </c>
      <c r="B883" s="433" t="s">
        <v>33</v>
      </c>
      <c r="C883" s="576"/>
      <c r="D883" s="637"/>
      <c r="E883" s="441" t="e">
        <f>C883/'MNB100'!C$29</f>
        <v>#DIV/0!</v>
      </c>
    </row>
    <row r="884" spans="1:5">
      <c r="A884" s="445">
        <v>39</v>
      </c>
      <c r="B884" s="433" t="s">
        <v>33</v>
      </c>
      <c r="C884" s="576"/>
      <c r="D884" s="637"/>
      <c r="E884" s="441" t="e">
        <f>C884/'MNB100'!C$29</f>
        <v>#DIV/0!</v>
      </c>
    </row>
    <row r="885" spans="1:5">
      <c r="A885" s="445">
        <v>40</v>
      </c>
      <c r="B885" s="433" t="s">
        <v>33</v>
      </c>
      <c r="C885" s="576"/>
      <c r="D885" s="637"/>
      <c r="E885" s="441" t="e">
        <f>C885/'MNB100'!C$29</f>
        <v>#DIV/0!</v>
      </c>
    </row>
    <row r="886" spans="1:5">
      <c r="A886" s="445">
        <v>41</v>
      </c>
      <c r="B886" s="433" t="s">
        <v>33</v>
      </c>
      <c r="C886" s="576"/>
      <c r="D886" s="637"/>
      <c r="E886" s="441" t="e">
        <f>C886/'MNB100'!C$29</f>
        <v>#DIV/0!</v>
      </c>
    </row>
    <row r="887" spans="1:5">
      <c r="A887" s="445">
        <v>42</v>
      </c>
      <c r="B887" s="433" t="s">
        <v>33</v>
      </c>
      <c r="C887" s="576"/>
      <c r="D887" s="637"/>
      <c r="E887" s="441" t="e">
        <f>C887/'MNB100'!C$29</f>
        <v>#DIV/0!</v>
      </c>
    </row>
    <row r="888" spans="1:5">
      <c r="A888" s="445">
        <v>43</v>
      </c>
      <c r="B888" s="433" t="s">
        <v>33</v>
      </c>
      <c r="C888" s="576"/>
      <c r="D888" s="637"/>
      <c r="E888" s="441" t="e">
        <f>C888/'MNB100'!C$29</f>
        <v>#DIV/0!</v>
      </c>
    </row>
    <row r="889" spans="1:5">
      <c r="A889" s="445">
        <v>44</v>
      </c>
      <c r="B889" s="433" t="s">
        <v>33</v>
      </c>
      <c r="C889" s="576"/>
      <c r="D889" s="637"/>
      <c r="E889" s="441" t="e">
        <f>C889/'MNB100'!C$29</f>
        <v>#DIV/0!</v>
      </c>
    </row>
    <row r="890" spans="1:5">
      <c r="A890" s="445">
        <v>45</v>
      </c>
      <c r="B890" s="433" t="s">
        <v>33</v>
      </c>
      <c r="C890" s="576"/>
      <c r="D890" s="637"/>
      <c r="E890" s="441" t="e">
        <f>C890/'MNB100'!C$29</f>
        <v>#DIV/0!</v>
      </c>
    </row>
    <row r="891" spans="1:5">
      <c r="A891" s="445">
        <v>46</v>
      </c>
      <c r="B891" s="433" t="s">
        <v>33</v>
      </c>
      <c r="C891" s="576"/>
      <c r="D891" s="637"/>
      <c r="E891" s="441" t="e">
        <f>C891/'MNB100'!C$29</f>
        <v>#DIV/0!</v>
      </c>
    </row>
    <row r="892" spans="1:5">
      <c r="A892" s="445">
        <v>47</v>
      </c>
      <c r="B892" s="433" t="s">
        <v>33</v>
      </c>
      <c r="C892" s="576"/>
      <c r="D892" s="637"/>
      <c r="E892" s="441" t="e">
        <f>C892/'MNB100'!C$29</f>
        <v>#DIV/0!</v>
      </c>
    </row>
    <row r="893" spans="1:5">
      <c r="A893" s="445">
        <v>48</v>
      </c>
      <c r="B893" s="433" t="s">
        <v>33</v>
      </c>
      <c r="C893" s="576"/>
      <c r="D893" s="637"/>
      <c r="E893" s="441" t="e">
        <f>C893/'MNB100'!C$29</f>
        <v>#DIV/0!</v>
      </c>
    </row>
    <row r="894" spans="1:5">
      <c r="A894" s="445">
        <v>49</v>
      </c>
      <c r="B894" s="433" t="s">
        <v>33</v>
      </c>
      <c r="C894" s="576"/>
      <c r="D894" s="637"/>
      <c r="E894" s="441" t="e">
        <f>C894/'MNB100'!C$29</f>
        <v>#DIV/0!</v>
      </c>
    </row>
    <row r="895" spans="1:5">
      <c r="A895" s="445">
        <v>50</v>
      </c>
      <c r="B895" s="433" t="s">
        <v>33</v>
      </c>
      <c r="C895" s="576"/>
      <c r="D895" s="637"/>
      <c r="E895" s="441" t="e">
        <f>C895/'MNB100'!C$29</f>
        <v>#DIV/0!</v>
      </c>
    </row>
    <row r="896" spans="1:5">
      <c r="A896" s="445">
        <v>51</v>
      </c>
      <c r="B896" s="433" t="s">
        <v>33</v>
      </c>
      <c r="C896" s="576"/>
      <c r="D896" s="637"/>
      <c r="E896" s="441" t="e">
        <f>C896/'MNB100'!C$29</f>
        <v>#DIV/0!</v>
      </c>
    </row>
    <row r="897" spans="1:5">
      <c r="A897" s="445">
        <v>52</v>
      </c>
      <c r="B897" s="433" t="s">
        <v>33</v>
      </c>
      <c r="C897" s="576"/>
      <c r="D897" s="637"/>
      <c r="E897" s="441" t="e">
        <f>C897/'MNB100'!C$29</f>
        <v>#DIV/0!</v>
      </c>
    </row>
    <row r="898" spans="1:5">
      <c r="A898" s="445">
        <v>53</v>
      </c>
      <c r="B898" s="433" t="s">
        <v>33</v>
      </c>
      <c r="C898" s="576"/>
      <c r="D898" s="637"/>
      <c r="E898" s="441" t="e">
        <f>C898/'MNB100'!C$29</f>
        <v>#DIV/0!</v>
      </c>
    </row>
    <row r="899" spans="1:5">
      <c r="A899" s="445">
        <v>54</v>
      </c>
      <c r="B899" s="433" t="s">
        <v>33</v>
      </c>
      <c r="C899" s="576"/>
      <c r="D899" s="637"/>
      <c r="E899" s="441" t="e">
        <f>C899/'MNB100'!C$29</f>
        <v>#DIV/0!</v>
      </c>
    </row>
    <row r="900" spans="1:5">
      <c r="A900" s="445">
        <v>55</v>
      </c>
      <c r="B900" s="433" t="s">
        <v>33</v>
      </c>
      <c r="C900" s="576"/>
      <c r="D900" s="637"/>
      <c r="E900" s="441" t="e">
        <f>C900/'MNB100'!C$29</f>
        <v>#DIV/0!</v>
      </c>
    </row>
    <row r="901" spans="1:5">
      <c r="A901" s="445">
        <v>56</v>
      </c>
      <c r="B901" s="433" t="s">
        <v>33</v>
      </c>
      <c r="C901" s="576"/>
      <c r="D901" s="637"/>
      <c r="E901" s="441" t="e">
        <f>C901/'MNB100'!C$29</f>
        <v>#DIV/0!</v>
      </c>
    </row>
    <row r="902" spans="1:5">
      <c r="A902" s="445">
        <v>57</v>
      </c>
      <c r="B902" s="433" t="s">
        <v>33</v>
      </c>
      <c r="C902" s="576"/>
      <c r="D902" s="637"/>
      <c r="E902" s="441" t="e">
        <f>C902/'MNB100'!C$29</f>
        <v>#DIV/0!</v>
      </c>
    </row>
    <row r="903" spans="1:5">
      <c r="A903" s="445">
        <v>58</v>
      </c>
      <c r="B903" s="433" t="s">
        <v>33</v>
      </c>
      <c r="C903" s="576"/>
      <c r="D903" s="637"/>
      <c r="E903" s="441" t="e">
        <f>C903/'MNB100'!C$29</f>
        <v>#DIV/0!</v>
      </c>
    </row>
    <row r="904" spans="1:5">
      <c r="A904" s="445">
        <v>59</v>
      </c>
      <c r="B904" s="433" t="s">
        <v>33</v>
      </c>
      <c r="C904" s="576"/>
      <c r="D904" s="637"/>
      <c r="E904" s="441" t="e">
        <f>C904/'MNB100'!C$29</f>
        <v>#DIV/0!</v>
      </c>
    </row>
    <row r="905" spans="1:5">
      <c r="A905" s="445">
        <v>60</v>
      </c>
      <c r="B905" s="433" t="s">
        <v>33</v>
      </c>
      <c r="C905" s="576"/>
      <c r="D905" s="637"/>
      <c r="E905" s="441" t="e">
        <f>C905/'MNB100'!C$29</f>
        <v>#DIV/0!</v>
      </c>
    </row>
    <row r="906" spans="1:5">
      <c r="A906" s="445">
        <v>61</v>
      </c>
      <c r="B906" s="433" t="s">
        <v>33</v>
      </c>
      <c r="C906" s="576"/>
      <c r="D906" s="637"/>
      <c r="E906" s="441" t="e">
        <f>C906/'MNB100'!C$29</f>
        <v>#DIV/0!</v>
      </c>
    </row>
    <row r="907" spans="1:5">
      <c r="A907" s="445">
        <v>62</v>
      </c>
      <c r="B907" s="433" t="s">
        <v>33</v>
      </c>
      <c r="C907" s="576"/>
      <c r="D907" s="637"/>
      <c r="E907" s="441" t="e">
        <f>C907/'MNB100'!C$29</f>
        <v>#DIV/0!</v>
      </c>
    </row>
    <row r="908" spans="1:5">
      <c r="A908" s="445">
        <v>63</v>
      </c>
      <c r="B908" s="433" t="s">
        <v>33</v>
      </c>
      <c r="C908" s="576"/>
      <c r="D908" s="637"/>
      <c r="E908" s="441" t="e">
        <f>C908/'MNB100'!C$29</f>
        <v>#DIV/0!</v>
      </c>
    </row>
    <row r="909" spans="1:5">
      <c r="A909" s="445">
        <v>64</v>
      </c>
      <c r="B909" s="433" t="s">
        <v>33</v>
      </c>
      <c r="C909" s="576"/>
      <c r="D909" s="637"/>
      <c r="E909" s="441" t="e">
        <f>C909/'MNB100'!C$29</f>
        <v>#DIV/0!</v>
      </c>
    </row>
    <row r="910" spans="1:5">
      <c r="A910" s="445">
        <v>65</v>
      </c>
      <c r="B910" s="433" t="s">
        <v>33</v>
      </c>
      <c r="C910" s="576"/>
      <c r="D910" s="637"/>
      <c r="E910" s="441" t="e">
        <f>C910/'MNB100'!C$29</f>
        <v>#DIV/0!</v>
      </c>
    </row>
    <row r="911" spans="1:5">
      <c r="A911" s="445">
        <v>66</v>
      </c>
      <c r="B911" s="433" t="s">
        <v>33</v>
      </c>
      <c r="C911" s="576"/>
      <c r="D911" s="637"/>
      <c r="E911" s="441" t="e">
        <f>C911/'MNB100'!C$29</f>
        <v>#DIV/0!</v>
      </c>
    </row>
    <row r="912" spans="1:5">
      <c r="A912" s="445">
        <v>67</v>
      </c>
      <c r="B912" s="433" t="s">
        <v>33</v>
      </c>
      <c r="C912" s="576"/>
      <c r="D912" s="637"/>
      <c r="E912" s="441" t="e">
        <f>C912/'MNB100'!C$29</f>
        <v>#DIV/0!</v>
      </c>
    </row>
    <row r="913" spans="1:5">
      <c r="A913" s="445">
        <v>68</v>
      </c>
      <c r="B913" s="433" t="s">
        <v>33</v>
      </c>
      <c r="C913" s="576"/>
      <c r="D913" s="637"/>
      <c r="E913" s="441" t="e">
        <f>C913/'MNB100'!C$29</f>
        <v>#DIV/0!</v>
      </c>
    </row>
    <row r="914" spans="1:5">
      <c r="A914" s="445">
        <v>69</v>
      </c>
      <c r="B914" s="433" t="s">
        <v>33</v>
      </c>
      <c r="C914" s="576"/>
      <c r="D914" s="637"/>
      <c r="E914" s="441" t="e">
        <f>C914/'MNB100'!C$29</f>
        <v>#DIV/0!</v>
      </c>
    </row>
    <row r="915" spans="1:5">
      <c r="A915" s="445">
        <v>70</v>
      </c>
      <c r="B915" s="433" t="s">
        <v>33</v>
      </c>
      <c r="C915" s="576"/>
      <c r="D915" s="637"/>
      <c r="E915" s="441" t="e">
        <f>C915/'MNB100'!C$29</f>
        <v>#DIV/0!</v>
      </c>
    </row>
    <row r="916" spans="1:5">
      <c r="A916" s="445">
        <v>71</v>
      </c>
      <c r="B916" s="433" t="s">
        <v>33</v>
      </c>
      <c r="C916" s="576"/>
      <c r="D916" s="637"/>
      <c r="E916" s="441" t="e">
        <f>C916/'MNB100'!C$29</f>
        <v>#DIV/0!</v>
      </c>
    </row>
    <row r="917" spans="1:5">
      <c r="A917" s="445">
        <v>72</v>
      </c>
      <c r="B917" s="433" t="s">
        <v>33</v>
      </c>
      <c r="C917" s="576"/>
      <c r="D917" s="637"/>
      <c r="E917" s="441" t="e">
        <f>C917/'MNB100'!C$29</f>
        <v>#DIV/0!</v>
      </c>
    </row>
    <row r="918" spans="1:5">
      <c r="A918" s="445">
        <v>73</v>
      </c>
      <c r="B918" s="433" t="s">
        <v>33</v>
      </c>
      <c r="C918" s="576"/>
      <c r="D918" s="637"/>
      <c r="E918" s="441" t="e">
        <f>C918/'MNB100'!C$29</f>
        <v>#DIV/0!</v>
      </c>
    </row>
    <row r="919" spans="1:5">
      <c r="A919" s="445">
        <v>74</v>
      </c>
      <c r="B919" s="433" t="s">
        <v>33</v>
      </c>
      <c r="C919" s="576"/>
      <c r="D919" s="637"/>
      <c r="E919" s="441" t="e">
        <f>C919/'MNB100'!C$29</f>
        <v>#DIV/0!</v>
      </c>
    </row>
    <row r="920" spans="1:5">
      <c r="A920" s="445">
        <v>75</v>
      </c>
      <c r="B920" s="433" t="s">
        <v>33</v>
      </c>
      <c r="C920" s="576"/>
      <c r="D920" s="637"/>
      <c r="E920" s="441" t="e">
        <f>C920/'MNB100'!C$29</f>
        <v>#DIV/0!</v>
      </c>
    </row>
    <row r="921" spans="1:5">
      <c r="A921" s="445">
        <v>76</v>
      </c>
      <c r="B921" s="433" t="s">
        <v>33</v>
      </c>
      <c r="C921" s="576"/>
      <c r="D921" s="637"/>
      <c r="E921" s="441" t="e">
        <f>C921/'MNB100'!C$29</f>
        <v>#DIV/0!</v>
      </c>
    </row>
    <row r="922" spans="1:5">
      <c r="A922" s="445">
        <v>77</v>
      </c>
      <c r="B922" s="433" t="s">
        <v>33</v>
      </c>
      <c r="C922" s="576"/>
      <c r="D922" s="637"/>
      <c r="E922" s="441" t="e">
        <f>C922/'MNB100'!C$29</f>
        <v>#DIV/0!</v>
      </c>
    </row>
    <row r="923" spans="1:5">
      <c r="A923" s="445">
        <v>78</v>
      </c>
      <c r="B923" s="433" t="s">
        <v>33</v>
      </c>
      <c r="C923" s="576"/>
      <c r="D923" s="637"/>
      <c r="E923" s="441" t="e">
        <f>C923/'MNB100'!C$29</f>
        <v>#DIV/0!</v>
      </c>
    </row>
    <row r="924" spans="1:5">
      <c r="A924" s="445">
        <v>79</v>
      </c>
      <c r="B924" s="433" t="s">
        <v>33</v>
      </c>
      <c r="C924" s="576"/>
      <c r="D924" s="637"/>
      <c r="E924" s="441" t="e">
        <f>C924/'MNB100'!C$29</f>
        <v>#DIV/0!</v>
      </c>
    </row>
    <row r="925" spans="1:5">
      <c r="A925" s="445">
        <v>80</v>
      </c>
      <c r="B925" s="433" t="s">
        <v>33</v>
      </c>
      <c r="C925" s="576"/>
      <c r="D925" s="637"/>
      <c r="E925" s="441" t="e">
        <f>C925/'MNB100'!C$29</f>
        <v>#DIV/0!</v>
      </c>
    </row>
    <row r="926" spans="1:5">
      <c r="A926" s="445">
        <v>81</v>
      </c>
      <c r="B926" s="433" t="s">
        <v>33</v>
      </c>
      <c r="C926" s="576"/>
      <c r="D926" s="637"/>
      <c r="E926" s="441" t="e">
        <f>C926/'MNB100'!C$29</f>
        <v>#DIV/0!</v>
      </c>
    </row>
    <row r="927" spans="1:5">
      <c r="A927" s="445">
        <v>82</v>
      </c>
      <c r="B927" s="433" t="s">
        <v>33</v>
      </c>
      <c r="C927" s="576"/>
      <c r="D927" s="637"/>
      <c r="E927" s="441" t="e">
        <f>C927/'MNB100'!C$29</f>
        <v>#DIV/0!</v>
      </c>
    </row>
    <row r="928" spans="1:5">
      <c r="A928" s="445">
        <v>83</v>
      </c>
      <c r="B928" s="433" t="s">
        <v>33</v>
      </c>
      <c r="C928" s="576"/>
      <c r="D928" s="637"/>
      <c r="E928" s="441" t="e">
        <f>C928/'MNB100'!C$29</f>
        <v>#DIV/0!</v>
      </c>
    </row>
    <row r="929" spans="1:5">
      <c r="A929" s="445">
        <v>84</v>
      </c>
      <c r="B929" s="433" t="s">
        <v>33</v>
      </c>
      <c r="C929" s="576"/>
      <c r="D929" s="637"/>
      <c r="E929" s="441" t="e">
        <f>C929/'MNB100'!C$29</f>
        <v>#DIV/0!</v>
      </c>
    </row>
    <row r="930" spans="1:5">
      <c r="A930" s="445">
        <v>85</v>
      </c>
      <c r="B930" s="433" t="s">
        <v>33</v>
      </c>
      <c r="C930" s="576"/>
      <c r="D930" s="637"/>
      <c r="E930" s="441" t="e">
        <f>C930/'MNB100'!C$29</f>
        <v>#DIV/0!</v>
      </c>
    </row>
    <row r="931" spans="1:5">
      <c r="A931" s="445">
        <v>86</v>
      </c>
      <c r="B931" s="433" t="s">
        <v>33</v>
      </c>
      <c r="C931" s="576"/>
      <c r="D931" s="637"/>
      <c r="E931" s="441" t="e">
        <f>C931/'MNB100'!C$29</f>
        <v>#DIV/0!</v>
      </c>
    </row>
    <row r="932" spans="1:5">
      <c r="A932" s="445">
        <v>87</v>
      </c>
      <c r="B932" s="433" t="s">
        <v>33</v>
      </c>
      <c r="C932" s="576"/>
      <c r="D932" s="637"/>
      <c r="E932" s="441" t="e">
        <f>C932/'MNB100'!C$29</f>
        <v>#DIV/0!</v>
      </c>
    </row>
    <row r="933" spans="1:5">
      <c r="A933" s="445">
        <v>88</v>
      </c>
      <c r="B933" s="433" t="s">
        <v>33</v>
      </c>
      <c r="C933" s="576"/>
      <c r="D933" s="637"/>
      <c r="E933" s="441" t="e">
        <f>C933/'MNB100'!C$29</f>
        <v>#DIV/0!</v>
      </c>
    </row>
    <row r="934" spans="1:5">
      <c r="A934" s="445">
        <v>89</v>
      </c>
      <c r="B934" s="433" t="s">
        <v>33</v>
      </c>
      <c r="C934" s="576"/>
      <c r="D934" s="637"/>
      <c r="E934" s="441" t="e">
        <f>C934/'MNB100'!C$29</f>
        <v>#DIV/0!</v>
      </c>
    </row>
    <row r="935" spans="1:5">
      <c r="A935" s="445">
        <v>90</v>
      </c>
      <c r="B935" s="433" t="s">
        <v>33</v>
      </c>
      <c r="C935" s="576"/>
      <c r="D935" s="637"/>
      <c r="E935" s="441" t="e">
        <f>C935/'MNB100'!C$29</f>
        <v>#DIV/0!</v>
      </c>
    </row>
    <row r="936" spans="1:5">
      <c r="A936" s="445">
        <v>91</v>
      </c>
      <c r="B936" s="433" t="s">
        <v>33</v>
      </c>
      <c r="C936" s="576"/>
      <c r="D936" s="637"/>
      <c r="E936" s="441" t="e">
        <f>C936/'MNB100'!C$29</f>
        <v>#DIV/0!</v>
      </c>
    </row>
    <row r="937" spans="1:5">
      <c r="A937" s="445">
        <v>92</v>
      </c>
      <c r="B937" s="433" t="s">
        <v>33</v>
      </c>
      <c r="C937" s="576"/>
      <c r="D937" s="637"/>
      <c r="E937" s="441" t="e">
        <f>C937/'MNB100'!C$29</f>
        <v>#DIV/0!</v>
      </c>
    </row>
    <row r="938" spans="1:5">
      <c r="A938" s="445">
        <v>93</v>
      </c>
      <c r="B938" s="433" t="s">
        <v>33</v>
      </c>
      <c r="C938" s="576"/>
      <c r="D938" s="637"/>
      <c r="E938" s="441" t="e">
        <f>C938/'MNB100'!C$29</f>
        <v>#DIV/0!</v>
      </c>
    </row>
    <row r="939" spans="1:5">
      <c r="A939" s="445">
        <v>94</v>
      </c>
      <c r="B939" s="433" t="s">
        <v>33</v>
      </c>
      <c r="C939" s="576"/>
      <c r="D939" s="637"/>
      <c r="E939" s="441" t="e">
        <f>C939/'MNB100'!C$29</f>
        <v>#DIV/0!</v>
      </c>
    </row>
    <row r="940" spans="1:5">
      <c r="A940" s="445">
        <v>95</v>
      </c>
      <c r="B940" s="433" t="s">
        <v>33</v>
      </c>
      <c r="C940" s="576"/>
      <c r="D940" s="637"/>
      <c r="E940" s="441" t="e">
        <f>C940/'MNB100'!C$29</f>
        <v>#DIV/0!</v>
      </c>
    </row>
    <row r="941" spans="1:5">
      <c r="A941" s="445">
        <v>96</v>
      </c>
      <c r="B941" s="433" t="s">
        <v>33</v>
      </c>
      <c r="C941" s="576"/>
      <c r="D941" s="637"/>
      <c r="E941" s="441" t="e">
        <f>C941/'MNB100'!C$29</f>
        <v>#DIV/0!</v>
      </c>
    </row>
    <row r="942" spans="1:5">
      <c r="A942" s="445">
        <v>97</v>
      </c>
      <c r="B942" s="433" t="s">
        <v>33</v>
      </c>
      <c r="C942" s="576"/>
      <c r="D942" s="637"/>
      <c r="E942" s="441" t="e">
        <f>C942/'MNB100'!C$29</f>
        <v>#DIV/0!</v>
      </c>
    </row>
    <row r="943" spans="1:5">
      <c r="A943" s="445">
        <v>98</v>
      </c>
      <c r="B943" s="433" t="s">
        <v>33</v>
      </c>
      <c r="C943" s="576"/>
      <c r="D943" s="637"/>
      <c r="E943" s="441" t="e">
        <f>C943/'MNB100'!C$29</f>
        <v>#DIV/0!</v>
      </c>
    </row>
    <row r="944" spans="1:5">
      <c r="A944" s="445">
        <v>99</v>
      </c>
      <c r="B944" s="433" t="s">
        <v>33</v>
      </c>
      <c r="C944" s="576"/>
      <c r="D944" s="637"/>
      <c r="E944" s="441" t="e">
        <f>C944/'MNB100'!C$29</f>
        <v>#DIV/0!</v>
      </c>
    </row>
    <row r="945" spans="1:5">
      <c r="A945" s="445">
        <v>100</v>
      </c>
      <c r="B945" s="433" t="s">
        <v>33</v>
      </c>
      <c r="C945" s="576"/>
      <c r="D945" s="637"/>
      <c r="E945" s="441" t="e">
        <f>C945/'MNB100'!C$29</f>
        <v>#DIV/0!</v>
      </c>
    </row>
    <row r="946" spans="1:5">
      <c r="A946" s="445">
        <v>101</v>
      </c>
      <c r="B946" s="433" t="s">
        <v>33</v>
      </c>
      <c r="C946" s="576"/>
      <c r="D946" s="637"/>
      <c r="E946" s="441" t="e">
        <f>C946/'MNB100'!C$29</f>
        <v>#DIV/0!</v>
      </c>
    </row>
    <row r="947" spans="1:5">
      <c r="A947" s="445">
        <v>102</v>
      </c>
      <c r="B947" s="433" t="s">
        <v>33</v>
      </c>
      <c r="C947" s="576"/>
      <c r="D947" s="637"/>
      <c r="E947" s="441" t="e">
        <f>C947/'MNB100'!C$29</f>
        <v>#DIV/0!</v>
      </c>
    </row>
    <row r="948" spans="1:5">
      <c r="A948" s="445">
        <v>103</v>
      </c>
      <c r="B948" s="433" t="s">
        <v>33</v>
      </c>
      <c r="C948" s="576"/>
      <c r="D948" s="637"/>
      <c r="E948" s="441" t="e">
        <f>C948/'MNB100'!C$29</f>
        <v>#DIV/0!</v>
      </c>
    </row>
    <row r="949" spans="1:5">
      <c r="A949" s="445">
        <v>104</v>
      </c>
      <c r="B949" s="433" t="s">
        <v>33</v>
      </c>
      <c r="C949" s="576"/>
      <c r="D949" s="637"/>
      <c r="E949" s="441" t="e">
        <f>C949/'MNB100'!C$29</f>
        <v>#DIV/0!</v>
      </c>
    </row>
    <row r="950" spans="1:5">
      <c r="A950" s="445">
        <v>105</v>
      </c>
      <c r="B950" s="433" t="s">
        <v>33</v>
      </c>
      <c r="C950" s="576"/>
      <c r="D950" s="637"/>
      <c r="E950" s="441" t="e">
        <f>C950/'MNB100'!C$29</f>
        <v>#DIV/0!</v>
      </c>
    </row>
    <row r="951" spans="1:5">
      <c r="A951" s="445">
        <v>106</v>
      </c>
      <c r="B951" s="433" t="s">
        <v>33</v>
      </c>
      <c r="C951" s="576"/>
      <c r="D951" s="637"/>
      <c r="E951" s="441" t="e">
        <f>C951/'MNB100'!C$29</f>
        <v>#DIV/0!</v>
      </c>
    </row>
    <row r="952" spans="1:5">
      <c r="A952" s="445">
        <v>107</v>
      </c>
      <c r="B952" s="433" t="s">
        <v>33</v>
      </c>
      <c r="C952" s="576"/>
      <c r="D952" s="637"/>
      <c r="E952" s="441" t="e">
        <f>C952/'MNB100'!C$29</f>
        <v>#DIV/0!</v>
      </c>
    </row>
    <row r="953" spans="1:5">
      <c r="A953" s="445">
        <v>108</v>
      </c>
      <c r="B953" s="433" t="s">
        <v>33</v>
      </c>
      <c r="C953" s="576"/>
      <c r="D953" s="637"/>
      <c r="E953" s="441" t="e">
        <f>C953/'MNB100'!C$29</f>
        <v>#DIV/0!</v>
      </c>
    </row>
    <row r="954" spans="1:5">
      <c r="A954" s="445">
        <v>109</v>
      </c>
      <c r="B954" s="433" t="s">
        <v>33</v>
      </c>
      <c r="C954" s="576"/>
      <c r="D954" s="637"/>
      <c r="E954" s="441" t="e">
        <f>C954/'MNB100'!C$29</f>
        <v>#DIV/0!</v>
      </c>
    </row>
    <row r="955" spans="1:5">
      <c r="A955" s="445">
        <v>110</v>
      </c>
      <c r="B955" s="433" t="s">
        <v>33</v>
      </c>
      <c r="C955" s="576"/>
      <c r="D955" s="637"/>
      <c r="E955" s="441" t="e">
        <f>C955/'MNB100'!C$29</f>
        <v>#DIV/0!</v>
      </c>
    </row>
    <row r="956" spans="1:5">
      <c r="A956" s="445">
        <v>111</v>
      </c>
      <c r="B956" s="433" t="s">
        <v>33</v>
      </c>
      <c r="C956" s="576"/>
      <c r="D956" s="637"/>
      <c r="E956" s="441" t="e">
        <f>C956/'MNB100'!C$29</f>
        <v>#DIV/0!</v>
      </c>
    </row>
    <row r="957" spans="1:5">
      <c r="A957" s="445">
        <v>112</v>
      </c>
      <c r="B957" s="433" t="s">
        <v>33</v>
      </c>
      <c r="C957" s="576"/>
      <c r="D957" s="637"/>
      <c r="E957" s="441" t="e">
        <f>C957/'MNB100'!C$29</f>
        <v>#DIV/0!</v>
      </c>
    </row>
    <row r="958" spans="1:5">
      <c r="A958" s="445">
        <v>113</v>
      </c>
      <c r="B958" s="433" t="s">
        <v>33</v>
      </c>
      <c r="C958" s="576"/>
      <c r="D958" s="637"/>
      <c r="E958" s="441" t="e">
        <f>C958/'MNB100'!C$29</f>
        <v>#DIV/0!</v>
      </c>
    </row>
    <row r="959" spans="1:5">
      <c r="A959" s="445">
        <v>114</v>
      </c>
      <c r="B959" s="433" t="s">
        <v>33</v>
      </c>
      <c r="C959" s="576"/>
      <c r="D959" s="637"/>
      <c r="E959" s="441" t="e">
        <f>C959/'MNB100'!C$29</f>
        <v>#DIV/0!</v>
      </c>
    </row>
    <row r="960" spans="1:5">
      <c r="A960" s="445">
        <v>115</v>
      </c>
      <c r="B960" s="433" t="s">
        <v>33</v>
      </c>
      <c r="C960" s="576"/>
      <c r="D960" s="637"/>
      <c r="E960" s="441" t="e">
        <f>C960/'MNB100'!C$29</f>
        <v>#DIV/0!</v>
      </c>
    </row>
    <row r="961" spans="1:5">
      <c r="A961" s="445">
        <v>116</v>
      </c>
      <c r="B961" s="433" t="s">
        <v>33</v>
      </c>
      <c r="C961" s="576"/>
      <c r="D961" s="637"/>
      <c r="E961" s="441" t="e">
        <f>C961/'MNB100'!C$29</f>
        <v>#DIV/0!</v>
      </c>
    </row>
    <row r="962" spans="1:5">
      <c r="A962" s="445">
        <v>117</v>
      </c>
      <c r="B962" s="433" t="s">
        <v>33</v>
      </c>
      <c r="C962" s="576"/>
      <c r="D962" s="637"/>
      <c r="E962" s="441" t="e">
        <f>C962/'MNB100'!C$29</f>
        <v>#DIV/0!</v>
      </c>
    </row>
    <row r="963" spans="1:5">
      <c r="A963" s="445">
        <v>118</v>
      </c>
      <c r="B963" s="433" t="s">
        <v>33</v>
      </c>
      <c r="C963" s="576"/>
      <c r="D963" s="637"/>
      <c r="E963" s="441" t="e">
        <f>C963/'MNB100'!C$29</f>
        <v>#DIV/0!</v>
      </c>
    </row>
    <row r="964" spans="1:5">
      <c r="A964" s="445">
        <v>119</v>
      </c>
      <c r="B964" s="433" t="s">
        <v>33</v>
      </c>
      <c r="C964" s="576"/>
      <c r="D964" s="637"/>
      <c r="E964" s="441" t="e">
        <f>C964/'MNB100'!C$29</f>
        <v>#DIV/0!</v>
      </c>
    </row>
    <row r="965" spans="1:5">
      <c r="A965" s="445">
        <v>120</v>
      </c>
      <c r="B965" s="433" t="s">
        <v>33</v>
      </c>
      <c r="C965" s="576"/>
      <c r="D965" s="637"/>
      <c r="E965" s="441" t="e">
        <f>C965/'MNB100'!C$29</f>
        <v>#DIV/0!</v>
      </c>
    </row>
    <row r="966" spans="1:5">
      <c r="A966" s="445">
        <v>121</v>
      </c>
      <c r="B966" s="433" t="s">
        <v>33</v>
      </c>
      <c r="C966" s="576"/>
      <c r="D966" s="637"/>
      <c r="E966" s="441" t="e">
        <f>C966/'MNB100'!C$29</f>
        <v>#DIV/0!</v>
      </c>
    </row>
    <row r="967" spans="1:5">
      <c r="A967" s="445">
        <v>122</v>
      </c>
      <c r="B967" s="433" t="s">
        <v>33</v>
      </c>
      <c r="C967" s="576"/>
      <c r="D967" s="637"/>
      <c r="E967" s="441" t="e">
        <f>C967/'MNB100'!C$29</f>
        <v>#DIV/0!</v>
      </c>
    </row>
    <row r="968" spans="1:5">
      <c r="A968" s="445">
        <v>123</v>
      </c>
      <c r="B968" s="433" t="s">
        <v>33</v>
      </c>
      <c r="C968" s="576"/>
      <c r="D968" s="637"/>
      <c r="E968" s="441" t="e">
        <f>C968/'MNB100'!C$29</f>
        <v>#DIV/0!</v>
      </c>
    </row>
    <row r="969" spans="1:5">
      <c r="A969" s="445">
        <v>124</v>
      </c>
      <c r="B969" s="433" t="s">
        <v>33</v>
      </c>
      <c r="C969" s="576"/>
      <c r="D969" s="637"/>
      <c r="E969" s="441" t="e">
        <f>C969/'MNB100'!C$29</f>
        <v>#DIV/0!</v>
      </c>
    </row>
    <row r="970" spans="1:5">
      <c r="A970" s="445">
        <v>125</v>
      </c>
      <c r="B970" s="433" t="s">
        <v>33</v>
      </c>
      <c r="C970" s="576"/>
      <c r="D970" s="637"/>
      <c r="E970" s="441" t="e">
        <f>C970/'MNB100'!C$29</f>
        <v>#DIV/0!</v>
      </c>
    </row>
    <row r="971" spans="1:5">
      <c r="A971" s="445">
        <v>126</v>
      </c>
      <c r="B971" s="433" t="s">
        <v>33</v>
      </c>
      <c r="C971" s="576"/>
      <c r="D971" s="637"/>
      <c r="E971" s="441" t="e">
        <f>C971/'MNB100'!C$29</f>
        <v>#DIV/0!</v>
      </c>
    </row>
    <row r="972" spans="1:5">
      <c r="A972" s="445">
        <v>127</v>
      </c>
      <c r="B972" s="433" t="s">
        <v>33</v>
      </c>
      <c r="C972" s="576"/>
      <c r="D972" s="637"/>
      <c r="E972" s="441" t="e">
        <f>C972/'MNB100'!C$29</f>
        <v>#DIV/0!</v>
      </c>
    </row>
    <row r="973" spans="1:5">
      <c r="A973" s="445">
        <v>128</v>
      </c>
      <c r="B973" s="433" t="s">
        <v>33</v>
      </c>
      <c r="C973" s="576"/>
      <c r="D973" s="637"/>
      <c r="E973" s="441" t="e">
        <f>C973/'MNB100'!C$29</f>
        <v>#DIV/0!</v>
      </c>
    </row>
    <row r="974" spans="1:5">
      <c r="A974" s="445">
        <v>129</v>
      </c>
      <c r="B974" s="433" t="s">
        <v>33</v>
      </c>
      <c r="C974" s="576"/>
      <c r="D974" s="637"/>
      <c r="E974" s="441" t="e">
        <f>C974/'MNB100'!C$29</f>
        <v>#DIV/0!</v>
      </c>
    </row>
    <row r="975" spans="1:5">
      <c r="A975" s="445">
        <v>130</v>
      </c>
      <c r="B975" s="433" t="s">
        <v>33</v>
      </c>
      <c r="C975" s="576"/>
      <c r="D975" s="637"/>
      <c r="E975" s="441" t="e">
        <f>C975/'MNB100'!C$29</f>
        <v>#DIV/0!</v>
      </c>
    </row>
    <row r="976" spans="1:5">
      <c r="A976" s="445">
        <v>131</v>
      </c>
      <c r="B976" s="433" t="s">
        <v>33</v>
      </c>
      <c r="C976" s="576"/>
      <c r="D976" s="637"/>
      <c r="E976" s="441" t="e">
        <f>C976/'MNB100'!C$29</f>
        <v>#DIV/0!</v>
      </c>
    </row>
    <row r="977" spans="1:5">
      <c r="A977" s="445">
        <v>132</v>
      </c>
      <c r="B977" s="433" t="s">
        <v>33</v>
      </c>
      <c r="C977" s="576"/>
      <c r="D977" s="637"/>
      <c r="E977" s="441" t="e">
        <f>C977/'MNB100'!C$29</f>
        <v>#DIV/0!</v>
      </c>
    </row>
    <row r="978" spans="1:5">
      <c r="A978" s="445">
        <v>133</v>
      </c>
      <c r="B978" s="433" t="s">
        <v>33</v>
      </c>
      <c r="C978" s="576"/>
      <c r="D978" s="637"/>
      <c r="E978" s="441" t="e">
        <f>C978/'MNB100'!C$29</f>
        <v>#DIV/0!</v>
      </c>
    </row>
    <row r="979" spans="1:5">
      <c r="A979" s="445">
        <v>134</v>
      </c>
      <c r="B979" s="433" t="s">
        <v>33</v>
      </c>
      <c r="C979" s="576"/>
      <c r="D979" s="637"/>
      <c r="E979" s="441" t="e">
        <f>C979/'MNB100'!C$29</f>
        <v>#DIV/0!</v>
      </c>
    </row>
    <row r="980" spans="1:5">
      <c r="A980" s="445">
        <v>135</v>
      </c>
      <c r="B980" s="433" t="s">
        <v>33</v>
      </c>
      <c r="C980" s="576"/>
      <c r="D980" s="637"/>
      <c r="E980" s="441" t="e">
        <f>C980/'MNB100'!C$29</f>
        <v>#DIV/0!</v>
      </c>
    </row>
    <row r="981" spans="1:5">
      <c r="A981" s="445">
        <v>136</v>
      </c>
      <c r="B981" s="433" t="s">
        <v>33</v>
      </c>
      <c r="C981" s="576"/>
      <c r="D981" s="637"/>
      <c r="E981" s="441" t="e">
        <f>C981/'MNB100'!C$29</f>
        <v>#DIV/0!</v>
      </c>
    </row>
    <row r="982" spans="1:5">
      <c r="A982" s="445">
        <v>137</v>
      </c>
      <c r="B982" s="433" t="s">
        <v>33</v>
      </c>
      <c r="C982" s="576"/>
      <c r="D982" s="637"/>
      <c r="E982" s="441" t="e">
        <f>C982/'MNB100'!C$29</f>
        <v>#DIV/0!</v>
      </c>
    </row>
    <row r="983" spans="1:5">
      <c r="A983" s="445">
        <v>138</v>
      </c>
      <c r="B983" s="433" t="s">
        <v>33</v>
      </c>
      <c r="C983" s="576"/>
      <c r="D983" s="637"/>
      <c r="E983" s="441" t="e">
        <f>C983/'MNB100'!C$29</f>
        <v>#DIV/0!</v>
      </c>
    </row>
    <row r="984" spans="1:5">
      <c r="A984" s="445">
        <v>139</v>
      </c>
      <c r="B984" s="433" t="s">
        <v>33</v>
      </c>
      <c r="C984" s="576"/>
      <c r="D984" s="637"/>
      <c r="E984" s="441" t="e">
        <f>C984/'MNB100'!C$29</f>
        <v>#DIV/0!</v>
      </c>
    </row>
    <row r="985" spans="1:5">
      <c r="A985" s="445">
        <v>140</v>
      </c>
      <c r="B985" s="433" t="s">
        <v>33</v>
      </c>
      <c r="C985" s="576"/>
      <c r="D985" s="637"/>
      <c r="E985" s="441" t="e">
        <f>C985/'MNB100'!C$29</f>
        <v>#DIV/0!</v>
      </c>
    </row>
    <row r="986" spans="1:5">
      <c r="A986" s="445">
        <v>141</v>
      </c>
      <c r="B986" s="433" t="s">
        <v>33</v>
      </c>
      <c r="C986" s="576"/>
      <c r="D986" s="637"/>
      <c r="E986" s="441" t="e">
        <f>C986/'MNB100'!C$29</f>
        <v>#DIV/0!</v>
      </c>
    </row>
    <row r="987" spans="1:5">
      <c r="A987" s="445">
        <v>142</v>
      </c>
      <c r="B987" s="433" t="s">
        <v>33</v>
      </c>
      <c r="C987" s="576"/>
      <c r="D987" s="637"/>
      <c r="E987" s="441" t="e">
        <f>C987/'MNB100'!C$29</f>
        <v>#DIV/0!</v>
      </c>
    </row>
    <row r="988" spans="1:5">
      <c r="A988" s="445">
        <v>143</v>
      </c>
      <c r="B988" s="433" t="s">
        <v>33</v>
      </c>
      <c r="C988" s="576"/>
      <c r="D988" s="637"/>
      <c r="E988" s="441" t="e">
        <f>C988/'MNB100'!C$29</f>
        <v>#DIV/0!</v>
      </c>
    </row>
    <row r="989" spans="1:5">
      <c r="A989" s="445">
        <v>144</v>
      </c>
      <c r="B989" s="433" t="s">
        <v>33</v>
      </c>
      <c r="C989" s="576"/>
      <c r="D989" s="637"/>
      <c r="E989" s="441" t="e">
        <f>C989/'MNB100'!C$29</f>
        <v>#DIV/0!</v>
      </c>
    </row>
    <row r="990" spans="1:5">
      <c r="A990" s="445">
        <v>145</v>
      </c>
      <c r="B990" s="433" t="s">
        <v>33</v>
      </c>
      <c r="C990" s="576"/>
      <c r="D990" s="637"/>
      <c r="E990" s="441" t="e">
        <f>C990/'MNB100'!C$29</f>
        <v>#DIV/0!</v>
      </c>
    </row>
    <row r="991" spans="1:5">
      <c r="A991" s="445">
        <v>146</v>
      </c>
      <c r="B991" s="433" t="s">
        <v>33</v>
      </c>
      <c r="C991" s="576"/>
      <c r="D991" s="637"/>
      <c r="E991" s="441" t="e">
        <f>C991/'MNB100'!C$29</f>
        <v>#DIV/0!</v>
      </c>
    </row>
    <row r="992" spans="1:5">
      <c r="A992" s="445">
        <v>147</v>
      </c>
      <c r="B992" s="433" t="s">
        <v>33</v>
      </c>
      <c r="C992" s="576"/>
      <c r="D992" s="637"/>
      <c r="E992" s="441" t="e">
        <f>C992/'MNB100'!C$29</f>
        <v>#DIV/0!</v>
      </c>
    </row>
    <row r="993" spans="1:5">
      <c r="A993" s="445">
        <v>148</v>
      </c>
      <c r="B993" s="433" t="s">
        <v>33</v>
      </c>
      <c r="C993" s="576"/>
      <c r="D993" s="637"/>
      <c r="E993" s="441" t="e">
        <f>C993/'MNB100'!C$29</f>
        <v>#DIV/0!</v>
      </c>
    </row>
    <row r="994" spans="1:5">
      <c r="A994" s="445">
        <v>149</v>
      </c>
      <c r="B994" s="433" t="s">
        <v>33</v>
      </c>
      <c r="C994" s="576"/>
      <c r="D994" s="637"/>
      <c r="E994" s="441" t="e">
        <f>C994/'MNB100'!C$29</f>
        <v>#DIV/0!</v>
      </c>
    </row>
    <row r="995" spans="1:5">
      <c r="A995" s="445">
        <v>150</v>
      </c>
      <c r="B995" s="433" t="s">
        <v>33</v>
      </c>
      <c r="C995" s="576"/>
      <c r="D995" s="637"/>
      <c r="E995" s="441" t="e">
        <f>C995/'MNB100'!C$29</f>
        <v>#DIV/0!</v>
      </c>
    </row>
    <row r="996" spans="1:5">
      <c r="A996" s="445">
        <v>151</v>
      </c>
      <c r="B996" s="433" t="s">
        <v>33</v>
      </c>
      <c r="C996" s="576"/>
      <c r="D996" s="637"/>
      <c r="E996" s="441" t="e">
        <f>C996/'MNB100'!C$29</f>
        <v>#DIV/0!</v>
      </c>
    </row>
    <row r="997" spans="1:5">
      <c r="A997" s="445">
        <v>152</v>
      </c>
      <c r="B997" s="433" t="s">
        <v>33</v>
      </c>
      <c r="C997" s="576"/>
      <c r="D997" s="637"/>
      <c r="E997" s="441" t="e">
        <f>C997/'MNB100'!C$29</f>
        <v>#DIV/0!</v>
      </c>
    </row>
    <row r="998" spans="1:5">
      <c r="A998" s="445">
        <v>153</v>
      </c>
      <c r="B998" s="433" t="s">
        <v>33</v>
      </c>
      <c r="C998" s="576"/>
      <c r="D998" s="637"/>
      <c r="E998" s="441" t="e">
        <f>C998/'MNB100'!C$29</f>
        <v>#DIV/0!</v>
      </c>
    </row>
    <row r="999" spans="1:5">
      <c r="A999" s="445">
        <v>154</v>
      </c>
      <c r="B999" s="433" t="s">
        <v>33</v>
      </c>
      <c r="C999" s="576"/>
      <c r="D999" s="637"/>
      <c r="E999" s="441" t="e">
        <f>C999/'MNB100'!C$29</f>
        <v>#DIV/0!</v>
      </c>
    </row>
    <row r="1000" spans="1:5">
      <c r="A1000" s="445">
        <v>155</v>
      </c>
      <c r="B1000" s="433" t="s">
        <v>33</v>
      </c>
      <c r="C1000" s="576"/>
      <c r="D1000" s="637"/>
      <c r="E1000" s="441" t="e">
        <f>C1000/'MNB100'!C$29</f>
        <v>#DIV/0!</v>
      </c>
    </row>
    <row r="1001" spans="1:5">
      <c r="A1001" s="445">
        <v>156</v>
      </c>
      <c r="B1001" s="433" t="s">
        <v>33</v>
      </c>
      <c r="C1001" s="576"/>
      <c r="D1001" s="637"/>
      <c r="E1001" s="441" t="e">
        <f>C1001/'MNB100'!C$29</f>
        <v>#DIV/0!</v>
      </c>
    </row>
    <row r="1002" spans="1:5">
      <c r="A1002" s="445">
        <v>157</v>
      </c>
      <c r="B1002" s="433" t="s">
        <v>33</v>
      </c>
      <c r="C1002" s="576"/>
      <c r="D1002" s="637"/>
      <c r="E1002" s="441" t="e">
        <f>C1002/'MNB100'!C$29</f>
        <v>#DIV/0!</v>
      </c>
    </row>
    <row r="1003" spans="1:5">
      <c r="A1003" s="445">
        <v>158</v>
      </c>
      <c r="B1003" s="433" t="s">
        <v>33</v>
      </c>
      <c r="C1003" s="576"/>
      <c r="D1003" s="637"/>
      <c r="E1003" s="441" t="e">
        <f>C1003/'MNB100'!C$29</f>
        <v>#DIV/0!</v>
      </c>
    </row>
    <row r="1004" spans="1:5">
      <c r="A1004" s="445">
        <v>159</v>
      </c>
      <c r="B1004" s="433" t="s">
        <v>33</v>
      </c>
      <c r="C1004" s="576"/>
      <c r="D1004" s="637"/>
      <c r="E1004" s="441" t="e">
        <f>C1004/'MNB100'!C$29</f>
        <v>#DIV/0!</v>
      </c>
    </row>
    <row r="1005" spans="1:5">
      <c r="A1005" s="445">
        <v>160</v>
      </c>
      <c r="B1005" s="433" t="s">
        <v>33</v>
      </c>
      <c r="C1005" s="576"/>
      <c r="D1005" s="637"/>
      <c r="E1005" s="441" t="e">
        <f>C1005/'MNB100'!C$29</f>
        <v>#DIV/0!</v>
      </c>
    </row>
    <row r="1006" spans="1:5">
      <c r="A1006" s="445">
        <v>161</v>
      </c>
      <c r="B1006" s="433" t="s">
        <v>33</v>
      </c>
      <c r="C1006" s="576"/>
      <c r="D1006" s="637"/>
      <c r="E1006" s="441" t="e">
        <f>C1006/'MNB100'!C$29</f>
        <v>#DIV/0!</v>
      </c>
    </row>
    <row r="1007" spans="1:5">
      <c r="A1007" s="445">
        <v>162</v>
      </c>
      <c r="B1007" s="433" t="s">
        <v>33</v>
      </c>
      <c r="C1007" s="576"/>
      <c r="D1007" s="637"/>
      <c r="E1007" s="441" t="e">
        <f>C1007/'MNB100'!C$29</f>
        <v>#DIV/0!</v>
      </c>
    </row>
    <row r="1008" spans="1:5">
      <c r="A1008" s="445">
        <v>163</v>
      </c>
      <c r="B1008" s="433" t="s">
        <v>33</v>
      </c>
      <c r="C1008" s="576"/>
      <c r="D1008" s="637"/>
      <c r="E1008" s="441" t="e">
        <f>C1008/'MNB100'!C$29</f>
        <v>#DIV/0!</v>
      </c>
    </row>
    <row r="1009" spans="1:5">
      <c r="A1009" s="445">
        <v>164</v>
      </c>
      <c r="B1009" s="433" t="s">
        <v>33</v>
      </c>
      <c r="C1009" s="576"/>
      <c r="D1009" s="637"/>
      <c r="E1009" s="441" t="e">
        <f>C1009/'MNB100'!C$29</f>
        <v>#DIV/0!</v>
      </c>
    </row>
    <row r="1010" spans="1:5">
      <c r="A1010" s="445">
        <v>165</v>
      </c>
      <c r="B1010" s="433" t="s">
        <v>33</v>
      </c>
      <c r="C1010" s="576"/>
      <c r="D1010" s="637"/>
      <c r="E1010" s="441" t="e">
        <f>C1010/'MNB100'!C$29</f>
        <v>#DIV/0!</v>
      </c>
    </row>
    <row r="1011" spans="1:5">
      <c r="A1011" s="445">
        <v>166</v>
      </c>
      <c r="B1011" s="433" t="s">
        <v>33</v>
      </c>
      <c r="C1011" s="576"/>
      <c r="D1011" s="637"/>
      <c r="E1011" s="441" t="e">
        <f>C1011/'MNB100'!C$29</f>
        <v>#DIV/0!</v>
      </c>
    </row>
    <row r="1012" spans="1:5">
      <c r="A1012" s="445">
        <v>167</v>
      </c>
      <c r="B1012" s="433" t="s">
        <v>33</v>
      </c>
      <c r="C1012" s="576"/>
      <c r="D1012" s="637"/>
      <c r="E1012" s="441" t="e">
        <f>C1012/'MNB100'!C$29</f>
        <v>#DIV/0!</v>
      </c>
    </row>
    <row r="1013" spans="1:5">
      <c r="A1013" s="445">
        <v>168</v>
      </c>
      <c r="B1013" s="433" t="s">
        <v>33</v>
      </c>
      <c r="C1013" s="576"/>
      <c r="D1013" s="637"/>
      <c r="E1013" s="441" t="e">
        <f>C1013/'MNB100'!C$29</f>
        <v>#DIV/0!</v>
      </c>
    </row>
    <row r="1014" spans="1:5">
      <c r="A1014" s="445">
        <v>169</v>
      </c>
      <c r="B1014" s="433" t="s">
        <v>33</v>
      </c>
      <c r="C1014" s="576"/>
      <c r="D1014" s="637"/>
      <c r="E1014" s="441" t="e">
        <f>C1014/'MNB100'!C$29</f>
        <v>#DIV/0!</v>
      </c>
    </row>
    <row r="1015" spans="1:5">
      <c r="A1015" s="445">
        <v>170</v>
      </c>
      <c r="B1015" s="433" t="s">
        <v>33</v>
      </c>
      <c r="C1015" s="576"/>
      <c r="D1015" s="637"/>
      <c r="E1015" s="441" t="e">
        <f>C1015/'MNB100'!C$29</f>
        <v>#DIV/0!</v>
      </c>
    </row>
    <row r="1016" spans="1:5">
      <c r="A1016" s="445">
        <v>171</v>
      </c>
      <c r="B1016" s="433" t="s">
        <v>33</v>
      </c>
      <c r="C1016" s="576"/>
      <c r="D1016" s="637"/>
      <c r="E1016" s="441" t="e">
        <f>C1016/'MNB100'!C$29</f>
        <v>#DIV/0!</v>
      </c>
    </row>
    <row r="1017" spans="1:5">
      <c r="A1017" s="445">
        <v>172</v>
      </c>
      <c r="B1017" s="433" t="s">
        <v>33</v>
      </c>
      <c r="C1017" s="576"/>
      <c r="D1017" s="637"/>
      <c r="E1017" s="441" t="e">
        <f>C1017/'MNB100'!C$29</f>
        <v>#DIV/0!</v>
      </c>
    </row>
    <row r="1018" spans="1:5">
      <c r="A1018" s="445">
        <v>173</v>
      </c>
      <c r="B1018" s="433" t="s">
        <v>33</v>
      </c>
      <c r="C1018" s="576"/>
      <c r="D1018" s="637"/>
      <c r="E1018" s="441" t="e">
        <f>C1018/'MNB100'!C$29</f>
        <v>#DIV/0!</v>
      </c>
    </row>
    <row r="1019" spans="1:5">
      <c r="A1019" s="445">
        <v>174</v>
      </c>
      <c r="B1019" s="433" t="s">
        <v>33</v>
      </c>
      <c r="C1019" s="576"/>
      <c r="D1019" s="637"/>
      <c r="E1019" s="441" t="e">
        <f>C1019/'MNB100'!C$29</f>
        <v>#DIV/0!</v>
      </c>
    </row>
    <row r="1020" spans="1:5">
      <c r="A1020" s="445">
        <v>175</v>
      </c>
      <c r="B1020" s="433" t="s">
        <v>33</v>
      </c>
      <c r="C1020" s="576"/>
      <c r="D1020" s="637"/>
      <c r="E1020" s="441" t="e">
        <f>C1020/'MNB100'!C$29</f>
        <v>#DIV/0!</v>
      </c>
    </row>
    <row r="1021" spans="1:5">
      <c r="A1021" s="445">
        <v>176</v>
      </c>
      <c r="B1021" s="433" t="s">
        <v>33</v>
      </c>
      <c r="C1021" s="576"/>
      <c r="D1021" s="637"/>
      <c r="E1021" s="441" t="e">
        <f>C1021/'MNB100'!C$29</f>
        <v>#DIV/0!</v>
      </c>
    </row>
    <row r="1022" spans="1:5">
      <c r="A1022" s="445">
        <v>177</v>
      </c>
      <c r="B1022" s="433" t="s">
        <v>33</v>
      </c>
      <c r="C1022" s="576"/>
      <c r="D1022" s="637"/>
      <c r="E1022" s="441" t="e">
        <f>C1022/'MNB100'!C$29</f>
        <v>#DIV/0!</v>
      </c>
    </row>
    <row r="1023" spans="1:5">
      <c r="A1023" s="445">
        <v>178</v>
      </c>
      <c r="B1023" s="433" t="s">
        <v>33</v>
      </c>
      <c r="C1023" s="576"/>
      <c r="D1023" s="637"/>
      <c r="E1023" s="441" t="e">
        <f>C1023/'MNB100'!C$29</f>
        <v>#DIV/0!</v>
      </c>
    </row>
    <row r="1024" spans="1:5">
      <c r="A1024" s="445">
        <v>179</v>
      </c>
      <c r="B1024" s="433" t="s">
        <v>33</v>
      </c>
      <c r="C1024" s="576"/>
      <c r="D1024" s="637"/>
      <c r="E1024" s="441" t="e">
        <f>C1024/'MNB100'!C$29</f>
        <v>#DIV/0!</v>
      </c>
    </row>
    <row r="1025" spans="1:5">
      <c r="A1025" s="445">
        <v>180</v>
      </c>
      <c r="B1025" s="433" t="s">
        <v>33</v>
      </c>
      <c r="C1025" s="576"/>
      <c r="D1025" s="637"/>
      <c r="E1025" s="441" t="e">
        <f>C1025/'MNB100'!C$29</f>
        <v>#DIV/0!</v>
      </c>
    </row>
    <row r="1026" spans="1:5">
      <c r="A1026" s="445">
        <v>181</v>
      </c>
      <c r="B1026" s="433" t="s">
        <v>33</v>
      </c>
      <c r="C1026" s="576"/>
      <c r="D1026" s="637"/>
      <c r="E1026" s="441" t="e">
        <f>C1026/'MNB100'!C$29</f>
        <v>#DIV/0!</v>
      </c>
    </row>
    <row r="1027" spans="1:5">
      <c r="A1027" s="445">
        <v>182</v>
      </c>
      <c r="B1027" s="433" t="s">
        <v>33</v>
      </c>
      <c r="C1027" s="576"/>
      <c r="D1027" s="637"/>
      <c r="E1027" s="441" t="e">
        <f>C1027/'MNB100'!C$29</f>
        <v>#DIV/0!</v>
      </c>
    </row>
    <row r="1028" spans="1:5">
      <c r="A1028" s="445">
        <v>183</v>
      </c>
      <c r="B1028" s="433" t="s">
        <v>33</v>
      </c>
      <c r="C1028" s="576"/>
      <c r="D1028" s="637"/>
      <c r="E1028" s="441" t="e">
        <f>C1028/'MNB100'!C$29</f>
        <v>#DIV/0!</v>
      </c>
    </row>
    <row r="1029" spans="1:5">
      <c r="A1029" s="445">
        <v>184</v>
      </c>
      <c r="B1029" s="433" t="s">
        <v>33</v>
      </c>
      <c r="C1029" s="576"/>
      <c r="D1029" s="637"/>
      <c r="E1029" s="441" t="e">
        <f>C1029/'MNB100'!C$29</f>
        <v>#DIV/0!</v>
      </c>
    </row>
    <row r="1030" spans="1:5">
      <c r="A1030" s="445">
        <v>185</v>
      </c>
      <c r="B1030" s="433" t="s">
        <v>33</v>
      </c>
      <c r="C1030" s="576"/>
      <c r="D1030" s="637"/>
      <c r="E1030" s="441" t="e">
        <f>C1030/'MNB100'!C$29</f>
        <v>#DIV/0!</v>
      </c>
    </row>
    <row r="1031" spans="1:5">
      <c r="A1031" s="445">
        <v>186</v>
      </c>
      <c r="B1031" s="433" t="s">
        <v>33</v>
      </c>
      <c r="C1031" s="576"/>
      <c r="D1031" s="637"/>
      <c r="E1031" s="441" t="e">
        <f>C1031/'MNB100'!C$29</f>
        <v>#DIV/0!</v>
      </c>
    </row>
    <row r="1032" spans="1:5">
      <c r="A1032" s="445">
        <v>187</v>
      </c>
      <c r="B1032" s="433" t="s">
        <v>33</v>
      </c>
      <c r="C1032" s="576"/>
      <c r="D1032" s="637"/>
      <c r="E1032" s="441" t="e">
        <f>C1032/'MNB100'!C$29</f>
        <v>#DIV/0!</v>
      </c>
    </row>
    <row r="1033" spans="1:5">
      <c r="A1033" s="445">
        <v>188</v>
      </c>
      <c r="B1033" s="433" t="s">
        <v>33</v>
      </c>
      <c r="C1033" s="576"/>
      <c r="D1033" s="637"/>
      <c r="E1033" s="441" t="e">
        <f>C1033/'MNB100'!C$29</f>
        <v>#DIV/0!</v>
      </c>
    </row>
    <row r="1034" spans="1:5">
      <c r="A1034" s="445">
        <v>189</v>
      </c>
      <c r="B1034" s="433" t="s">
        <v>33</v>
      </c>
      <c r="C1034" s="576"/>
      <c r="D1034" s="637"/>
      <c r="E1034" s="441" t="e">
        <f>C1034/'MNB100'!C$29</f>
        <v>#DIV/0!</v>
      </c>
    </row>
    <row r="1035" spans="1:5">
      <c r="A1035" s="445">
        <v>190</v>
      </c>
      <c r="B1035" s="433" t="s">
        <v>33</v>
      </c>
      <c r="C1035" s="576"/>
      <c r="D1035" s="637"/>
      <c r="E1035" s="441" t="e">
        <f>C1035/'MNB100'!C$29</f>
        <v>#DIV/0!</v>
      </c>
    </row>
    <row r="1036" spans="1:5">
      <c r="A1036" s="445">
        <v>191</v>
      </c>
      <c r="B1036" s="433" t="s">
        <v>33</v>
      </c>
      <c r="C1036" s="576"/>
      <c r="D1036" s="637"/>
      <c r="E1036" s="441" t="e">
        <f>C1036/'MNB100'!C$29</f>
        <v>#DIV/0!</v>
      </c>
    </row>
    <row r="1037" spans="1:5">
      <c r="A1037" s="445">
        <v>192</v>
      </c>
      <c r="B1037" s="433" t="s">
        <v>33</v>
      </c>
      <c r="C1037" s="576"/>
      <c r="D1037" s="637"/>
      <c r="E1037" s="441" t="e">
        <f>C1037/'MNB100'!C$29</f>
        <v>#DIV/0!</v>
      </c>
    </row>
    <row r="1038" spans="1:5">
      <c r="A1038" s="445">
        <v>193</v>
      </c>
      <c r="B1038" s="433" t="s">
        <v>33</v>
      </c>
      <c r="C1038" s="576"/>
      <c r="D1038" s="637"/>
      <c r="E1038" s="441" t="e">
        <f>C1038/'MNB100'!C$29</f>
        <v>#DIV/0!</v>
      </c>
    </row>
    <row r="1039" spans="1:5">
      <c r="A1039" s="445">
        <v>194</v>
      </c>
      <c r="B1039" s="433" t="s">
        <v>33</v>
      </c>
      <c r="C1039" s="576"/>
      <c r="D1039" s="637"/>
      <c r="E1039" s="441" t="e">
        <f>C1039/'MNB100'!C$29</f>
        <v>#DIV/0!</v>
      </c>
    </row>
    <row r="1040" spans="1:5">
      <c r="A1040" s="445">
        <v>195</v>
      </c>
      <c r="B1040" s="433" t="s">
        <v>33</v>
      </c>
      <c r="C1040" s="576"/>
      <c r="D1040" s="637"/>
      <c r="E1040" s="441" t="e">
        <f>C1040/'MNB100'!C$29</f>
        <v>#DIV/0!</v>
      </c>
    </row>
    <row r="1041" spans="1:5">
      <c r="A1041" s="445">
        <v>196</v>
      </c>
      <c r="B1041" s="433" t="s">
        <v>33</v>
      </c>
      <c r="C1041" s="576"/>
      <c r="D1041" s="637"/>
      <c r="E1041" s="441" t="e">
        <f>C1041/'MNB100'!C$29</f>
        <v>#DIV/0!</v>
      </c>
    </row>
    <row r="1042" spans="1:5">
      <c r="A1042" s="445">
        <v>197</v>
      </c>
      <c r="B1042" s="433" t="s">
        <v>33</v>
      </c>
      <c r="C1042" s="576"/>
      <c r="D1042" s="637"/>
      <c r="E1042" s="441" t="e">
        <f>C1042/'MNB100'!C$29</f>
        <v>#DIV/0!</v>
      </c>
    </row>
    <row r="1043" spans="1:5">
      <c r="A1043" s="445">
        <v>198</v>
      </c>
      <c r="B1043" s="433" t="s">
        <v>33</v>
      </c>
      <c r="C1043" s="576"/>
      <c r="D1043" s="637"/>
      <c r="E1043" s="441" t="e">
        <f>C1043/'MNB100'!C$29</f>
        <v>#DIV/0!</v>
      </c>
    </row>
    <row r="1044" spans="1:5">
      <c r="A1044" s="445">
        <v>199</v>
      </c>
      <c r="B1044" s="433" t="s">
        <v>33</v>
      </c>
      <c r="C1044" s="576"/>
      <c r="D1044" s="637"/>
      <c r="E1044" s="441" t="e">
        <f>C1044/'MNB100'!C$29</f>
        <v>#DIV/0!</v>
      </c>
    </row>
    <row r="1045" spans="1:5">
      <c r="A1045" s="445">
        <v>200</v>
      </c>
      <c r="B1045" s="433" t="s">
        <v>33</v>
      </c>
      <c r="C1045" s="576"/>
      <c r="D1045" s="637"/>
      <c r="E1045" s="441" t="e">
        <f>C1045/'MNB100'!C$29</f>
        <v>#DIV/0!</v>
      </c>
    </row>
  </sheetData>
  <sheetProtection algorithmName="SHA-512" hashValue="bvqOlUcrGb4bLvOTw6c7/HVXVdl+RiZ8b6EqY+ykvTUei4/rDKm+3fLbRxA0zHVdfypWsxA9Q72UmA7mb0P9bA==" saltValue="UhmbeghsUOIEIHHwP0mxVA==" spinCount="100000" sheet="1" objects="1" scenarios="1"/>
  <mergeCells count="1">
    <mergeCell ref="B843:C843"/>
  </mergeCells>
  <dataValidations count="1">
    <dataValidation type="decimal" operator="greaterThanOrEqual" allowBlank="1" showInputMessage="1" showErrorMessage="1" sqref="D10:D30 D33:D233 D237:D436 D440:D639 D643:D842 D846:D1045 C10:C30 C34:C233 C237:C436 C440:C639 C643:C842 C846:C104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tabColor rgb="FFFF0000"/>
  </sheetPr>
  <dimension ref="A1:J60"/>
  <sheetViews>
    <sheetView showGridLines="0" topLeftCell="A43" zoomScale="115" zoomScaleNormal="115" zoomScaleSheetLayoutView="100" workbookViewId="0">
      <selection activeCell="C42" sqref="C42"/>
    </sheetView>
  </sheetViews>
  <sheetFormatPr defaultColWidth="10.85546875" defaultRowHeight="12"/>
  <cols>
    <col min="1" max="1" width="11.5703125" style="106" customWidth="1"/>
    <col min="2" max="2" width="43.28515625" style="59" customWidth="1"/>
    <col min="3" max="3" width="16.7109375" style="41" customWidth="1"/>
    <col min="4" max="4" width="17.85546875" style="41" bestFit="1" customWidth="1"/>
    <col min="5" max="8" width="16.28515625" style="41" customWidth="1"/>
    <col min="9" max="9" width="16.5703125" style="41" bestFit="1" customWidth="1"/>
    <col min="10" max="197" width="10.85546875" style="470"/>
    <col min="198" max="198" width="7" style="470" customWidth="1"/>
    <col min="199" max="199" width="6.85546875" style="470" customWidth="1"/>
    <col min="200" max="200" width="33.85546875" style="470" customWidth="1"/>
    <col min="201" max="201" width="24.42578125" style="470" customWidth="1"/>
    <col min="202" max="202" width="24.140625" style="470" customWidth="1"/>
    <col min="203" max="203" width="19.42578125" style="470" bestFit="1" customWidth="1"/>
    <col min="204" max="204" width="24.42578125" style="470" customWidth="1"/>
    <col min="205" max="205" width="27.85546875" style="470" customWidth="1"/>
    <col min="206" max="206" width="21.42578125" style="470" customWidth="1"/>
    <col min="207" max="207" width="22.42578125" style="470" customWidth="1"/>
    <col min="208" max="208" width="4.42578125" style="470" customWidth="1"/>
    <col min="209" max="209" width="27.5703125" style="470" customWidth="1"/>
    <col min="210" max="210" width="15.85546875" style="470" bestFit="1" customWidth="1"/>
    <col min="211" max="211" width="15.5703125" style="470" customWidth="1"/>
    <col min="212" max="453" width="10.85546875" style="470"/>
    <col min="454" max="454" width="7" style="470" customWidth="1"/>
    <col min="455" max="455" width="6.85546875" style="470" customWidth="1"/>
    <col min="456" max="456" width="33.85546875" style="470" customWidth="1"/>
    <col min="457" max="457" width="24.42578125" style="470" customWidth="1"/>
    <col min="458" max="458" width="24.140625" style="470" customWidth="1"/>
    <col min="459" max="459" width="19.42578125" style="470" bestFit="1" customWidth="1"/>
    <col min="460" max="460" width="24.42578125" style="470" customWidth="1"/>
    <col min="461" max="461" width="27.85546875" style="470" customWidth="1"/>
    <col min="462" max="462" width="21.42578125" style="470" customWidth="1"/>
    <col min="463" max="463" width="22.42578125" style="470" customWidth="1"/>
    <col min="464" max="464" width="4.42578125" style="470" customWidth="1"/>
    <col min="465" max="465" width="27.5703125" style="470" customWidth="1"/>
    <col min="466" max="466" width="15.85546875" style="470" bestFit="1" customWidth="1"/>
    <col min="467" max="467" width="15.5703125" style="470" customWidth="1"/>
    <col min="468" max="709" width="10.85546875" style="470"/>
    <col min="710" max="710" width="7" style="470" customWidth="1"/>
    <col min="711" max="711" width="6.85546875" style="470" customWidth="1"/>
    <col min="712" max="712" width="33.85546875" style="470" customWidth="1"/>
    <col min="713" max="713" width="24.42578125" style="470" customWidth="1"/>
    <col min="714" max="714" width="24.140625" style="470" customWidth="1"/>
    <col min="715" max="715" width="19.42578125" style="470" bestFit="1" customWidth="1"/>
    <col min="716" max="716" width="24.42578125" style="470" customWidth="1"/>
    <col min="717" max="717" width="27.85546875" style="470" customWidth="1"/>
    <col min="718" max="718" width="21.42578125" style="470" customWidth="1"/>
    <col min="719" max="719" width="22.42578125" style="470" customWidth="1"/>
    <col min="720" max="720" width="4.42578125" style="470" customWidth="1"/>
    <col min="721" max="721" width="27.5703125" style="470" customWidth="1"/>
    <col min="722" max="722" width="15.85546875" style="470" bestFit="1" customWidth="1"/>
    <col min="723" max="723" width="15.5703125" style="470" customWidth="1"/>
    <col min="724" max="965" width="10.85546875" style="470"/>
    <col min="966" max="966" width="7" style="470" customWidth="1"/>
    <col min="967" max="967" width="6.85546875" style="470" customWidth="1"/>
    <col min="968" max="968" width="33.85546875" style="470" customWidth="1"/>
    <col min="969" max="969" width="24.42578125" style="470" customWidth="1"/>
    <col min="970" max="970" width="24.140625" style="470" customWidth="1"/>
    <col min="971" max="971" width="19.42578125" style="470" bestFit="1" customWidth="1"/>
    <col min="972" max="972" width="24.42578125" style="470" customWidth="1"/>
    <col min="973" max="973" width="27.85546875" style="470" customWidth="1"/>
    <col min="974" max="974" width="21.42578125" style="470" customWidth="1"/>
    <col min="975" max="975" width="22.42578125" style="470" customWidth="1"/>
    <col min="976" max="976" width="4.42578125" style="470" customWidth="1"/>
    <col min="977" max="977" width="27.5703125" style="470" customWidth="1"/>
    <col min="978" max="978" width="15.85546875" style="470" bestFit="1" customWidth="1"/>
    <col min="979" max="979" width="15.5703125" style="470" customWidth="1"/>
    <col min="980" max="1221" width="10.85546875" style="470"/>
    <col min="1222" max="1222" width="7" style="470" customWidth="1"/>
    <col min="1223" max="1223" width="6.85546875" style="470" customWidth="1"/>
    <col min="1224" max="1224" width="33.85546875" style="470" customWidth="1"/>
    <col min="1225" max="1225" width="24.42578125" style="470" customWidth="1"/>
    <col min="1226" max="1226" width="24.140625" style="470" customWidth="1"/>
    <col min="1227" max="1227" width="19.42578125" style="470" bestFit="1" customWidth="1"/>
    <col min="1228" max="1228" width="24.42578125" style="470" customWidth="1"/>
    <col min="1229" max="1229" width="27.85546875" style="470" customWidth="1"/>
    <col min="1230" max="1230" width="21.42578125" style="470" customWidth="1"/>
    <col min="1231" max="1231" width="22.42578125" style="470" customWidth="1"/>
    <col min="1232" max="1232" width="4.42578125" style="470" customWidth="1"/>
    <col min="1233" max="1233" width="27.5703125" style="470" customWidth="1"/>
    <col min="1234" max="1234" width="15.85546875" style="470" bestFit="1" customWidth="1"/>
    <col min="1235" max="1235" width="15.5703125" style="470" customWidth="1"/>
    <col min="1236" max="1477" width="10.85546875" style="470"/>
    <col min="1478" max="1478" width="7" style="470" customWidth="1"/>
    <col min="1479" max="1479" width="6.85546875" style="470" customWidth="1"/>
    <col min="1480" max="1480" width="33.85546875" style="470" customWidth="1"/>
    <col min="1481" max="1481" width="24.42578125" style="470" customWidth="1"/>
    <col min="1482" max="1482" width="24.140625" style="470" customWidth="1"/>
    <col min="1483" max="1483" width="19.42578125" style="470" bestFit="1" customWidth="1"/>
    <col min="1484" max="1484" width="24.42578125" style="470" customWidth="1"/>
    <col min="1485" max="1485" width="27.85546875" style="470" customWidth="1"/>
    <col min="1486" max="1486" width="21.42578125" style="470" customWidth="1"/>
    <col min="1487" max="1487" width="22.42578125" style="470" customWidth="1"/>
    <col min="1488" max="1488" width="4.42578125" style="470" customWidth="1"/>
    <col min="1489" max="1489" width="27.5703125" style="470" customWidth="1"/>
    <col min="1490" max="1490" width="15.85546875" style="470" bestFit="1" customWidth="1"/>
    <col min="1491" max="1491" width="15.5703125" style="470" customWidth="1"/>
    <col min="1492" max="1733" width="10.85546875" style="470"/>
    <col min="1734" max="1734" width="7" style="470" customWidth="1"/>
    <col min="1735" max="1735" width="6.85546875" style="470" customWidth="1"/>
    <col min="1736" max="1736" width="33.85546875" style="470" customWidth="1"/>
    <col min="1737" max="1737" width="24.42578125" style="470" customWidth="1"/>
    <col min="1738" max="1738" width="24.140625" style="470" customWidth="1"/>
    <col min="1739" max="1739" width="19.42578125" style="470" bestFit="1" customWidth="1"/>
    <col min="1740" max="1740" width="24.42578125" style="470" customWidth="1"/>
    <col min="1741" max="1741" width="27.85546875" style="470" customWidth="1"/>
    <col min="1742" max="1742" width="21.42578125" style="470" customWidth="1"/>
    <col min="1743" max="1743" width="22.42578125" style="470" customWidth="1"/>
    <col min="1744" max="1744" width="4.42578125" style="470" customWidth="1"/>
    <col min="1745" max="1745" width="27.5703125" style="470" customWidth="1"/>
    <col min="1746" max="1746" width="15.85546875" style="470" bestFit="1" customWidth="1"/>
    <col min="1747" max="1747" width="15.5703125" style="470" customWidth="1"/>
    <col min="1748" max="1989" width="10.85546875" style="470"/>
    <col min="1990" max="1990" width="7" style="470" customWidth="1"/>
    <col min="1991" max="1991" width="6.85546875" style="470" customWidth="1"/>
    <col min="1992" max="1992" width="33.85546875" style="470" customWidth="1"/>
    <col min="1993" max="1993" width="24.42578125" style="470" customWidth="1"/>
    <col min="1994" max="1994" width="24.140625" style="470" customWidth="1"/>
    <col min="1995" max="1995" width="19.42578125" style="470" bestFit="1" customWidth="1"/>
    <col min="1996" max="1996" width="24.42578125" style="470" customWidth="1"/>
    <col min="1997" max="1997" width="27.85546875" style="470" customWidth="1"/>
    <col min="1998" max="1998" width="21.42578125" style="470" customWidth="1"/>
    <col min="1999" max="1999" width="22.42578125" style="470" customWidth="1"/>
    <col min="2000" max="2000" width="4.42578125" style="470" customWidth="1"/>
    <col min="2001" max="2001" width="27.5703125" style="470" customWidth="1"/>
    <col min="2002" max="2002" width="15.85546875" style="470" bestFit="1" customWidth="1"/>
    <col min="2003" max="2003" width="15.5703125" style="470" customWidth="1"/>
    <col min="2004" max="2245" width="10.85546875" style="470"/>
    <col min="2246" max="2246" width="7" style="470" customWidth="1"/>
    <col min="2247" max="2247" width="6.85546875" style="470" customWidth="1"/>
    <col min="2248" max="2248" width="33.85546875" style="470" customWidth="1"/>
    <col min="2249" max="2249" width="24.42578125" style="470" customWidth="1"/>
    <col min="2250" max="2250" width="24.140625" style="470" customWidth="1"/>
    <col min="2251" max="2251" width="19.42578125" style="470" bestFit="1" customWidth="1"/>
    <col min="2252" max="2252" width="24.42578125" style="470" customWidth="1"/>
    <col min="2253" max="2253" width="27.85546875" style="470" customWidth="1"/>
    <col min="2254" max="2254" width="21.42578125" style="470" customWidth="1"/>
    <col min="2255" max="2255" width="22.42578125" style="470" customWidth="1"/>
    <col min="2256" max="2256" width="4.42578125" style="470" customWidth="1"/>
    <col min="2257" max="2257" width="27.5703125" style="470" customWidth="1"/>
    <col min="2258" max="2258" width="15.85546875" style="470" bestFit="1" customWidth="1"/>
    <col min="2259" max="2259" width="15.5703125" style="470" customWidth="1"/>
    <col min="2260" max="2501" width="10.85546875" style="470"/>
    <col min="2502" max="2502" width="7" style="470" customWidth="1"/>
    <col min="2503" max="2503" width="6.85546875" style="470" customWidth="1"/>
    <col min="2504" max="2504" width="33.85546875" style="470" customWidth="1"/>
    <col min="2505" max="2505" width="24.42578125" style="470" customWidth="1"/>
    <col min="2506" max="2506" width="24.140625" style="470" customWidth="1"/>
    <col min="2507" max="2507" width="19.42578125" style="470" bestFit="1" customWidth="1"/>
    <col min="2508" max="2508" width="24.42578125" style="470" customWidth="1"/>
    <col min="2509" max="2509" width="27.85546875" style="470" customWidth="1"/>
    <col min="2510" max="2510" width="21.42578125" style="470" customWidth="1"/>
    <col min="2511" max="2511" width="22.42578125" style="470" customWidth="1"/>
    <col min="2512" max="2512" width="4.42578125" style="470" customWidth="1"/>
    <col min="2513" max="2513" width="27.5703125" style="470" customWidth="1"/>
    <col min="2514" max="2514" width="15.85546875" style="470" bestFit="1" customWidth="1"/>
    <col min="2515" max="2515" width="15.5703125" style="470" customWidth="1"/>
    <col min="2516" max="2757" width="10.85546875" style="470"/>
    <col min="2758" max="2758" width="7" style="470" customWidth="1"/>
    <col min="2759" max="2759" width="6.85546875" style="470" customWidth="1"/>
    <col min="2760" max="2760" width="33.85546875" style="470" customWidth="1"/>
    <col min="2761" max="2761" width="24.42578125" style="470" customWidth="1"/>
    <col min="2762" max="2762" width="24.140625" style="470" customWidth="1"/>
    <col min="2763" max="2763" width="19.42578125" style="470" bestFit="1" customWidth="1"/>
    <col min="2764" max="2764" width="24.42578125" style="470" customWidth="1"/>
    <col min="2765" max="2765" width="27.85546875" style="470" customWidth="1"/>
    <col min="2766" max="2766" width="21.42578125" style="470" customWidth="1"/>
    <col min="2767" max="2767" width="22.42578125" style="470" customWidth="1"/>
    <col min="2768" max="2768" width="4.42578125" style="470" customWidth="1"/>
    <col min="2769" max="2769" width="27.5703125" style="470" customWidth="1"/>
    <col min="2770" max="2770" width="15.85546875" style="470" bestFit="1" customWidth="1"/>
    <col min="2771" max="2771" width="15.5703125" style="470" customWidth="1"/>
    <col min="2772" max="3013" width="10.85546875" style="470"/>
    <col min="3014" max="3014" width="7" style="470" customWidth="1"/>
    <col min="3015" max="3015" width="6.85546875" style="470" customWidth="1"/>
    <col min="3016" max="3016" width="33.85546875" style="470" customWidth="1"/>
    <col min="3017" max="3017" width="24.42578125" style="470" customWidth="1"/>
    <col min="3018" max="3018" width="24.140625" style="470" customWidth="1"/>
    <col min="3019" max="3019" width="19.42578125" style="470" bestFit="1" customWidth="1"/>
    <col min="3020" max="3020" width="24.42578125" style="470" customWidth="1"/>
    <col min="3021" max="3021" width="27.85546875" style="470" customWidth="1"/>
    <col min="3022" max="3022" width="21.42578125" style="470" customWidth="1"/>
    <col min="3023" max="3023" width="22.42578125" style="470" customWidth="1"/>
    <col min="3024" max="3024" width="4.42578125" style="470" customWidth="1"/>
    <col min="3025" max="3025" width="27.5703125" style="470" customWidth="1"/>
    <col min="3026" max="3026" width="15.85546875" style="470" bestFit="1" customWidth="1"/>
    <col min="3027" max="3027" width="15.5703125" style="470" customWidth="1"/>
    <col min="3028" max="3269" width="10.85546875" style="470"/>
    <col min="3270" max="3270" width="7" style="470" customWidth="1"/>
    <col min="3271" max="3271" width="6.85546875" style="470" customWidth="1"/>
    <col min="3272" max="3272" width="33.85546875" style="470" customWidth="1"/>
    <col min="3273" max="3273" width="24.42578125" style="470" customWidth="1"/>
    <col min="3274" max="3274" width="24.140625" style="470" customWidth="1"/>
    <col min="3275" max="3275" width="19.42578125" style="470" bestFit="1" customWidth="1"/>
    <col min="3276" max="3276" width="24.42578125" style="470" customWidth="1"/>
    <col min="3277" max="3277" width="27.85546875" style="470" customWidth="1"/>
    <col min="3278" max="3278" width="21.42578125" style="470" customWidth="1"/>
    <col min="3279" max="3279" width="22.42578125" style="470" customWidth="1"/>
    <col min="3280" max="3280" width="4.42578125" style="470" customWidth="1"/>
    <col min="3281" max="3281" width="27.5703125" style="470" customWidth="1"/>
    <col min="3282" max="3282" width="15.85546875" style="470" bestFit="1" customWidth="1"/>
    <col min="3283" max="3283" width="15.5703125" style="470" customWidth="1"/>
    <col min="3284" max="3525" width="10.85546875" style="470"/>
    <col min="3526" max="3526" width="7" style="470" customWidth="1"/>
    <col min="3527" max="3527" width="6.85546875" style="470" customWidth="1"/>
    <col min="3528" max="3528" width="33.85546875" style="470" customWidth="1"/>
    <col min="3529" max="3529" width="24.42578125" style="470" customWidth="1"/>
    <col min="3530" max="3530" width="24.140625" style="470" customWidth="1"/>
    <col min="3531" max="3531" width="19.42578125" style="470" bestFit="1" customWidth="1"/>
    <col min="3532" max="3532" width="24.42578125" style="470" customWidth="1"/>
    <col min="3533" max="3533" width="27.85546875" style="470" customWidth="1"/>
    <col min="3534" max="3534" width="21.42578125" style="470" customWidth="1"/>
    <col min="3535" max="3535" width="22.42578125" style="470" customWidth="1"/>
    <col min="3536" max="3536" width="4.42578125" style="470" customWidth="1"/>
    <col min="3537" max="3537" width="27.5703125" style="470" customWidth="1"/>
    <col min="3538" max="3538" width="15.85546875" style="470" bestFit="1" customWidth="1"/>
    <col min="3539" max="3539" width="15.5703125" style="470" customWidth="1"/>
    <col min="3540" max="3781" width="10.85546875" style="470"/>
    <col min="3782" max="3782" width="7" style="470" customWidth="1"/>
    <col min="3783" max="3783" width="6.85546875" style="470" customWidth="1"/>
    <col min="3784" max="3784" width="33.85546875" style="470" customWidth="1"/>
    <col min="3785" max="3785" width="24.42578125" style="470" customWidth="1"/>
    <col min="3786" max="3786" width="24.140625" style="470" customWidth="1"/>
    <col min="3787" max="3787" width="19.42578125" style="470" bestFit="1" customWidth="1"/>
    <col min="3788" max="3788" width="24.42578125" style="470" customWidth="1"/>
    <col min="3789" max="3789" width="27.85546875" style="470" customWidth="1"/>
    <col min="3790" max="3790" width="21.42578125" style="470" customWidth="1"/>
    <col min="3791" max="3791" width="22.42578125" style="470" customWidth="1"/>
    <col min="3792" max="3792" width="4.42578125" style="470" customWidth="1"/>
    <col min="3793" max="3793" width="27.5703125" style="470" customWidth="1"/>
    <col min="3794" max="3794" width="15.85546875" style="470" bestFit="1" customWidth="1"/>
    <col min="3795" max="3795" width="15.5703125" style="470" customWidth="1"/>
    <col min="3796" max="4037" width="10.85546875" style="470"/>
    <col min="4038" max="4038" width="7" style="470" customWidth="1"/>
    <col min="4039" max="4039" width="6.85546875" style="470" customWidth="1"/>
    <col min="4040" max="4040" width="33.85546875" style="470" customWidth="1"/>
    <col min="4041" max="4041" width="24.42578125" style="470" customWidth="1"/>
    <col min="4042" max="4042" width="24.140625" style="470" customWidth="1"/>
    <col min="4043" max="4043" width="19.42578125" style="470" bestFit="1" customWidth="1"/>
    <col min="4044" max="4044" width="24.42578125" style="470" customWidth="1"/>
    <col min="4045" max="4045" width="27.85546875" style="470" customWidth="1"/>
    <col min="4046" max="4046" width="21.42578125" style="470" customWidth="1"/>
    <col min="4047" max="4047" width="22.42578125" style="470" customWidth="1"/>
    <col min="4048" max="4048" width="4.42578125" style="470" customWidth="1"/>
    <col min="4049" max="4049" width="27.5703125" style="470" customWidth="1"/>
    <col min="4050" max="4050" width="15.85546875" style="470" bestFit="1" customWidth="1"/>
    <col min="4051" max="4051" width="15.5703125" style="470" customWidth="1"/>
    <col min="4052" max="4293" width="10.85546875" style="470"/>
    <col min="4294" max="4294" width="7" style="470" customWidth="1"/>
    <col min="4295" max="4295" width="6.85546875" style="470" customWidth="1"/>
    <col min="4296" max="4296" width="33.85546875" style="470" customWidth="1"/>
    <col min="4297" max="4297" width="24.42578125" style="470" customWidth="1"/>
    <col min="4298" max="4298" width="24.140625" style="470" customWidth="1"/>
    <col min="4299" max="4299" width="19.42578125" style="470" bestFit="1" customWidth="1"/>
    <col min="4300" max="4300" width="24.42578125" style="470" customWidth="1"/>
    <col min="4301" max="4301" width="27.85546875" style="470" customWidth="1"/>
    <col min="4302" max="4302" width="21.42578125" style="470" customWidth="1"/>
    <col min="4303" max="4303" width="22.42578125" style="470" customWidth="1"/>
    <col min="4304" max="4304" width="4.42578125" style="470" customWidth="1"/>
    <col min="4305" max="4305" width="27.5703125" style="470" customWidth="1"/>
    <col min="4306" max="4306" width="15.85546875" style="470" bestFit="1" customWidth="1"/>
    <col min="4307" max="4307" width="15.5703125" style="470" customWidth="1"/>
    <col min="4308" max="4549" width="10.85546875" style="470"/>
    <col min="4550" max="4550" width="7" style="470" customWidth="1"/>
    <col min="4551" max="4551" width="6.85546875" style="470" customWidth="1"/>
    <col min="4552" max="4552" width="33.85546875" style="470" customWidth="1"/>
    <col min="4553" max="4553" width="24.42578125" style="470" customWidth="1"/>
    <col min="4554" max="4554" width="24.140625" style="470" customWidth="1"/>
    <col min="4555" max="4555" width="19.42578125" style="470" bestFit="1" customWidth="1"/>
    <col min="4556" max="4556" width="24.42578125" style="470" customWidth="1"/>
    <col min="4557" max="4557" width="27.85546875" style="470" customWidth="1"/>
    <col min="4558" max="4558" width="21.42578125" style="470" customWidth="1"/>
    <col min="4559" max="4559" width="22.42578125" style="470" customWidth="1"/>
    <col min="4560" max="4560" width="4.42578125" style="470" customWidth="1"/>
    <col min="4561" max="4561" width="27.5703125" style="470" customWidth="1"/>
    <col min="4562" max="4562" width="15.85546875" style="470" bestFit="1" customWidth="1"/>
    <col min="4563" max="4563" width="15.5703125" style="470" customWidth="1"/>
    <col min="4564" max="4805" width="10.85546875" style="470"/>
    <col min="4806" max="4806" width="7" style="470" customWidth="1"/>
    <col min="4807" max="4807" width="6.85546875" style="470" customWidth="1"/>
    <col min="4808" max="4808" width="33.85546875" style="470" customWidth="1"/>
    <col min="4809" max="4809" width="24.42578125" style="470" customWidth="1"/>
    <col min="4810" max="4810" width="24.140625" style="470" customWidth="1"/>
    <col min="4811" max="4811" width="19.42578125" style="470" bestFit="1" customWidth="1"/>
    <col min="4812" max="4812" width="24.42578125" style="470" customWidth="1"/>
    <col min="4813" max="4813" width="27.85546875" style="470" customWidth="1"/>
    <col min="4814" max="4814" width="21.42578125" style="470" customWidth="1"/>
    <col min="4815" max="4815" width="22.42578125" style="470" customWidth="1"/>
    <col min="4816" max="4816" width="4.42578125" style="470" customWidth="1"/>
    <col min="4817" max="4817" width="27.5703125" style="470" customWidth="1"/>
    <col min="4818" max="4818" width="15.85546875" style="470" bestFit="1" customWidth="1"/>
    <col min="4819" max="4819" width="15.5703125" style="470" customWidth="1"/>
    <col min="4820" max="5061" width="10.85546875" style="470"/>
    <col min="5062" max="5062" width="7" style="470" customWidth="1"/>
    <col min="5063" max="5063" width="6.85546875" style="470" customWidth="1"/>
    <col min="5064" max="5064" width="33.85546875" style="470" customWidth="1"/>
    <col min="5065" max="5065" width="24.42578125" style="470" customWidth="1"/>
    <col min="5066" max="5066" width="24.140625" style="470" customWidth="1"/>
    <col min="5067" max="5067" width="19.42578125" style="470" bestFit="1" customWidth="1"/>
    <col min="5068" max="5068" width="24.42578125" style="470" customWidth="1"/>
    <col min="5069" max="5069" width="27.85546875" style="470" customWidth="1"/>
    <col min="5070" max="5070" width="21.42578125" style="470" customWidth="1"/>
    <col min="5071" max="5071" width="22.42578125" style="470" customWidth="1"/>
    <col min="5072" max="5072" width="4.42578125" style="470" customWidth="1"/>
    <col min="5073" max="5073" width="27.5703125" style="470" customWidth="1"/>
    <col min="5074" max="5074" width="15.85546875" style="470" bestFit="1" customWidth="1"/>
    <col min="5075" max="5075" width="15.5703125" style="470" customWidth="1"/>
    <col min="5076" max="5317" width="10.85546875" style="470"/>
    <col min="5318" max="5318" width="7" style="470" customWidth="1"/>
    <col min="5319" max="5319" width="6.85546875" style="470" customWidth="1"/>
    <col min="5320" max="5320" width="33.85546875" style="470" customWidth="1"/>
    <col min="5321" max="5321" width="24.42578125" style="470" customWidth="1"/>
    <col min="5322" max="5322" width="24.140625" style="470" customWidth="1"/>
    <col min="5323" max="5323" width="19.42578125" style="470" bestFit="1" customWidth="1"/>
    <col min="5324" max="5324" width="24.42578125" style="470" customWidth="1"/>
    <col min="5325" max="5325" width="27.85546875" style="470" customWidth="1"/>
    <col min="5326" max="5326" width="21.42578125" style="470" customWidth="1"/>
    <col min="5327" max="5327" width="22.42578125" style="470" customWidth="1"/>
    <col min="5328" max="5328" width="4.42578125" style="470" customWidth="1"/>
    <col min="5329" max="5329" width="27.5703125" style="470" customWidth="1"/>
    <col min="5330" max="5330" width="15.85546875" style="470" bestFit="1" customWidth="1"/>
    <col min="5331" max="5331" width="15.5703125" style="470" customWidth="1"/>
    <col min="5332" max="5573" width="10.85546875" style="470"/>
    <col min="5574" max="5574" width="7" style="470" customWidth="1"/>
    <col min="5575" max="5575" width="6.85546875" style="470" customWidth="1"/>
    <col min="5576" max="5576" width="33.85546875" style="470" customWidth="1"/>
    <col min="5577" max="5577" width="24.42578125" style="470" customWidth="1"/>
    <col min="5578" max="5578" width="24.140625" style="470" customWidth="1"/>
    <col min="5579" max="5579" width="19.42578125" style="470" bestFit="1" customWidth="1"/>
    <col min="5580" max="5580" width="24.42578125" style="470" customWidth="1"/>
    <col min="5581" max="5581" width="27.85546875" style="470" customWidth="1"/>
    <col min="5582" max="5582" width="21.42578125" style="470" customWidth="1"/>
    <col min="5583" max="5583" width="22.42578125" style="470" customWidth="1"/>
    <col min="5584" max="5584" width="4.42578125" style="470" customWidth="1"/>
    <col min="5585" max="5585" width="27.5703125" style="470" customWidth="1"/>
    <col min="5586" max="5586" width="15.85546875" style="470" bestFit="1" customWidth="1"/>
    <col min="5587" max="5587" width="15.5703125" style="470" customWidth="1"/>
    <col min="5588" max="5829" width="10.85546875" style="470"/>
    <col min="5830" max="5830" width="7" style="470" customWidth="1"/>
    <col min="5831" max="5831" width="6.85546875" style="470" customWidth="1"/>
    <col min="5832" max="5832" width="33.85546875" style="470" customWidth="1"/>
    <col min="5833" max="5833" width="24.42578125" style="470" customWidth="1"/>
    <col min="5834" max="5834" width="24.140625" style="470" customWidth="1"/>
    <col min="5835" max="5835" width="19.42578125" style="470" bestFit="1" customWidth="1"/>
    <col min="5836" max="5836" width="24.42578125" style="470" customWidth="1"/>
    <col min="5837" max="5837" width="27.85546875" style="470" customWidth="1"/>
    <col min="5838" max="5838" width="21.42578125" style="470" customWidth="1"/>
    <col min="5839" max="5839" width="22.42578125" style="470" customWidth="1"/>
    <col min="5840" max="5840" width="4.42578125" style="470" customWidth="1"/>
    <col min="5841" max="5841" width="27.5703125" style="470" customWidth="1"/>
    <col min="5842" max="5842" width="15.85546875" style="470" bestFit="1" customWidth="1"/>
    <col min="5843" max="5843" width="15.5703125" style="470" customWidth="1"/>
    <col min="5844" max="6085" width="10.85546875" style="470"/>
    <col min="6086" max="6086" width="7" style="470" customWidth="1"/>
    <col min="6087" max="6087" width="6.85546875" style="470" customWidth="1"/>
    <col min="6088" max="6088" width="33.85546875" style="470" customWidth="1"/>
    <col min="6089" max="6089" width="24.42578125" style="470" customWidth="1"/>
    <col min="6090" max="6090" width="24.140625" style="470" customWidth="1"/>
    <col min="6091" max="6091" width="19.42578125" style="470" bestFit="1" customWidth="1"/>
    <col min="6092" max="6092" width="24.42578125" style="470" customWidth="1"/>
    <col min="6093" max="6093" width="27.85546875" style="470" customWidth="1"/>
    <col min="6094" max="6094" width="21.42578125" style="470" customWidth="1"/>
    <col min="6095" max="6095" width="22.42578125" style="470" customWidth="1"/>
    <col min="6096" max="6096" width="4.42578125" style="470" customWidth="1"/>
    <col min="6097" max="6097" width="27.5703125" style="470" customWidth="1"/>
    <col min="6098" max="6098" width="15.85546875" style="470" bestFit="1" customWidth="1"/>
    <col min="6099" max="6099" width="15.5703125" style="470" customWidth="1"/>
    <col min="6100" max="6341" width="10.85546875" style="470"/>
    <col min="6342" max="6342" width="7" style="470" customWidth="1"/>
    <col min="6343" max="6343" width="6.85546875" style="470" customWidth="1"/>
    <col min="6344" max="6344" width="33.85546875" style="470" customWidth="1"/>
    <col min="6345" max="6345" width="24.42578125" style="470" customWidth="1"/>
    <col min="6346" max="6346" width="24.140625" style="470" customWidth="1"/>
    <col min="6347" max="6347" width="19.42578125" style="470" bestFit="1" customWidth="1"/>
    <col min="6348" max="6348" width="24.42578125" style="470" customWidth="1"/>
    <col min="6349" max="6349" width="27.85546875" style="470" customWidth="1"/>
    <col min="6350" max="6350" width="21.42578125" style="470" customWidth="1"/>
    <col min="6351" max="6351" width="22.42578125" style="470" customWidth="1"/>
    <col min="6352" max="6352" width="4.42578125" style="470" customWidth="1"/>
    <col min="6353" max="6353" width="27.5703125" style="470" customWidth="1"/>
    <col min="6354" max="6354" width="15.85546875" style="470" bestFit="1" customWidth="1"/>
    <col min="6355" max="6355" width="15.5703125" style="470" customWidth="1"/>
    <col min="6356" max="6597" width="10.85546875" style="470"/>
    <col min="6598" max="6598" width="7" style="470" customWidth="1"/>
    <col min="6599" max="6599" width="6.85546875" style="470" customWidth="1"/>
    <col min="6600" max="6600" width="33.85546875" style="470" customWidth="1"/>
    <col min="6601" max="6601" width="24.42578125" style="470" customWidth="1"/>
    <col min="6602" max="6602" width="24.140625" style="470" customWidth="1"/>
    <col min="6603" max="6603" width="19.42578125" style="470" bestFit="1" customWidth="1"/>
    <col min="6604" max="6604" width="24.42578125" style="470" customWidth="1"/>
    <col min="6605" max="6605" width="27.85546875" style="470" customWidth="1"/>
    <col min="6606" max="6606" width="21.42578125" style="470" customWidth="1"/>
    <col min="6607" max="6607" width="22.42578125" style="470" customWidth="1"/>
    <col min="6608" max="6608" width="4.42578125" style="470" customWidth="1"/>
    <col min="6609" max="6609" width="27.5703125" style="470" customWidth="1"/>
    <col min="6610" max="6610" width="15.85546875" style="470" bestFit="1" customWidth="1"/>
    <col min="6611" max="6611" width="15.5703125" style="470" customWidth="1"/>
    <col min="6612" max="6853" width="10.85546875" style="470"/>
    <col min="6854" max="6854" width="7" style="470" customWidth="1"/>
    <col min="6855" max="6855" width="6.85546875" style="470" customWidth="1"/>
    <col min="6856" max="6856" width="33.85546875" style="470" customWidth="1"/>
    <col min="6857" max="6857" width="24.42578125" style="470" customWidth="1"/>
    <col min="6858" max="6858" width="24.140625" style="470" customWidth="1"/>
    <col min="6859" max="6859" width="19.42578125" style="470" bestFit="1" customWidth="1"/>
    <col min="6860" max="6860" width="24.42578125" style="470" customWidth="1"/>
    <col min="6861" max="6861" width="27.85546875" style="470" customWidth="1"/>
    <col min="6862" max="6862" width="21.42578125" style="470" customWidth="1"/>
    <col min="6863" max="6863" width="22.42578125" style="470" customWidth="1"/>
    <col min="6864" max="6864" width="4.42578125" style="470" customWidth="1"/>
    <col min="6865" max="6865" width="27.5703125" style="470" customWidth="1"/>
    <col min="6866" max="6866" width="15.85546875" style="470" bestFit="1" customWidth="1"/>
    <col min="6867" max="6867" width="15.5703125" style="470" customWidth="1"/>
    <col min="6868" max="7109" width="10.85546875" style="470"/>
    <col min="7110" max="7110" width="7" style="470" customWidth="1"/>
    <col min="7111" max="7111" width="6.85546875" style="470" customWidth="1"/>
    <col min="7112" max="7112" width="33.85546875" style="470" customWidth="1"/>
    <col min="7113" max="7113" width="24.42578125" style="470" customWidth="1"/>
    <col min="7114" max="7114" width="24.140625" style="470" customWidth="1"/>
    <col min="7115" max="7115" width="19.42578125" style="470" bestFit="1" customWidth="1"/>
    <col min="7116" max="7116" width="24.42578125" style="470" customWidth="1"/>
    <col min="7117" max="7117" width="27.85546875" style="470" customWidth="1"/>
    <col min="7118" max="7118" width="21.42578125" style="470" customWidth="1"/>
    <col min="7119" max="7119" width="22.42578125" style="470" customWidth="1"/>
    <col min="7120" max="7120" width="4.42578125" style="470" customWidth="1"/>
    <col min="7121" max="7121" width="27.5703125" style="470" customWidth="1"/>
    <col min="7122" max="7122" width="15.85546875" style="470" bestFit="1" customWidth="1"/>
    <col min="7123" max="7123" width="15.5703125" style="470" customWidth="1"/>
    <col min="7124" max="7365" width="10.85546875" style="470"/>
    <col min="7366" max="7366" width="7" style="470" customWidth="1"/>
    <col min="7367" max="7367" width="6.85546875" style="470" customWidth="1"/>
    <col min="7368" max="7368" width="33.85546875" style="470" customWidth="1"/>
    <col min="7369" max="7369" width="24.42578125" style="470" customWidth="1"/>
    <col min="7370" max="7370" width="24.140625" style="470" customWidth="1"/>
    <col min="7371" max="7371" width="19.42578125" style="470" bestFit="1" customWidth="1"/>
    <col min="7372" max="7372" width="24.42578125" style="470" customWidth="1"/>
    <col min="7373" max="7373" width="27.85546875" style="470" customWidth="1"/>
    <col min="7374" max="7374" width="21.42578125" style="470" customWidth="1"/>
    <col min="7375" max="7375" width="22.42578125" style="470" customWidth="1"/>
    <col min="7376" max="7376" width="4.42578125" style="470" customWidth="1"/>
    <col min="7377" max="7377" width="27.5703125" style="470" customWidth="1"/>
    <col min="7378" max="7378" width="15.85546875" style="470" bestFit="1" customWidth="1"/>
    <col min="7379" max="7379" width="15.5703125" style="470" customWidth="1"/>
    <col min="7380" max="7621" width="10.85546875" style="470"/>
    <col min="7622" max="7622" width="7" style="470" customWidth="1"/>
    <col min="7623" max="7623" width="6.85546875" style="470" customWidth="1"/>
    <col min="7624" max="7624" width="33.85546875" style="470" customWidth="1"/>
    <col min="7625" max="7625" width="24.42578125" style="470" customWidth="1"/>
    <col min="7626" max="7626" width="24.140625" style="470" customWidth="1"/>
    <col min="7627" max="7627" width="19.42578125" style="470" bestFit="1" customWidth="1"/>
    <col min="7628" max="7628" width="24.42578125" style="470" customWidth="1"/>
    <col min="7629" max="7629" width="27.85546875" style="470" customWidth="1"/>
    <col min="7630" max="7630" width="21.42578125" style="470" customWidth="1"/>
    <col min="7631" max="7631" width="22.42578125" style="470" customWidth="1"/>
    <col min="7632" max="7632" width="4.42578125" style="470" customWidth="1"/>
    <col min="7633" max="7633" width="27.5703125" style="470" customWidth="1"/>
    <col min="7634" max="7634" width="15.85546875" style="470" bestFit="1" customWidth="1"/>
    <col min="7635" max="7635" width="15.5703125" style="470" customWidth="1"/>
    <col min="7636" max="7877" width="10.85546875" style="470"/>
    <col min="7878" max="7878" width="7" style="470" customWidth="1"/>
    <col min="7879" max="7879" width="6.85546875" style="470" customWidth="1"/>
    <col min="7880" max="7880" width="33.85546875" style="470" customWidth="1"/>
    <col min="7881" max="7881" width="24.42578125" style="470" customWidth="1"/>
    <col min="7882" max="7882" width="24.140625" style="470" customWidth="1"/>
    <col min="7883" max="7883" width="19.42578125" style="470" bestFit="1" customWidth="1"/>
    <col min="7884" max="7884" width="24.42578125" style="470" customWidth="1"/>
    <col min="7885" max="7885" width="27.85546875" style="470" customWidth="1"/>
    <col min="7886" max="7886" width="21.42578125" style="470" customWidth="1"/>
    <col min="7887" max="7887" width="22.42578125" style="470" customWidth="1"/>
    <col min="7888" max="7888" width="4.42578125" style="470" customWidth="1"/>
    <col min="7889" max="7889" width="27.5703125" style="470" customWidth="1"/>
    <col min="7890" max="7890" width="15.85546875" style="470" bestFit="1" customWidth="1"/>
    <col min="7891" max="7891" width="15.5703125" style="470" customWidth="1"/>
    <col min="7892" max="8133" width="10.85546875" style="470"/>
    <col min="8134" max="8134" width="7" style="470" customWidth="1"/>
    <col min="8135" max="8135" width="6.85546875" style="470" customWidth="1"/>
    <col min="8136" max="8136" width="33.85546875" style="470" customWidth="1"/>
    <col min="8137" max="8137" width="24.42578125" style="470" customWidth="1"/>
    <col min="8138" max="8138" width="24.140625" style="470" customWidth="1"/>
    <col min="8139" max="8139" width="19.42578125" style="470" bestFit="1" customWidth="1"/>
    <col min="8140" max="8140" width="24.42578125" style="470" customWidth="1"/>
    <col min="8141" max="8141" width="27.85546875" style="470" customWidth="1"/>
    <col min="8142" max="8142" width="21.42578125" style="470" customWidth="1"/>
    <col min="8143" max="8143" width="22.42578125" style="470" customWidth="1"/>
    <col min="8144" max="8144" width="4.42578125" style="470" customWidth="1"/>
    <col min="8145" max="8145" width="27.5703125" style="470" customWidth="1"/>
    <col min="8146" max="8146" width="15.85546875" style="470" bestFit="1" customWidth="1"/>
    <col min="8147" max="8147" width="15.5703125" style="470" customWidth="1"/>
    <col min="8148" max="8389" width="10.85546875" style="470"/>
    <col min="8390" max="8390" width="7" style="470" customWidth="1"/>
    <col min="8391" max="8391" width="6.85546875" style="470" customWidth="1"/>
    <col min="8392" max="8392" width="33.85546875" style="470" customWidth="1"/>
    <col min="8393" max="8393" width="24.42578125" style="470" customWidth="1"/>
    <col min="8394" max="8394" width="24.140625" style="470" customWidth="1"/>
    <col min="8395" max="8395" width="19.42578125" style="470" bestFit="1" customWidth="1"/>
    <col min="8396" max="8396" width="24.42578125" style="470" customWidth="1"/>
    <col min="8397" max="8397" width="27.85546875" style="470" customWidth="1"/>
    <col min="8398" max="8398" width="21.42578125" style="470" customWidth="1"/>
    <col min="8399" max="8399" width="22.42578125" style="470" customWidth="1"/>
    <col min="8400" max="8400" width="4.42578125" style="470" customWidth="1"/>
    <col min="8401" max="8401" width="27.5703125" style="470" customWidth="1"/>
    <col min="8402" max="8402" width="15.85546875" style="470" bestFit="1" customWidth="1"/>
    <col min="8403" max="8403" width="15.5703125" style="470" customWidth="1"/>
    <col min="8404" max="8645" width="10.85546875" style="470"/>
    <col min="8646" max="8646" width="7" style="470" customWidth="1"/>
    <col min="8647" max="8647" width="6.85546875" style="470" customWidth="1"/>
    <col min="8648" max="8648" width="33.85546875" style="470" customWidth="1"/>
    <col min="8649" max="8649" width="24.42578125" style="470" customWidth="1"/>
    <col min="8650" max="8650" width="24.140625" style="470" customWidth="1"/>
    <col min="8651" max="8651" width="19.42578125" style="470" bestFit="1" customWidth="1"/>
    <col min="8652" max="8652" width="24.42578125" style="470" customWidth="1"/>
    <col min="8653" max="8653" width="27.85546875" style="470" customWidth="1"/>
    <col min="8654" max="8654" width="21.42578125" style="470" customWidth="1"/>
    <col min="8655" max="8655" width="22.42578125" style="470" customWidth="1"/>
    <col min="8656" max="8656" width="4.42578125" style="470" customWidth="1"/>
    <col min="8657" max="8657" width="27.5703125" style="470" customWidth="1"/>
    <col min="8658" max="8658" width="15.85546875" style="470" bestFit="1" customWidth="1"/>
    <col min="8659" max="8659" width="15.5703125" style="470" customWidth="1"/>
    <col min="8660" max="8901" width="10.85546875" style="470"/>
    <col min="8902" max="8902" width="7" style="470" customWidth="1"/>
    <col min="8903" max="8903" width="6.85546875" style="470" customWidth="1"/>
    <col min="8904" max="8904" width="33.85546875" style="470" customWidth="1"/>
    <col min="8905" max="8905" width="24.42578125" style="470" customWidth="1"/>
    <col min="8906" max="8906" width="24.140625" style="470" customWidth="1"/>
    <col min="8907" max="8907" width="19.42578125" style="470" bestFit="1" customWidth="1"/>
    <col min="8908" max="8908" width="24.42578125" style="470" customWidth="1"/>
    <col min="8909" max="8909" width="27.85546875" style="470" customWidth="1"/>
    <col min="8910" max="8910" width="21.42578125" style="470" customWidth="1"/>
    <col min="8911" max="8911" width="22.42578125" style="470" customWidth="1"/>
    <col min="8912" max="8912" width="4.42578125" style="470" customWidth="1"/>
    <col min="8913" max="8913" width="27.5703125" style="470" customWidth="1"/>
    <col min="8914" max="8914" width="15.85546875" style="470" bestFit="1" customWidth="1"/>
    <col min="8915" max="8915" width="15.5703125" style="470" customWidth="1"/>
    <col min="8916" max="9157" width="10.85546875" style="470"/>
    <col min="9158" max="9158" width="7" style="470" customWidth="1"/>
    <col min="9159" max="9159" width="6.85546875" style="470" customWidth="1"/>
    <col min="9160" max="9160" width="33.85546875" style="470" customWidth="1"/>
    <col min="9161" max="9161" width="24.42578125" style="470" customWidth="1"/>
    <col min="9162" max="9162" width="24.140625" style="470" customWidth="1"/>
    <col min="9163" max="9163" width="19.42578125" style="470" bestFit="1" customWidth="1"/>
    <col min="9164" max="9164" width="24.42578125" style="470" customWidth="1"/>
    <col min="9165" max="9165" width="27.85546875" style="470" customWidth="1"/>
    <col min="9166" max="9166" width="21.42578125" style="470" customWidth="1"/>
    <col min="9167" max="9167" width="22.42578125" style="470" customWidth="1"/>
    <col min="9168" max="9168" width="4.42578125" style="470" customWidth="1"/>
    <col min="9169" max="9169" width="27.5703125" style="470" customWidth="1"/>
    <col min="9170" max="9170" width="15.85546875" style="470" bestFit="1" customWidth="1"/>
    <col min="9171" max="9171" width="15.5703125" style="470" customWidth="1"/>
    <col min="9172" max="9413" width="10.85546875" style="470"/>
    <col min="9414" max="9414" width="7" style="470" customWidth="1"/>
    <col min="9415" max="9415" width="6.85546875" style="470" customWidth="1"/>
    <col min="9416" max="9416" width="33.85546875" style="470" customWidth="1"/>
    <col min="9417" max="9417" width="24.42578125" style="470" customWidth="1"/>
    <col min="9418" max="9418" width="24.140625" style="470" customWidth="1"/>
    <col min="9419" max="9419" width="19.42578125" style="470" bestFit="1" customWidth="1"/>
    <col min="9420" max="9420" width="24.42578125" style="470" customWidth="1"/>
    <col min="9421" max="9421" width="27.85546875" style="470" customWidth="1"/>
    <col min="9422" max="9422" width="21.42578125" style="470" customWidth="1"/>
    <col min="9423" max="9423" width="22.42578125" style="470" customWidth="1"/>
    <col min="9424" max="9424" width="4.42578125" style="470" customWidth="1"/>
    <col min="9425" max="9425" width="27.5703125" style="470" customWidth="1"/>
    <col min="9426" max="9426" width="15.85546875" style="470" bestFit="1" customWidth="1"/>
    <col min="9427" max="9427" width="15.5703125" style="470" customWidth="1"/>
    <col min="9428" max="9669" width="10.85546875" style="470"/>
    <col min="9670" max="9670" width="7" style="470" customWidth="1"/>
    <col min="9671" max="9671" width="6.85546875" style="470" customWidth="1"/>
    <col min="9672" max="9672" width="33.85546875" style="470" customWidth="1"/>
    <col min="9673" max="9673" width="24.42578125" style="470" customWidth="1"/>
    <col min="9674" max="9674" width="24.140625" style="470" customWidth="1"/>
    <col min="9675" max="9675" width="19.42578125" style="470" bestFit="1" customWidth="1"/>
    <col min="9676" max="9676" width="24.42578125" style="470" customWidth="1"/>
    <col min="9677" max="9677" width="27.85546875" style="470" customWidth="1"/>
    <col min="9678" max="9678" width="21.42578125" style="470" customWidth="1"/>
    <col min="9679" max="9679" width="22.42578125" style="470" customWidth="1"/>
    <col min="9680" max="9680" width="4.42578125" style="470" customWidth="1"/>
    <col min="9681" max="9681" width="27.5703125" style="470" customWidth="1"/>
    <col min="9682" max="9682" width="15.85546875" style="470" bestFit="1" customWidth="1"/>
    <col min="9683" max="9683" width="15.5703125" style="470" customWidth="1"/>
    <col min="9684" max="9925" width="10.85546875" style="470"/>
    <col min="9926" max="9926" width="7" style="470" customWidth="1"/>
    <col min="9927" max="9927" width="6.85546875" style="470" customWidth="1"/>
    <col min="9928" max="9928" width="33.85546875" style="470" customWidth="1"/>
    <col min="9929" max="9929" width="24.42578125" style="470" customWidth="1"/>
    <col min="9930" max="9930" width="24.140625" style="470" customWidth="1"/>
    <col min="9931" max="9931" width="19.42578125" style="470" bestFit="1" customWidth="1"/>
    <col min="9932" max="9932" width="24.42578125" style="470" customWidth="1"/>
    <col min="9933" max="9933" width="27.85546875" style="470" customWidth="1"/>
    <col min="9934" max="9934" width="21.42578125" style="470" customWidth="1"/>
    <col min="9935" max="9935" width="22.42578125" style="470" customWidth="1"/>
    <col min="9936" max="9936" width="4.42578125" style="470" customWidth="1"/>
    <col min="9937" max="9937" width="27.5703125" style="470" customWidth="1"/>
    <col min="9938" max="9938" width="15.85546875" style="470" bestFit="1" customWidth="1"/>
    <col min="9939" max="9939" width="15.5703125" style="470" customWidth="1"/>
    <col min="9940" max="10181" width="10.85546875" style="470"/>
    <col min="10182" max="10182" width="7" style="470" customWidth="1"/>
    <col min="10183" max="10183" width="6.85546875" style="470" customWidth="1"/>
    <col min="10184" max="10184" width="33.85546875" style="470" customWidth="1"/>
    <col min="10185" max="10185" width="24.42578125" style="470" customWidth="1"/>
    <col min="10186" max="10186" width="24.140625" style="470" customWidth="1"/>
    <col min="10187" max="10187" width="19.42578125" style="470" bestFit="1" customWidth="1"/>
    <col min="10188" max="10188" width="24.42578125" style="470" customWidth="1"/>
    <col min="10189" max="10189" width="27.85546875" style="470" customWidth="1"/>
    <col min="10190" max="10190" width="21.42578125" style="470" customWidth="1"/>
    <col min="10191" max="10191" width="22.42578125" style="470" customWidth="1"/>
    <col min="10192" max="10192" width="4.42578125" style="470" customWidth="1"/>
    <col min="10193" max="10193" width="27.5703125" style="470" customWidth="1"/>
    <col min="10194" max="10194" width="15.85546875" style="470" bestFit="1" customWidth="1"/>
    <col min="10195" max="10195" width="15.5703125" style="470" customWidth="1"/>
    <col min="10196" max="10437" width="10.85546875" style="470"/>
    <col min="10438" max="10438" width="7" style="470" customWidth="1"/>
    <col min="10439" max="10439" width="6.85546875" style="470" customWidth="1"/>
    <col min="10440" max="10440" width="33.85546875" style="470" customWidth="1"/>
    <col min="10441" max="10441" width="24.42578125" style="470" customWidth="1"/>
    <col min="10442" max="10442" width="24.140625" style="470" customWidth="1"/>
    <col min="10443" max="10443" width="19.42578125" style="470" bestFit="1" customWidth="1"/>
    <col min="10444" max="10444" width="24.42578125" style="470" customWidth="1"/>
    <col min="10445" max="10445" width="27.85546875" style="470" customWidth="1"/>
    <col min="10446" max="10446" width="21.42578125" style="470" customWidth="1"/>
    <col min="10447" max="10447" width="22.42578125" style="470" customWidth="1"/>
    <col min="10448" max="10448" width="4.42578125" style="470" customWidth="1"/>
    <col min="10449" max="10449" width="27.5703125" style="470" customWidth="1"/>
    <col min="10450" max="10450" width="15.85546875" style="470" bestFit="1" customWidth="1"/>
    <col min="10451" max="10451" width="15.5703125" style="470" customWidth="1"/>
    <col min="10452" max="10693" width="10.85546875" style="470"/>
    <col min="10694" max="10694" width="7" style="470" customWidth="1"/>
    <col min="10695" max="10695" width="6.85546875" style="470" customWidth="1"/>
    <col min="10696" max="10696" width="33.85546875" style="470" customWidth="1"/>
    <col min="10697" max="10697" width="24.42578125" style="470" customWidth="1"/>
    <col min="10698" max="10698" width="24.140625" style="470" customWidth="1"/>
    <col min="10699" max="10699" width="19.42578125" style="470" bestFit="1" customWidth="1"/>
    <col min="10700" max="10700" width="24.42578125" style="470" customWidth="1"/>
    <col min="10701" max="10701" width="27.85546875" style="470" customWidth="1"/>
    <col min="10702" max="10702" width="21.42578125" style="470" customWidth="1"/>
    <col min="10703" max="10703" width="22.42578125" style="470" customWidth="1"/>
    <col min="10704" max="10704" width="4.42578125" style="470" customWidth="1"/>
    <col min="10705" max="10705" width="27.5703125" style="470" customWidth="1"/>
    <col min="10706" max="10706" width="15.85546875" style="470" bestFit="1" customWidth="1"/>
    <col min="10707" max="10707" width="15.5703125" style="470" customWidth="1"/>
    <col min="10708" max="10949" width="10.85546875" style="470"/>
    <col min="10950" max="10950" width="7" style="470" customWidth="1"/>
    <col min="10951" max="10951" width="6.85546875" style="470" customWidth="1"/>
    <col min="10952" max="10952" width="33.85546875" style="470" customWidth="1"/>
    <col min="10953" max="10953" width="24.42578125" style="470" customWidth="1"/>
    <col min="10954" max="10954" width="24.140625" style="470" customWidth="1"/>
    <col min="10955" max="10955" width="19.42578125" style="470" bestFit="1" customWidth="1"/>
    <col min="10956" max="10956" width="24.42578125" style="470" customWidth="1"/>
    <col min="10957" max="10957" width="27.85546875" style="470" customWidth="1"/>
    <col min="10958" max="10958" width="21.42578125" style="470" customWidth="1"/>
    <col min="10959" max="10959" width="22.42578125" style="470" customWidth="1"/>
    <col min="10960" max="10960" width="4.42578125" style="470" customWidth="1"/>
    <col min="10961" max="10961" width="27.5703125" style="470" customWidth="1"/>
    <col min="10962" max="10962" width="15.85546875" style="470" bestFit="1" customWidth="1"/>
    <col min="10963" max="10963" width="15.5703125" style="470" customWidth="1"/>
    <col min="10964" max="11205" width="10.85546875" style="470"/>
    <col min="11206" max="11206" width="7" style="470" customWidth="1"/>
    <col min="11207" max="11207" width="6.85546875" style="470" customWidth="1"/>
    <col min="11208" max="11208" width="33.85546875" style="470" customWidth="1"/>
    <col min="11209" max="11209" width="24.42578125" style="470" customWidth="1"/>
    <col min="11210" max="11210" width="24.140625" style="470" customWidth="1"/>
    <col min="11211" max="11211" width="19.42578125" style="470" bestFit="1" customWidth="1"/>
    <col min="11212" max="11212" width="24.42578125" style="470" customWidth="1"/>
    <col min="11213" max="11213" width="27.85546875" style="470" customWidth="1"/>
    <col min="11214" max="11214" width="21.42578125" style="470" customWidth="1"/>
    <col min="11215" max="11215" width="22.42578125" style="470" customWidth="1"/>
    <col min="11216" max="11216" width="4.42578125" style="470" customWidth="1"/>
    <col min="11217" max="11217" width="27.5703125" style="470" customWidth="1"/>
    <col min="11218" max="11218" width="15.85546875" style="470" bestFit="1" customWidth="1"/>
    <col min="11219" max="11219" width="15.5703125" style="470" customWidth="1"/>
    <col min="11220" max="11461" width="10.85546875" style="470"/>
    <col min="11462" max="11462" width="7" style="470" customWidth="1"/>
    <col min="11463" max="11463" width="6.85546875" style="470" customWidth="1"/>
    <col min="11464" max="11464" width="33.85546875" style="470" customWidth="1"/>
    <col min="11465" max="11465" width="24.42578125" style="470" customWidth="1"/>
    <col min="11466" max="11466" width="24.140625" style="470" customWidth="1"/>
    <col min="11467" max="11467" width="19.42578125" style="470" bestFit="1" customWidth="1"/>
    <col min="11468" max="11468" width="24.42578125" style="470" customWidth="1"/>
    <col min="11469" max="11469" width="27.85546875" style="470" customWidth="1"/>
    <col min="11470" max="11470" width="21.42578125" style="470" customWidth="1"/>
    <col min="11471" max="11471" width="22.42578125" style="470" customWidth="1"/>
    <col min="11472" max="11472" width="4.42578125" style="470" customWidth="1"/>
    <col min="11473" max="11473" width="27.5703125" style="470" customWidth="1"/>
    <col min="11474" max="11474" width="15.85546875" style="470" bestFit="1" customWidth="1"/>
    <col min="11475" max="11475" width="15.5703125" style="470" customWidth="1"/>
    <col min="11476" max="11717" width="10.85546875" style="470"/>
    <col min="11718" max="11718" width="7" style="470" customWidth="1"/>
    <col min="11719" max="11719" width="6.85546875" style="470" customWidth="1"/>
    <col min="11720" max="11720" width="33.85546875" style="470" customWidth="1"/>
    <col min="11721" max="11721" width="24.42578125" style="470" customWidth="1"/>
    <col min="11722" max="11722" width="24.140625" style="470" customWidth="1"/>
    <col min="11723" max="11723" width="19.42578125" style="470" bestFit="1" customWidth="1"/>
    <col min="11724" max="11724" width="24.42578125" style="470" customWidth="1"/>
    <col min="11725" max="11725" width="27.85546875" style="470" customWidth="1"/>
    <col min="11726" max="11726" width="21.42578125" style="470" customWidth="1"/>
    <col min="11727" max="11727" width="22.42578125" style="470" customWidth="1"/>
    <col min="11728" max="11728" width="4.42578125" style="470" customWidth="1"/>
    <col min="11729" max="11729" width="27.5703125" style="470" customWidth="1"/>
    <col min="11730" max="11730" width="15.85546875" style="470" bestFit="1" customWidth="1"/>
    <col min="11731" max="11731" width="15.5703125" style="470" customWidth="1"/>
    <col min="11732" max="11973" width="10.85546875" style="470"/>
    <col min="11974" max="11974" width="7" style="470" customWidth="1"/>
    <col min="11975" max="11975" width="6.85546875" style="470" customWidth="1"/>
    <col min="11976" max="11976" width="33.85546875" style="470" customWidth="1"/>
    <col min="11977" max="11977" width="24.42578125" style="470" customWidth="1"/>
    <col min="11978" max="11978" width="24.140625" style="470" customWidth="1"/>
    <col min="11979" max="11979" width="19.42578125" style="470" bestFit="1" customWidth="1"/>
    <col min="11980" max="11980" width="24.42578125" style="470" customWidth="1"/>
    <col min="11981" max="11981" width="27.85546875" style="470" customWidth="1"/>
    <col min="11982" max="11982" width="21.42578125" style="470" customWidth="1"/>
    <col min="11983" max="11983" width="22.42578125" style="470" customWidth="1"/>
    <col min="11984" max="11984" width="4.42578125" style="470" customWidth="1"/>
    <col min="11985" max="11985" width="27.5703125" style="470" customWidth="1"/>
    <col min="11986" max="11986" width="15.85546875" style="470" bestFit="1" customWidth="1"/>
    <col min="11987" max="11987" width="15.5703125" style="470" customWidth="1"/>
    <col min="11988" max="12229" width="10.85546875" style="470"/>
    <col min="12230" max="12230" width="7" style="470" customWidth="1"/>
    <col min="12231" max="12231" width="6.85546875" style="470" customWidth="1"/>
    <col min="12232" max="12232" width="33.85546875" style="470" customWidth="1"/>
    <col min="12233" max="12233" width="24.42578125" style="470" customWidth="1"/>
    <col min="12234" max="12234" width="24.140625" style="470" customWidth="1"/>
    <col min="12235" max="12235" width="19.42578125" style="470" bestFit="1" customWidth="1"/>
    <col min="12236" max="12236" width="24.42578125" style="470" customWidth="1"/>
    <col min="12237" max="12237" width="27.85546875" style="470" customWidth="1"/>
    <col min="12238" max="12238" width="21.42578125" style="470" customWidth="1"/>
    <col min="12239" max="12239" width="22.42578125" style="470" customWidth="1"/>
    <col min="12240" max="12240" width="4.42578125" style="470" customWidth="1"/>
    <col min="12241" max="12241" width="27.5703125" style="470" customWidth="1"/>
    <col min="12242" max="12242" width="15.85546875" style="470" bestFit="1" customWidth="1"/>
    <col min="12243" max="12243" width="15.5703125" style="470" customWidth="1"/>
    <col min="12244" max="12485" width="10.85546875" style="470"/>
    <col min="12486" max="12486" width="7" style="470" customWidth="1"/>
    <col min="12487" max="12487" width="6.85546875" style="470" customWidth="1"/>
    <col min="12488" max="12488" width="33.85546875" style="470" customWidth="1"/>
    <col min="12489" max="12489" width="24.42578125" style="470" customWidth="1"/>
    <col min="12490" max="12490" width="24.140625" style="470" customWidth="1"/>
    <col min="12491" max="12491" width="19.42578125" style="470" bestFit="1" customWidth="1"/>
    <col min="12492" max="12492" width="24.42578125" style="470" customWidth="1"/>
    <col min="12493" max="12493" width="27.85546875" style="470" customWidth="1"/>
    <col min="12494" max="12494" width="21.42578125" style="470" customWidth="1"/>
    <col min="12495" max="12495" width="22.42578125" style="470" customWidth="1"/>
    <col min="12496" max="12496" width="4.42578125" style="470" customWidth="1"/>
    <col min="12497" max="12497" width="27.5703125" style="470" customWidth="1"/>
    <col min="12498" max="12498" width="15.85546875" style="470" bestFit="1" customWidth="1"/>
    <col min="12499" max="12499" width="15.5703125" style="470" customWidth="1"/>
    <col min="12500" max="12741" width="10.85546875" style="470"/>
    <col min="12742" max="12742" width="7" style="470" customWidth="1"/>
    <col min="12743" max="12743" width="6.85546875" style="470" customWidth="1"/>
    <col min="12744" max="12744" width="33.85546875" style="470" customWidth="1"/>
    <col min="12745" max="12745" width="24.42578125" style="470" customWidth="1"/>
    <col min="12746" max="12746" width="24.140625" style="470" customWidth="1"/>
    <col min="12747" max="12747" width="19.42578125" style="470" bestFit="1" customWidth="1"/>
    <col min="12748" max="12748" width="24.42578125" style="470" customWidth="1"/>
    <col min="12749" max="12749" width="27.85546875" style="470" customWidth="1"/>
    <col min="12750" max="12750" width="21.42578125" style="470" customWidth="1"/>
    <col min="12751" max="12751" width="22.42578125" style="470" customWidth="1"/>
    <col min="12752" max="12752" width="4.42578125" style="470" customWidth="1"/>
    <col min="12753" max="12753" width="27.5703125" style="470" customWidth="1"/>
    <col min="12754" max="12754" width="15.85546875" style="470" bestFit="1" customWidth="1"/>
    <col min="12755" max="12755" width="15.5703125" style="470" customWidth="1"/>
    <col min="12756" max="12997" width="10.85546875" style="470"/>
    <col min="12998" max="12998" width="7" style="470" customWidth="1"/>
    <col min="12999" max="12999" width="6.85546875" style="470" customWidth="1"/>
    <col min="13000" max="13000" width="33.85546875" style="470" customWidth="1"/>
    <col min="13001" max="13001" width="24.42578125" style="470" customWidth="1"/>
    <col min="13002" max="13002" width="24.140625" style="470" customWidth="1"/>
    <col min="13003" max="13003" width="19.42578125" style="470" bestFit="1" customWidth="1"/>
    <col min="13004" max="13004" width="24.42578125" style="470" customWidth="1"/>
    <col min="13005" max="13005" width="27.85546875" style="470" customWidth="1"/>
    <col min="13006" max="13006" width="21.42578125" style="470" customWidth="1"/>
    <col min="13007" max="13007" width="22.42578125" style="470" customWidth="1"/>
    <col min="13008" max="13008" width="4.42578125" style="470" customWidth="1"/>
    <col min="13009" max="13009" width="27.5703125" style="470" customWidth="1"/>
    <col min="13010" max="13010" width="15.85546875" style="470" bestFit="1" customWidth="1"/>
    <col min="13011" max="13011" width="15.5703125" style="470" customWidth="1"/>
    <col min="13012" max="13253" width="10.85546875" style="470"/>
    <col min="13254" max="13254" width="7" style="470" customWidth="1"/>
    <col min="13255" max="13255" width="6.85546875" style="470" customWidth="1"/>
    <col min="13256" max="13256" width="33.85546875" style="470" customWidth="1"/>
    <col min="13257" max="13257" width="24.42578125" style="470" customWidth="1"/>
    <col min="13258" max="13258" width="24.140625" style="470" customWidth="1"/>
    <col min="13259" max="13259" width="19.42578125" style="470" bestFit="1" customWidth="1"/>
    <col min="13260" max="13260" width="24.42578125" style="470" customWidth="1"/>
    <col min="13261" max="13261" width="27.85546875" style="470" customWidth="1"/>
    <col min="13262" max="13262" width="21.42578125" style="470" customWidth="1"/>
    <col min="13263" max="13263" width="22.42578125" style="470" customWidth="1"/>
    <col min="13264" max="13264" width="4.42578125" style="470" customWidth="1"/>
    <col min="13265" max="13265" width="27.5703125" style="470" customWidth="1"/>
    <col min="13266" max="13266" width="15.85546875" style="470" bestFit="1" customWidth="1"/>
    <col min="13267" max="13267" width="15.5703125" style="470" customWidth="1"/>
    <col min="13268" max="13509" width="10.85546875" style="470"/>
    <col min="13510" max="13510" width="7" style="470" customWidth="1"/>
    <col min="13511" max="13511" width="6.85546875" style="470" customWidth="1"/>
    <col min="13512" max="13512" width="33.85546875" style="470" customWidth="1"/>
    <col min="13513" max="13513" width="24.42578125" style="470" customWidth="1"/>
    <col min="13514" max="13514" width="24.140625" style="470" customWidth="1"/>
    <col min="13515" max="13515" width="19.42578125" style="470" bestFit="1" customWidth="1"/>
    <col min="13516" max="13516" width="24.42578125" style="470" customWidth="1"/>
    <col min="13517" max="13517" width="27.85546875" style="470" customWidth="1"/>
    <col min="13518" max="13518" width="21.42578125" style="470" customWidth="1"/>
    <col min="13519" max="13519" width="22.42578125" style="470" customWidth="1"/>
    <col min="13520" max="13520" width="4.42578125" style="470" customWidth="1"/>
    <col min="13521" max="13521" width="27.5703125" style="470" customWidth="1"/>
    <col min="13522" max="13522" width="15.85546875" style="470" bestFit="1" customWidth="1"/>
    <col min="13523" max="13523" width="15.5703125" style="470" customWidth="1"/>
    <col min="13524" max="13765" width="10.85546875" style="470"/>
    <col min="13766" max="13766" width="7" style="470" customWidth="1"/>
    <col min="13767" max="13767" width="6.85546875" style="470" customWidth="1"/>
    <col min="13768" max="13768" width="33.85546875" style="470" customWidth="1"/>
    <col min="13769" max="13769" width="24.42578125" style="470" customWidth="1"/>
    <col min="13770" max="13770" width="24.140625" style="470" customWidth="1"/>
    <col min="13771" max="13771" width="19.42578125" style="470" bestFit="1" customWidth="1"/>
    <col min="13772" max="13772" width="24.42578125" style="470" customWidth="1"/>
    <col min="13773" max="13773" width="27.85546875" style="470" customWidth="1"/>
    <col min="13774" max="13774" width="21.42578125" style="470" customWidth="1"/>
    <col min="13775" max="13775" width="22.42578125" style="470" customWidth="1"/>
    <col min="13776" max="13776" width="4.42578125" style="470" customWidth="1"/>
    <col min="13777" max="13777" width="27.5703125" style="470" customWidth="1"/>
    <col min="13778" max="13778" width="15.85546875" style="470" bestFit="1" customWidth="1"/>
    <col min="13779" max="13779" width="15.5703125" style="470" customWidth="1"/>
    <col min="13780" max="14021" width="10.85546875" style="470"/>
    <col min="14022" max="14022" width="7" style="470" customWidth="1"/>
    <col min="14023" max="14023" width="6.85546875" style="470" customWidth="1"/>
    <col min="14024" max="14024" width="33.85546875" style="470" customWidth="1"/>
    <col min="14025" max="14025" width="24.42578125" style="470" customWidth="1"/>
    <col min="14026" max="14026" width="24.140625" style="470" customWidth="1"/>
    <col min="14027" max="14027" width="19.42578125" style="470" bestFit="1" customWidth="1"/>
    <col min="14028" max="14028" width="24.42578125" style="470" customWidth="1"/>
    <col min="14029" max="14029" width="27.85546875" style="470" customWidth="1"/>
    <col min="14030" max="14030" width="21.42578125" style="470" customWidth="1"/>
    <col min="14031" max="14031" width="22.42578125" style="470" customWidth="1"/>
    <col min="14032" max="14032" width="4.42578125" style="470" customWidth="1"/>
    <col min="14033" max="14033" width="27.5703125" style="470" customWidth="1"/>
    <col min="14034" max="14034" width="15.85546875" style="470" bestFit="1" customWidth="1"/>
    <col min="14035" max="14035" width="15.5703125" style="470" customWidth="1"/>
    <col min="14036" max="14277" width="10.85546875" style="470"/>
    <col min="14278" max="14278" width="7" style="470" customWidth="1"/>
    <col min="14279" max="14279" width="6.85546875" style="470" customWidth="1"/>
    <col min="14280" max="14280" width="33.85546875" style="470" customWidth="1"/>
    <col min="14281" max="14281" width="24.42578125" style="470" customWidth="1"/>
    <col min="14282" max="14282" width="24.140625" style="470" customWidth="1"/>
    <col min="14283" max="14283" width="19.42578125" style="470" bestFit="1" customWidth="1"/>
    <col min="14284" max="14284" width="24.42578125" style="470" customWidth="1"/>
    <col min="14285" max="14285" width="27.85546875" style="470" customWidth="1"/>
    <col min="14286" max="14286" width="21.42578125" style="470" customWidth="1"/>
    <col min="14287" max="14287" width="22.42578125" style="470" customWidth="1"/>
    <col min="14288" max="14288" width="4.42578125" style="470" customWidth="1"/>
    <col min="14289" max="14289" width="27.5703125" style="470" customWidth="1"/>
    <col min="14290" max="14290" width="15.85546875" style="470" bestFit="1" customWidth="1"/>
    <col min="14291" max="14291" width="15.5703125" style="470" customWidth="1"/>
    <col min="14292" max="14533" width="10.85546875" style="470"/>
    <col min="14534" max="14534" width="7" style="470" customWidth="1"/>
    <col min="14535" max="14535" width="6.85546875" style="470" customWidth="1"/>
    <col min="14536" max="14536" width="33.85546875" style="470" customWidth="1"/>
    <col min="14537" max="14537" width="24.42578125" style="470" customWidth="1"/>
    <col min="14538" max="14538" width="24.140625" style="470" customWidth="1"/>
    <col min="14539" max="14539" width="19.42578125" style="470" bestFit="1" customWidth="1"/>
    <col min="14540" max="14540" width="24.42578125" style="470" customWidth="1"/>
    <col min="14541" max="14541" width="27.85546875" style="470" customWidth="1"/>
    <col min="14542" max="14542" width="21.42578125" style="470" customWidth="1"/>
    <col min="14543" max="14543" width="22.42578125" style="470" customWidth="1"/>
    <col min="14544" max="14544" width="4.42578125" style="470" customWidth="1"/>
    <col min="14545" max="14545" width="27.5703125" style="470" customWidth="1"/>
    <col min="14546" max="14546" width="15.85546875" style="470" bestFit="1" customWidth="1"/>
    <col min="14547" max="14547" width="15.5703125" style="470" customWidth="1"/>
    <col min="14548" max="14789" width="10.85546875" style="470"/>
    <col min="14790" max="14790" width="7" style="470" customWidth="1"/>
    <col min="14791" max="14791" width="6.85546875" style="470" customWidth="1"/>
    <col min="14792" max="14792" width="33.85546875" style="470" customWidth="1"/>
    <col min="14793" max="14793" width="24.42578125" style="470" customWidth="1"/>
    <col min="14794" max="14794" width="24.140625" style="470" customWidth="1"/>
    <col min="14795" max="14795" width="19.42578125" style="470" bestFit="1" customWidth="1"/>
    <col min="14796" max="14796" width="24.42578125" style="470" customWidth="1"/>
    <col min="14797" max="14797" width="27.85546875" style="470" customWidth="1"/>
    <col min="14798" max="14798" width="21.42578125" style="470" customWidth="1"/>
    <col min="14799" max="14799" width="22.42578125" style="470" customWidth="1"/>
    <col min="14800" max="14800" width="4.42578125" style="470" customWidth="1"/>
    <col min="14801" max="14801" width="27.5703125" style="470" customWidth="1"/>
    <col min="14802" max="14802" width="15.85546875" style="470" bestFit="1" customWidth="1"/>
    <col min="14803" max="14803" width="15.5703125" style="470" customWidth="1"/>
    <col min="14804" max="15045" width="10.85546875" style="470"/>
    <col min="15046" max="15046" width="7" style="470" customWidth="1"/>
    <col min="15047" max="15047" width="6.85546875" style="470" customWidth="1"/>
    <col min="15048" max="15048" width="33.85546875" style="470" customWidth="1"/>
    <col min="15049" max="15049" width="24.42578125" style="470" customWidth="1"/>
    <col min="15050" max="15050" width="24.140625" style="470" customWidth="1"/>
    <col min="15051" max="15051" width="19.42578125" style="470" bestFit="1" customWidth="1"/>
    <col min="15052" max="15052" width="24.42578125" style="470" customWidth="1"/>
    <col min="15053" max="15053" width="27.85546875" style="470" customWidth="1"/>
    <col min="15054" max="15054" width="21.42578125" style="470" customWidth="1"/>
    <col min="15055" max="15055" width="22.42578125" style="470" customWidth="1"/>
    <col min="15056" max="15056" width="4.42578125" style="470" customWidth="1"/>
    <col min="15057" max="15057" width="27.5703125" style="470" customWidth="1"/>
    <col min="15058" max="15058" width="15.85546875" style="470" bestFit="1" customWidth="1"/>
    <col min="15059" max="15059" width="15.5703125" style="470" customWidth="1"/>
    <col min="15060" max="15301" width="10.85546875" style="470"/>
    <col min="15302" max="15302" width="7" style="470" customWidth="1"/>
    <col min="15303" max="15303" width="6.85546875" style="470" customWidth="1"/>
    <col min="15304" max="15304" width="33.85546875" style="470" customWidth="1"/>
    <col min="15305" max="15305" width="24.42578125" style="470" customWidth="1"/>
    <col min="15306" max="15306" width="24.140625" style="470" customWidth="1"/>
    <col min="15307" max="15307" width="19.42578125" style="470" bestFit="1" customWidth="1"/>
    <col min="15308" max="15308" width="24.42578125" style="470" customWidth="1"/>
    <col min="15309" max="15309" width="27.85546875" style="470" customWidth="1"/>
    <col min="15310" max="15310" width="21.42578125" style="470" customWidth="1"/>
    <col min="15311" max="15311" width="22.42578125" style="470" customWidth="1"/>
    <col min="15312" max="15312" width="4.42578125" style="470" customWidth="1"/>
    <col min="15313" max="15313" width="27.5703125" style="470" customWidth="1"/>
    <col min="15314" max="15314" width="15.85546875" style="470" bestFit="1" customWidth="1"/>
    <col min="15315" max="15315" width="15.5703125" style="470" customWidth="1"/>
    <col min="15316" max="15557" width="10.85546875" style="470"/>
    <col min="15558" max="15558" width="7" style="470" customWidth="1"/>
    <col min="15559" max="15559" width="6.85546875" style="470" customWidth="1"/>
    <col min="15560" max="15560" width="33.85546875" style="470" customWidth="1"/>
    <col min="15561" max="15561" width="24.42578125" style="470" customWidth="1"/>
    <col min="15562" max="15562" width="24.140625" style="470" customWidth="1"/>
    <col min="15563" max="15563" width="19.42578125" style="470" bestFit="1" customWidth="1"/>
    <col min="15564" max="15564" width="24.42578125" style="470" customWidth="1"/>
    <col min="15565" max="15565" width="27.85546875" style="470" customWidth="1"/>
    <col min="15566" max="15566" width="21.42578125" style="470" customWidth="1"/>
    <col min="15567" max="15567" width="22.42578125" style="470" customWidth="1"/>
    <col min="15568" max="15568" width="4.42578125" style="470" customWidth="1"/>
    <col min="15569" max="15569" width="27.5703125" style="470" customWidth="1"/>
    <col min="15570" max="15570" width="15.85546875" style="470" bestFit="1" customWidth="1"/>
    <col min="15571" max="15571" width="15.5703125" style="470" customWidth="1"/>
    <col min="15572" max="15813" width="10.85546875" style="470"/>
    <col min="15814" max="15814" width="7" style="470" customWidth="1"/>
    <col min="15815" max="15815" width="6.85546875" style="470" customWidth="1"/>
    <col min="15816" max="15816" width="33.85546875" style="470" customWidth="1"/>
    <col min="15817" max="15817" width="24.42578125" style="470" customWidth="1"/>
    <col min="15818" max="15818" width="24.140625" style="470" customWidth="1"/>
    <col min="15819" max="15819" width="19.42578125" style="470" bestFit="1" customWidth="1"/>
    <col min="15820" max="15820" width="24.42578125" style="470" customWidth="1"/>
    <col min="15821" max="15821" width="27.85546875" style="470" customWidth="1"/>
    <col min="15822" max="15822" width="21.42578125" style="470" customWidth="1"/>
    <col min="15823" max="15823" width="22.42578125" style="470" customWidth="1"/>
    <col min="15824" max="15824" width="4.42578125" style="470" customWidth="1"/>
    <col min="15825" max="15825" width="27.5703125" style="470" customWidth="1"/>
    <col min="15826" max="15826" width="15.85546875" style="470" bestFit="1" customWidth="1"/>
    <col min="15827" max="15827" width="15.5703125" style="470" customWidth="1"/>
    <col min="15828" max="16069" width="10.85546875" style="470"/>
    <col min="16070" max="16070" width="7" style="470" customWidth="1"/>
    <col min="16071" max="16071" width="6.85546875" style="470" customWidth="1"/>
    <col min="16072" max="16072" width="33.85546875" style="470" customWidth="1"/>
    <col min="16073" max="16073" width="24.42578125" style="470" customWidth="1"/>
    <col min="16074" max="16074" width="24.140625" style="470" customWidth="1"/>
    <col min="16075" max="16075" width="19.42578125" style="470" bestFit="1" customWidth="1"/>
    <col min="16076" max="16076" width="24.42578125" style="470" customWidth="1"/>
    <col min="16077" max="16077" width="27.85546875" style="470" customWidth="1"/>
    <col min="16078" max="16078" width="21.42578125" style="470" customWidth="1"/>
    <col min="16079" max="16079" width="22.42578125" style="470" customWidth="1"/>
    <col min="16080" max="16080" width="4.42578125" style="470" customWidth="1"/>
    <col min="16081" max="16081" width="27.5703125" style="470" customWidth="1"/>
    <col min="16082" max="16082" width="15.85546875" style="470" bestFit="1" customWidth="1"/>
    <col min="16083" max="16083" width="15.5703125" style="470" customWidth="1"/>
    <col min="16084" max="16384" width="10.85546875" style="470"/>
  </cols>
  <sheetData>
    <row r="1" spans="1:10" s="322" customFormat="1" ht="15.75">
      <c r="A1" s="675" t="s">
        <v>482</v>
      </c>
      <c r="B1" s="704"/>
      <c r="C1" s="676" t="s">
        <v>498</v>
      </c>
      <c r="D1" s="722"/>
      <c r="E1" s="723"/>
      <c r="F1" s="723"/>
      <c r="G1" s="723"/>
      <c r="H1" s="723"/>
      <c r="I1" s="723"/>
      <c r="J1" s="720"/>
    </row>
    <row r="2" spans="1:10" s="322" customFormat="1" ht="0.6" customHeight="1">
      <c r="A2" s="705"/>
      <c r="B2" s="677"/>
      <c r="C2" s="677"/>
      <c r="D2" s="722"/>
      <c r="E2" s="723"/>
      <c r="F2" s="723"/>
      <c r="G2" s="723"/>
      <c r="H2" s="723"/>
      <c r="I2" s="723"/>
      <c r="J2" s="720"/>
    </row>
    <row r="3" spans="1:10" s="322" customFormat="1" ht="14.45" customHeight="1">
      <c r="A3" s="757" t="s">
        <v>178</v>
      </c>
      <c r="B3" s="758" t="str">
        <f>'AF100'!C3</f>
        <v>The Seed Funds</v>
      </c>
      <c r="C3" s="677"/>
      <c r="D3" s="722"/>
      <c r="E3" s="723"/>
      <c r="F3" s="723"/>
      <c r="G3" s="723"/>
      <c r="H3" s="723"/>
      <c r="I3" s="723"/>
      <c r="J3" s="720"/>
    </row>
    <row r="4" spans="1:10" s="322" customFormat="1" ht="14.45" customHeight="1">
      <c r="A4" s="757" t="s">
        <v>851</v>
      </c>
      <c r="B4" s="758">
        <f>'AF100'!C4</f>
        <v>0</v>
      </c>
      <c r="C4" s="677"/>
      <c r="D4" s="722"/>
      <c r="E4" s="723"/>
      <c r="F4" s="723"/>
      <c r="G4" s="723"/>
      <c r="H4" s="723"/>
      <c r="I4" s="723"/>
      <c r="J4" s="720"/>
    </row>
    <row r="5" spans="1:10" s="322" customFormat="1" ht="14.45" customHeight="1">
      <c r="A5" s="757" t="s">
        <v>252</v>
      </c>
      <c r="B5" s="758" t="str">
        <f>'AF100'!C5</f>
        <v>Savings and Loans Company</v>
      </c>
      <c r="C5" s="677"/>
      <c r="D5" s="722"/>
      <c r="E5" s="723"/>
      <c r="F5" s="723"/>
      <c r="G5" s="723"/>
      <c r="H5" s="723"/>
      <c r="I5" s="723"/>
      <c r="J5" s="720"/>
    </row>
    <row r="6" spans="1:10" s="322" customFormat="1" ht="12" customHeight="1">
      <c r="A6" s="757" t="s">
        <v>852</v>
      </c>
      <c r="B6" s="759">
        <f>'AF100'!C6</f>
        <v>44316</v>
      </c>
      <c r="C6" s="677"/>
      <c r="D6" s="722"/>
      <c r="E6" s="723"/>
      <c r="F6" s="723"/>
      <c r="G6" s="723"/>
      <c r="H6" s="723"/>
      <c r="I6" s="723"/>
      <c r="J6" s="720"/>
    </row>
    <row r="7" spans="1:10" s="713" customFormat="1" ht="24" customHeight="1">
      <c r="A7" s="769" t="s">
        <v>1944</v>
      </c>
      <c r="B7" s="770"/>
      <c r="C7" s="771"/>
      <c r="D7" s="771"/>
      <c r="F7" s="772"/>
      <c r="G7" s="772"/>
      <c r="H7" s="772"/>
    </row>
    <row r="8" spans="1:10">
      <c r="A8" s="150" t="s">
        <v>111</v>
      </c>
      <c r="B8" s="150" t="s">
        <v>896</v>
      </c>
      <c r="C8" s="455"/>
      <c r="D8" s="134"/>
      <c r="E8" s="134"/>
      <c r="F8" s="135"/>
      <c r="G8" s="136"/>
      <c r="H8" s="136"/>
      <c r="I8" s="134"/>
    </row>
    <row r="9" spans="1:10">
      <c r="A9" s="440">
        <v>1</v>
      </c>
      <c r="B9" s="456" t="s">
        <v>2035</v>
      </c>
      <c r="C9" s="457">
        <v>13</v>
      </c>
      <c r="D9" s="134"/>
      <c r="E9" s="134"/>
      <c r="F9" s="135"/>
      <c r="G9" s="136"/>
      <c r="H9" s="136"/>
      <c r="I9" s="134"/>
    </row>
    <row r="10" spans="1:10">
      <c r="A10" s="440">
        <v>2</v>
      </c>
      <c r="B10" s="458" t="s">
        <v>2036</v>
      </c>
      <c r="C10" s="581">
        <f>E26+F26</f>
        <v>153897</v>
      </c>
      <c r="D10" s="134"/>
      <c r="E10" s="134"/>
      <c r="F10" s="135"/>
      <c r="G10" s="136"/>
      <c r="H10" s="136"/>
      <c r="I10" s="134"/>
    </row>
    <row r="11" spans="1:10">
      <c r="A11" s="440">
        <v>3</v>
      </c>
      <c r="B11" s="456" t="s">
        <v>2037</v>
      </c>
      <c r="C11" s="457">
        <v>890</v>
      </c>
      <c r="D11" s="134"/>
      <c r="E11" s="134"/>
      <c r="F11" s="135"/>
      <c r="G11" s="136"/>
      <c r="H11" s="136"/>
      <c r="I11" s="134"/>
    </row>
    <row r="12" spans="1:10">
      <c r="A12" s="440">
        <v>4</v>
      </c>
      <c r="B12" s="456" t="s">
        <v>2038</v>
      </c>
      <c r="C12" s="581">
        <f>G26+H26</f>
        <v>156391.24000000002</v>
      </c>
      <c r="D12" s="134"/>
      <c r="E12" s="134"/>
      <c r="F12" s="135"/>
      <c r="G12" s="136"/>
      <c r="H12" s="136"/>
      <c r="I12" s="134"/>
    </row>
    <row r="13" spans="1:10">
      <c r="A13" s="440">
        <v>5</v>
      </c>
      <c r="B13" s="456" t="s">
        <v>2039</v>
      </c>
      <c r="C13" s="432">
        <f>C10/C9</f>
        <v>11838.23076923077</v>
      </c>
      <c r="D13" s="134"/>
      <c r="E13" s="134"/>
      <c r="F13" s="135"/>
      <c r="G13" s="136"/>
      <c r="H13" s="136"/>
      <c r="I13" s="134"/>
    </row>
    <row r="14" spans="1:10">
      <c r="A14" s="440">
        <v>6</v>
      </c>
      <c r="B14" s="456" t="s">
        <v>2040</v>
      </c>
      <c r="C14" s="457">
        <v>193.48539325842697</v>
      </c>
      <c r="D14" s="134"/>
      <c r="E14" s="134"/>
      <c r="F14" s="135"/>
      <c r="G14" s="136"/>
      <c r="H14" s="136"/>
      <c r="I14" s="134"/>
    </row>
    <row r="15" spans="1:10">
      <c r="A15" s="440">
        <v>7</v>
      </c>
      <c r="B15" s="456" t="s">
        <v>2041</v>
      </c>
      <c r="C15" s="576">
        <v>0</v>
      </c>
      <c r="D15" s="134"/>
      <c r="E15" s="134"/>
      <c r="F15" s="135"/>
      <c r="G15" s="136"/>
      <c r="H15" s="136"/>
      <c r="I15" s="134"/>
    </row>
    <row r="16" spans="1:10">
      <c r="A16" s="440">
        <v>8</v>
      </c>
      <c r="B16" s="456" t="s">
        <v>2042</v>
      </c>
      <c r="C16" s="576"/>
      <c r="D16" s="134"/>
      <c r="E16" s="134"/>
      <c r="F16" s="135"/>
      <c r="G16" s="136"/>
      <c r="H16" s="136"/>
      <c r="I16" s="134"/>
    </row>
    <row r="17" spans="1:9">
      <c r="A17" s="440">
        <v>9</v>
      </c>
      <c r="B17" s="456" t="s">
        <v>658</v>
      </c>
      <c r="C17" s="576">
        <v>74641117.829999998</v>
      </c>
      <c r="D17" s="134"/>
      <c r="E17" s="134"/>
      <c r="F17" s="135"/>
      <c r="G17" s="136"/>
      <c r="H17" s="136"/>
      <c r="I17" s="134"/>
    </row>
    <row r="18" spans="1:9" s="454" customFormat="1">
      <c r="A18" s="857"/>
      <c r="B18" s="857"/>
      <c r="C18" s="857"/>
      <c r="D18" s="450"/>
      <c r="E18" s="451"/>
      <c r="F18" s="452"/>
      <c r="G18" s="450"/>
      <c r="H18" s="453"/>
      <c r="I18" s="450"/>
    </row>
    <row r="19" spans="1:9">
      <c r="A19" s="462"/>
      <c r="B19" s="150" t="s">
        <v>897</v>
      </c>
      <c r="C19" s="860" t="s">
        <v>2043</v>
      </c>
      <c r="D19" s="861"/>
      <c r="E19" s="860" t="s">
        <v>2044</v>
      </c>
      <c r="F19" s="860"/>
      <c r="G19" s="861" t="s">
        <v>2045</v>
      </c>
      <c r="H19" s="861"/>
      <c r="I19" s="136"/>
    </row>
    <row r="20" spans="1:9">
      <c r="A20" s="481"/>
      <c r="B20" s="480"/>
      <c r="C20" s="147" t="s">
        <v>386</v>
      </c>
      <c r="D20" s="147" t="s">
        <v>387</v>
      </c>
      <c r="E20" s="147" t="s">
        <v>386</v>
      </c>
      <c r="F20" s="147" t="s">
        <v>387</v>
      </c>
      <c r="G20" s="147" t="s">
        <v>386</v>
      </c>
      <c r="H20" s="147" t="s">
        <v>387</v>
      </c>
      <c r="I20" s="137"/>
    </row>
    <row r="21" spans="1:9">
      <c r="A21" s="440">
        <v>1</v>
      </c>
      <c r="B21" s="387" t="s">
        <v>437</v>
      </c>
      <c r="C21" s="457">
        <v>0</v>
      </c>
      <c r="D21" s="457">
        <v>0</v>
      </c>
      <c r="E21" s="418">
        <v>0</v>
      </c>
      <c r="F21" s="418">
        <v>0</v>
      </c>
      <c r="G21" s="418">
        <v>0</v>
      </c>
      <c r="H21" s="418">
        <v>0</v>
      </c>
      <c r="I21" s="134"/>
    </row>
    <row r="22" spans="1:9">
      <c r="A22" s="440">
        <v>2</v>
      </c>
      <c r="B22" s="387" t="s">
        <v>438</v>
      </c>
      <c r="C22" s="457">
        <v>0</v>
      </c>
      <c r="D22" s="457">
        <v>0</v>
      </c>
      <c r="E22" s="418">
        <v>0</v>
      </c>
      <c r="F22" s="418">
        <v>0</v>
      </c>
      <c r="G22" s="418">
        <v>0</v>
      </c>
      <c r="H22" s="418">
        <v>0</v>
      </c>
      <c r="I22" s="134"/>
    </row>
    <row r="23" spans="1:9">
      <c r="A23" s="440">
        <v>3</v>
      </c>
      <c r="B23" s="387" t="s">
        <v>439</v>
      </c>
      <c r="C23" s="457">
        <v>0</v>
      </c>
      <c r="D23" s="457">
        <v>0</v>
      </c>
      <c r="E23" s="418">
        <v>0</v>
      </c>
      <c r="F23" s="418">
        <v>0</v>
      </c>
      <c r="G23" s="784">
        <v>0</v>
      </c>
      <c r="H23" s="418">
        <v>0</v>
      </c>
      <c r="I23" s="134"/>
    </row>
    <row r="24" spans="1:9">
      <c r="A24" s="440">
        <v>4</v>
      </c>
      <c r="B24" s="387" t="s">
        <v>440</v>
      </c>
      <c r="C24" s="457">
        <v>2</v>
      </c>
      <c r="D24" s="457">
        <v>2</v>
      </c>
      <c r="E24" s="418">
        <v>3998</v>
      </c>
      <c r="F24" s="418">
        <v>3899</v>
      </c>
      <c r="G24" s="418">
        <v>2998</v>
      </c>
      <c r="H24" s="418">
        <v>3902.23</v>
      </c>
      <c r="I24" s="134"/>
    </row>
    <row r="25" spans="1:9">
      <c r="A25" s="440">
        <v>5</v>
      </c>
      <c r="B25" s="387" t="s">
        <v>2046</v>
      </c>
      <c r="C25" s="457">
        <v>8</v>
      </c>
      <c r="D25" s="457">
        <v>1</v>
      </c>
      <c r="E25" s="418">
        <v>126000</v>
      </c>
      <c r="F25" s="418">
        <v>20000</v>
      </c>
      <c r="G25" s="418">
        <v>129341.01</v>
      </c>
      <c r="H25" s="418">
        <v>20150</v>
      </c>
      <c r="I25" s="134"/>
    </row>
    <row r="26" spans="1:9">
      <c r="A26" s="462"/>
      <c r="B26" s="463" t="s">
        <v>102</v>
      </c>
      <c r="C26" s="464">
        <f t="shared" ref="C26:H26" si="0">SUM(C21:C25)</f>
        <v>10</v>
      </c>
      <c r="D26" s="464">
        <f t="shared" si="0"/>
        <v>3</v>
      </c>
      <c r="E26" s="465">
        <f t="shared" si="0"/>
        <v>129998</v>
      </c>
      <c r="F26" s="465">
        <f t="shared" si="0"/>
        <v>23899</v>
      </c>
      <c r="G26" s="465">
        <f t="shared" si="0"/>
        <v>132339.01</v>
      </c>
      <c r="H26" s="465">
        <f t="shared" si="0"/>
        <v>24052.23</v>
      </c>
      <c r="I26" s="134"/>
    </row>
    <row r="27" spans="1:9" s="454" customFormat="1" ht="23.1" customHeight="1">
      <c r="A27" s="459"/>
      <c r="B27" s="460" t="s">
        <v>2203</v>
      </c>
      <c r="C27" s="459"/>
      <c r="D27" s="459"/>
      <c r="E27" s="459"/>
      <c r="F27" s="459"/>
      <c r="G27" s="459"/>
      <c r="H27" s="459"/>
      <c r="I27" s="461"/>
    </row>
    <row r="28" spans="1:9" ht="36">
      <c r="A28" s="462"/>
      <c r="B28" s="150" t="s">
        <v>898</v>
      </c>
      <c r="C28" s="318" t="s">
        <v>2047</v>
      </c>
      <c r="D28" s="318" t="s">
        <v>441</v>
      </c>
      <c r="E28" s="318" t="s">
        <v>2156</v>
      </c>
      <c r="F28" s="318" t="s">
        <v>2048</v>
      </c>
      <c r="G28" s="318" t="s">
        <v>442</v>
      </c>
      <c r="H28" s="318" t="s">
        <v>2049</v>
      </c>
      <c r="I28" s="138" t="s">
        <v>443</v>
      </c>
    </row>
    <row r="29" spans="1:9">
      <c r="A29" s="440">
        <v>1</v>
      </c>
      <c r="B29" s="387" t="s">
        <v>444</v>
      </c>
      <c r="C29" s="457"/>
      <c r="D29" s="576"/>
      <c r="E29" s="505">
        <v>0.01</v>
      </c>
      <c r="F29" s="576"/>
      <c r="G29" s="576"/>
      <c r="H29" s="579">
        <f>(D29-G29)*E29</f>
        <v>0</v>
      </c>
      <c r="I29" s="469"/>
    </row>
    <row r="30" spans="1:9">
      <c r="A30" s="440">
        <v>2</v>
      </c>
      <c r="B30" s="387" t="s">
        <v>2050</v>
      </c>
      <c r="C30" s="457"/>
      <c r="D30" s="576"/>
      <c r="E30" s="505">
        <v>0.05</v>
      </c>
      <c r="F30" s="576"/>
      <c r="G30" s="576"/>
      <c r="H30" s="579">
        <f t="shared" ref="H30:H35" si="1">(D30-G30)*E30</f>
        <v>0</v>
      </c>
      <c r="I30" s="441" t="e">
        <f t="shared" ref="I30:I35" si="2">D30/$D$36</f>
        <v>#DIV/0!</v>
      </c>
    </row>
    <row r="31" spans="1:9">
      <c r="A31" s="440">
        <v>3</v>
      </c>
      <c r="B31" s="387" t="s">
        <v>2051</v>
      </c>
      <c r="C31" s="457"/>
      <c r="D31" s="576"/>
      <c r="E31" s="505">
        <v>0.2</v>
      </c>
      <c r="F31" s="576"/>
      <c r="G31" s="576"/>
      <c r="H31" s="579">
        <f t="shared" si="1"/>
        <v>0</v>
      </c>
      <c r="I31" s="441" t="e">
        <f t="shared" si="2"/>
        <v>#DIV/0!</v>
      </c>
    </row>
    <row r="32" spans="1:9">
      <c r="A32" s="440">
        <v>4</v>
      </c>
      <c r="B32" s="387" t="s">
        <v>2052</v>
      </c>
      <c r="C32" s="457"/>
      <c r="D32" s="576"/>
      <c r="E32" s="505">
        <v>0.4</v>
      </c>
      <c r="F32" s="576"/>
      <c r="G32" s="576"/>
      <c r="H32" s="579">
        <f t="shared" si="1"/>
        <v>0</v>
      </c>
      <c r="I32" s="441" t="e">
        <f t="shared" si="2"/>
        <v>#DIV/0!</v>
      </c>
    </row>
    <row r="33" spans="1:9">
      <c r="A33" s="440">
        <v>5</v>
      </c>
      <c r="B33" s="387" t="s">
        <v>2053</v>
      </c>
      <c r="C33" s="457"/>
      <c r="D33" s="576"/>
      <c r="E33" s="505">
        <v>0.6</v>
      </c>
      <c r="F33" s="576"/>
      <c r="G33" s="576"/>
      <c r="H33" s="579">
        <f t="shared" si="1"/>
        <v>0</v>
      </c>
      <c r="I33" s="441" t="e">
        <f t="shared" si="2"/>
        <v>#DIV/0!</v>
      </c>
    </row>
    <row r="34" spans="1:9">
      <c r="A34" s="440">
        <v>6</v>
      </c>
      <c r="B34" s="387" t="s">
        <v>2054</v>
      </c>
      <c r="C34" s="457"/>
      <c r="D34" s="576"/>
      <c r="E34" s="505">
        <v>0.8</v>
      </c>
      <c r="F34" s="576"/>
      <c r="G34" s="576"/>
      <c r="H34" s="579">
        <f t="shared" si="1"/>
        <v>0</v>
      </c>
      <c r="I34" s="441" t="e">
        <f t="shared" si="2"/>
        <v>#DIV/0!</v>
      </c>
    </row>
    <row r="35" spans="1:9" s="477" customFormat="1">
      <c r="A35" s="440">
        <v>7</v>
      </c>
      <c r="B35" s="387" t="s">
        <v>2055</v>
      </c>
      <c r="C35" s="457"/>
      <c r="D35" s="576"/>
      <c r="E35" s="505">
        <v>1</v>
      </c>
      <c r="F35" s="576"/>
      <c r="G35" s="576"/>
      <c r="H35" s="579">
        <f t="shared" si="1"/>
        <v>0</v>
      </c>
      <c r="I35" s="441" t="e">
        <f t="shared" si="2"/>
        <v>#DIV/0!</v>
      </c>
    </row>
    <row r="36" spans="1:9" s="478" customFormat="1">
      <c r="A36" s="462"/>
      <c r="B36" s="466" t="s">
        <v>102</v>
      </c>
      <c r="C36" s="467">
        <f t="shared" ref="C36:H36" si="3">SUM(C29:C35)</f>
        <v>0</v>
      </c>
      <c r="D36" s="394">
        <f t="shared" si="3"/>
        <v>0</v>
      </c>
      <c r="E36" s="468"/>
      <c r="F36" s="394">
        <f t="shared" si="3"/>
        <v>0</v>
      </c>
      <c r="G36" s="394">
        <f t="shared" si="3"/>
        <v>0</v>
      </c>
      <c r="H36" s="580">
        <f t="shared" si="3"/>
        <v>0</v>
      </c>
      <c r="I36" s="319" t="e">
        <f>(SUM(D30:D35)/D36)</f>
        <v>#DIV/0!</v>
      </c>
    </row>
    <row r="37" spans="1:9" s="454" customFormat="1">
      <c r="A37" s="857"/>
      <c r="B37" s="857"/>
      <c r="C37" s="857"/>
      <c r="D37" s="857"/>
      <c r="E37" s="857"/>
      <c r="F37" s="857"/>
      <c r="G37" s="857"/>
      <c r="H37" s="857"/>
      <c r="I37" s="471"/>
    </row>
    <row r="38" spans="1:9" s="454" customFormat="1">
      <c r="A38" s="459"/>
      <c r="B38" s="459" t="s">
        <v>2204</v>
      </c>
      <c r="C38" s="474"/>
      <c r="D38" s="474"/>
      <c r="E38" s="474"/>
      <c r="F38" s="474"/>
      <c r="G38" s="474"/>
      <c r="H38" s="474"/>
      <c r="I38" s="475"/>
    </row>
    <row r="39" spans="1:9">
      <c r="A39" s="479" t="s">
        <v>111</v>
      </c>
      <c r="B39" s="583" t="s">
        <v>3</v>
      </c>
      <c r="C39" s="151" t="s">
        <v>171</v>
      </c>
      <c r="D39" s="151" t="s">
        <v>243</v>
      </c>
      <c r="E39" s="584" t="s">
        <v>183</v>
      </c>
      <c r="F39" s="584" t="s">
        <v>2205</v>
      </c>
      <c r="G39" s="584" t="s">
        <v>2206</v>
      </c>
      <c r="H39" s="151" t="s">
        <v>106</v>
      </c>
      <c r="I39" s="134"/>
    </row>
    <row r="40" spans="1:9">
      <c r="A40" s="440">
        <v>1</v>
      </c>
      <c r="B40" s="456" t="s">
        <v>2056</v>
      </c>
      <c r="C40" s="576">
        <v>13954569.59409</v>
      </c>
      <c r="D40" s="576">
        <v>13668179.329999998</v>
      </c>
      <c r="E40" s="576">
        <v>12943562.259999998</v>
      </c>
      <c r="F40" s="576">
        <v>1371740.7003400023</v>
      </c>
      <c r="G40" s="576">
        <v>54461085.939999998</v>
      </c>
      <c r="H40" s="580">
        <f t="shared" ref="H40:H45" si="4">SUM(C40:G40)</f>
        <v>96399137.824429989</v>
      </c>
      <c r="I40" s="134"/>
    </row>
    <row r="41" spans="1:9">
      <c r="A41" s="440">
        <v>2</v>
      </c>
      <c r="B41" s="456" t="s">
        <v>2057</v>
      </c>
      <c r="C41" s="786">
        <v>157391.24000000002</v>
      </c>
      <c r="D41" s="576">
        <v>0</v>
      </c>
      <c r="E41" s="576">
        <v>0</v>
      </c>
      <c r="F41" s="576">
        <v>0</v>
      </c>
      <c r="G41" s="576">
        <v>0</v>
      </c>
      <c r="H41" s="580">
        <f t="shared" si="4"/>
        <v>157391.24000000002</v>
      </c>
      <c r="I41" s="134"/>
    </row>
    <row r="42" spans="1:9" ht="12.75">
      <c r="A42" s="440">
        <v>3</v>
      </c>
      <c r="B42" s="456" t="s">
        <v>2058</v>
      </c>
      <c r="C42" s="576">
        <v>9150.6299999999992</v>
      </c>
      <c r="D42" s="785"/>
      <c r="E42" s="785">
        <v>57.67</v>
      </c>
      <c r="F42" s="785">
        <v>211479.65</v>
      </c>
      <c r="G42" s="785"/>
      <c r="H42" s="580">
        <f t="shared" si="4"/>
        <v>220687.94999999998</v>
      </c>
      <c r="I42" s="134"/>
    </row>
    <row r="43" spans="1:9">
      <c r="A43" s="440">
        <v>4</v>
      </c>
      <c r="B43" s="456" t="s">
        <v>445</v>
      </c>
      <c r="C43" s="576">
        <v>266914.90000000008</v>
      </c>
      <c r="D43" s="576">
        <v>63048.169999999969</v>
      </c>
      <c r="E43" s="576">
        <v>57828.279999999992</v>
      </c>
      <c r="F43" s="576">
        <v>50481.819999999992</v>
      </c>
      <c r="G43" s="576">
        <v>1639.33</v>
      </c>
      <c r="H43" s="580">
        <f t="shared" si="4"/>
        <v>439912.50000000006</v>
      </c>
      <c r="I43" s="134"/>
    </row>
    <row r="44" spans="1:9">
      <c r="A44" s="440">
        <v>5</v>
      </c>
      <c r="B44" s="456" t="s">
        <v>446</v>
      </c>
      <c r="C44" s="576">
        <v>0</v>
      </c>
      <c r="D44" s="576">
        <v>0</v>
      </c>
      <c r="E44" s="576">
        <v>0</v>
      </c>
      <c r="F44" s="576">
        <v>0</v>
      </c>
      <c r="G44" s="576">
        <v>0</v>
      </c>
      <c r="H44" s="580">
        <f t="shared" si="4"/>
        <v>0</v>
      </c>
      <c r="I44" s="134"/>
    </row>
    <row r="45" spans="1:9">
      <c r="A45" s="440">
        <v>6</v>
      </c>
      <c r="B45" s="456" t="s">
        <v>2059</v>
      </c>
      <c r="C45" s="576">
        <v>-17507.000000000007</v>
      </c>
      <c r="D45" s="576">
        <v>-36506.709999999992</v>
      </c>
      <c r="E45" s="576">
        <v>41513.71</v>
      </c>
      <c r="F45" s="576">
        <v>12500</v>
      </c>
      <c r="G45" s="576">
        <v>0</v>
      </c>
      <c r="H45" s="580">
        <f t="shared" si="4"/>
        <v>0</v>
      </c>
      <c r="I45" s="134"/>
    </row>
    <row r="46" spans="1:9">
      <c r="A46" s="440">
        <v>7</v>
      </c>
      <c r="B46" s="456" t="s">
        <v>2060</v>
      </c>
      <c r="C46" s="581">
        <f t="shared" ref="C46:H46" si="5">SUM(C40+C41+C42)-(C43+C44) +C45</f>
        <v>13836689.56409</v>
      </c>
      <c r="D46" s="581">
        <f t="shared" si="5"/>
        <v>13568624.449999997</v>
      </c>
      <c r="E46" s="581">
        <f t="shared" si="5"/>
        <v>12927305.359999999</v>
      </c>
      <c r="F46" s="581">
        <f t="shared" si="5"/>
        <v>1545238.5303400022</v>
      </c>
      <c r="G46" s="581">
        <f t="shared" si="5"/>
        <v>54459446.609999999</v>
      </c>
      <c r="H46" s="580">
        <f t="shared" si="5"/>
        <v>96337304.514429986</v>
      </c>
      <c r="I46" s="134"/>
    </row>
    <row r="47" spans="1:9" ht="24">
      <c r="A47" s="440">
        <v>8</v>
      </c>
      <c r="B47" s="456" t="s">
        <v>2061</v>
      </c>
      <c r="C47" s="576"/>
      <c r="D47" s="576">
        <v>0</v>
      </c>
      <c r="E47" s="576">
        <v>0</v>
      </c>
      <c r="F47" s="576">
        <v>0</v>
      </c>
      <c r="G47" s="576"/>
      <c r="H47" s="580">
        <f>SUM(C47:G47)</f>
        <v>0</v>
      </c>
      <c r="I47" s="134"/>
    </row>
    <row r="48" spans="1:9">
      <c r="A48" s="440">
        <v>9</v>
      </c>
      <c r="B48" s="456" t="s">
        <v>2062</v>
      </c>
      <c r="C48" s="581">
        <f t="shared" ref="C48:H48" si="6">C46-C47</f>
        <v>13836689.56409</v>
      </c>
      <c r="D48" s="581">
        <f t="shared" si="6"/>
        <v>13568624.449999997</v>
      </c>
      <c r="E48" s="581">
        <f t="shared" si="6"/>
        <v>12927305.359999999</v>
      </c>
      <c r="F48" s="581">
        <f t="shared" si="6"/>
        <v>1545238.5303400022</v>
      </c>
      <c r="G48" s="581">
        <f t="shared" si="6"/>
        <v>54459446.609999999</v>
      </c>
      <c r="H48" s="580">
        <f t="shared" si="6"/>
        <v>96337304.514429986</v>
      </c>
      <c r="I48" s="134"/>
    </row>
    <row r="49" spans="1:9">
      <c r="A49" s="440">
        <v>10</v>
      </c>
      <c r="B49" s="456" t="s">
        <v>2063</v>
      </c>
      <c r="C49" s="581">
        <f>0.01*C48</f>
        <v>138366.89564090001</v>
      </c>
      <c r="D49" s="581">
        <f>0.1*D48</f>
        <v>1356862.4449999998</v>
      </c>
      <c r="E49" s="581">
        <f>0.25*E48</f>
        <v>3231826.34</v>
      </c>
      <c r="F49" s="581">
        <f>0.5*F48</f>
        <v>772619.26517000108</v>
      </c>
      <c r="G49" s="581">
        <f>1*G48</f>
        <v>54459446.609999999</v>
      </c>
      <c r="H49" s="580">
        <f>SUM(C49:G49)</f>
        <v>59959121.555810899</v>
      </c>
      <c r="I49" s="134"/>
    </row>
    <row r="50" spans="1:9">
      <c r="A50" s="440">
        <v>11</v>
      </c>
      <c r="B50" s="456" t="s">
        <v>2064</v>
      </c>
      <c r="C50" s="582">
        <v>109389.83160000011</v>
      </c>
      <c r="D50" s="582">
        <v>799646.55250000011</v>
      </c>
      <c r="E50" s="582">
        <v>2378102.0499999998</v>
      </c>
      <c r="F50" s="582">
        <v>2848842.2800000003</v>
      </c>
      <c r="G50" s="582">
        <v>51033751.049999982</v>
      </c>
      <c r="H50" s="580">
        <f>SUM(C50:G50)</f>
        <v>57169731.764099985</v>
      </c>
      <c r="I50" s="134"/>
    </row>
    <row r="51" spans="1:9">
      <c r="A51" s="856"/>
      <c r="B51" s="857"/>
      <c r="C51" s="857"/>
      <c r="D51" s="857"/>
      <c r="E51" s="857"/>
      <c r="F51" s="857"/>
      <c r="G51" s="857"/>
      <c r="H51" s="858"/>
      <c r="I51" s="472"/>
    </row>
    <row r="52" spans="1:9" s="454" customFormat="1">
      <c r="A52" s="859" t="s">
        <v>2065</v>
      </c>
      <c r="B52" s="859"/>
      <c r="C52" s="859"/>
      <c r="D52" s="859"/>
      <c r="E52" s="859"/>
      <c r="F52" s="859"/>
      <c r="G52" s="859"/>
      <c r="H52" s="859"/>
      <c r="I52" s="476"/>
    </row>
    <row r="53" spans="1:9" ht="24">
      <c r="A53" s="479" t="s">
        <v>111</v>
      </c>
      <c r="B53" s="583" t="s">
        <v>460</v>
      </c>
      <c r="C53" s="584" t="s">
        <v>461</v>
      </c>
      <c r="D53" s="584" t="s">
        <v>462</v>
      </c>
      <c r="E53" s="584" t="s">
        <v>463</v>
      </c>
      <c r="F53" s="584" t="s">
        <v>464</v>
      </c>
      <c r="G53" s="584" t="s">
        <v>459</v>
      </c>
      <c r="H53" s="151" t="s">
        <v>106</v>
      </c>
      <c r="I53" s="134"/>
    </row>
    <row r="54" spans="1:9">
      <c r="A54" s="445"/>
      <c r="B54" s="456" t="s">
        <v>2066</v>
      </c>
      <c r="C54" s="576"/>
      <c r="D54" s="576"/>
      <c r="E54" s="576"/>
      <c r="F54" s="576"/>
      <c r="G54" s="576"/>
      <c r="H54" s="580">
        <f t="shared" ref="H54:H59" si="7">SUM(C54:G54)</f>
        <v>0</v>
      </c>
      <c r="I54" s="134"/>
    </row>
    <row r="55" spans="1:9">
      <c r="A55" s="445"/>
      <c r="B55" s="456" t="s">
        <v>2067</v>
      </c>
      <c r="C55" s="576"/>
      <c r="D55" s="576"/>
      <c r="E55" s="576"/>
      <c r="F55" s="576"/>
      <c r="G55" s="576"/>
      <c r="H55" s="580">
        <f t="shared" si="7"/>
        <v>0</v>
      </c>
      <c r="I55" s="134"/>
    </row>
    <row r="56" spans="1:9">
      <c r="A56" s="445"/>
      <c r="B56" s="456" t="s">
        <v>2068</v>
      </c>
      <c r="C56" s="576"/>
      <c r="D56" s="784"/>
      <c r="E56" s="576"/>
      <c r="F56" s="576"/>
      <c r="G56" s="576"/>
      <c r="H56" s="580">
        <f t="shared" si="7"/>
        <v>0</v>
      </c>
      <c r="I56" s="134"/>
    </row>
    <row r="57" spans="1:9">
      <c r="A57" s="445"/>
      <c r="B57" s="456" t="s">
        <v>2069</v>
      </c>
      <c r="C57" s="576"/>
      <c r="D57" s="576"/>
      <c r="E57" s="576"/>
      <c r="F57" s="576"/>
      <c r="G57" s="576"/>
      <c r="H57" s="580">
        <f t="shared" si="7"/>
        <v>0</v>
      </c>
      <c r="I57" s="134"/>
    </row>
    <row r="58" spans="1:9">
      <c r="A58" s="445"/>
      <c r="B58" s="456" t="s">
        <v>2070</v>
      </c>
      <c r="C58" s="576"/>
      <c r="D58" s="576"/>
      <c r="E58" s="576"/>
      <c r="F58" s="576"/>
      <c r="G58" s="576"/>
      <c r="H58" s="580">
        <f t="shared" si="7"/>
        <v>0</v>
      </c>
      <c r="I58" s="134"/>
    </row>
    <row r="59" spans="1:9">
      <c r="A59" s="445"/>
      <c r="B59" s="456" t="s">
        <v>2071</v>
      </c>
      <c r="C59" s="576"/>
      <c r="D59" s="576"/>
      <c r="E59" s="576"/>
      <c r="F59" s="576"/>
      <c r="G59" s="576"/>
      <c r="H59" s="580">
        <f t="shared" si="7"/>
        <v>0</v>
      </c>
      <c r="I59" s="134"/>
    </row>
    <row r="60" spans="1:9">
      <c r="A60" s="462"/>
      <c r="B60" s="473" t="s">
        <v>465</v>
      </c>
      <c r="C60" s="580">
        <f t="shared" ref="C60:H60" si="8">SUM(C54:C59)</f>
        <v>0</v>
      </c>
      <c r="D60" s="580">
        <f t="shared" si="8"/>
        <v>0</v>
      </c>
      <c r="E60" s="580">
        <f t="shared" si="8"/>
        <v>0</v>
      </c>
      <c r="F60" s="580">
        <f t="shared" si="8"/>
        <v>0</v>
      </c>
      <c r="G60" s="580">
        <f t="shared" si="8"/>
        <v>0</v>
      </c>
      <c r="H60" s="580">
        <f t="shared" si="8"/>
        <v>0</v>
      </c>
      <c r="I60" s="134"/>
    </row>
  </sheetData>
  <sheetProtection algorithmName="SHA-512" hashValue="PY6kKlOdPXS7iwNVSPlkzZJQbgfC5+a1t6XkwmNIPeOqUWgp1pHLwA13XtaVXGuVZH6AWmOmUUHpdTQqfwz/5w==" saltValue="f1CwPzpdPTYKucMt7ZibnQ==" spinCount="100000" sheet="1" objects="1" scenarios="1"/>
  <mergeCells count="7">
    <mergeCell ref="A51:H51"/>
    <mergeCell ref="A52:H52"/>
    <mergeCell ref="A18:C18"/>
    <mergeCell ref="C19:D19"/>
    <mergeCell ref="E19:F19"/>
    <mergeCell ref="G19:H19"/>
    <mergeCell ref="A37:H37"/>
  </mergeCells>
  <dataValidations count="3">
    <dataValidation type="decimal" operator="greaterThanOrEqual" allowBlank="1" showInputMessage="1" showErrorMessage="1" sqref="C9:C17 E56:H56 D29:H36 C40:H44 C56 C46:H50 C54:H55 C57:H60 E21:F26 H21:H26 G21:G22 G24:G26">
      <formula1>0</formula1>
    </dataValidation>
    <dataValidation type="whole" operator="greaterThanOrEqual" allowBlank="1" showInputMessage="1" showErrorMessage="1" sqref="C21:D26 C29:C36">
      <formula1>0</formula1>
    </dataValidation>
    <dataValidation type="decimal" operator="greaterThanOrEqual" allowBlank="1" showInputMessage="1" showErrorMessage="1" sqref="C45:H45">
      <formula1>-9999999999999</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4"/>
  <sheetViews>
    <sheetView showGridLines="0" topLeftCell="A10" zoomScaleNormal="100" zoomScaleSheetLayoutView="100" workbookViewId="0">
      <selection activeCell="F14" sqref="F14"/>
    </sheetView>
  </sheetViews>
  <sheetFormatPr defaultColWidth="11.42578125" defaultRowHeight="12"/>
  <cols>
    <col min="1" max="1" width="25.7109375" style="61" customWidth="1"/>
    <col min="2" max="2" width="38.85546875" style="61" customWidth="1"/>
    <col min="3" max="3" width="18.42578125" style="61" bestFit="1" customWidth="1"/>
    <col min="4" max="4" width="20" style="61" bestFit="1" customWidth="1"/>
    <col min="5" max="5" width="16.42578125" style="61" customWidth="1"/>
    <col min="6" max="8" width="11.42578125" style="61" customWidth="1"/>
    <col min="9" max="9" width="12.85546875" style="61" customWidth="1"/>
    <col min="10" max="16384" width="11.42578125" style="61"/>
  </cols>
  <sheetData>
    <row r="1" spans="1:10" s="322" customFormat="1" ht="15.75">
      <c r="A1" s="675" t="s">
        <v>2155</v>
      </c>
      <c r="B1" s="704"/>
      <c r="C1" s="676"/>
      <c r="D1" s="724" t="s">
        <v>483</v>
      </c>
      <c r="E1" s="723"/>
      <c r="F1" s="723"/>
      <c r="G1" s="723"/>
      <c r="H1" s="723"/>
      <c r="I1" s="723"/>
      <c r="J1" s="720"/>
    </row>
    <row r="2" spans="1:10" s="322" customFormat="1" ht="0.6" customHeight="1">
      <c r="A2" s="705"/>
      <c r="B2" s="677"/>
      <c r="C2" s="677"/>
      <c r="D2" s="722"/>
      <c r="E2" s="723"/>
      <c r="F2" s="723"/>
      <c r="G2" s="723"/>
      <c r="H2" s="723"/>
      <c r="I2" s="723"/>
      <c r="J2" s="720"/>
    </row>
    <row r="3" spans="1:10" s="322" customFormat="1" ht="15">
      <c r="A3" s="757" t="s">
        <v>178</v>
      </c>
      <c r="B3" s="758" t="str">
        <f>'AF100'!C3</f>
        <v>The Seed Funds</v>
      </c>
      <c r="C3" s="677"/>
      <c r="D3" s="722"/>
      <c r="E3" s="723"/>
      <c r="F3" s="723"/>
      <c r="G3" s="723"/>
      <c r="H3" s="723"/>
      <c r="I3" s="723"/>
      <c r="J3" s="720"/>
    </row>
    <row r="4" spans="1:10" s="322" customFormat="1" ht="15">
      <c r="A4" s="757" t="s">
        <v>851</v>
      </c>
      <c r="B4" s="758">
        <f>'AF100'!C4</f>
        <v>0</v>
      </c>
      <c r="C4" s="677"/>
      <c r="D4" s="722"/>
      <c r="E4" s="723"/>
      <c r="F4" s="723"/>
      <c r="G4" s="723"/>
      <c r="H4" s="723"/>
      <c r="I4" s="723"/>
      <c r="J4" s="720"/>
    </row>
    <row r="5" spans="1:10" s="322" customFormat="1" ht="15">
      <c r="A5" s="757" t="s">
        <v>252</v>
      </c>
      <c r="B5" s="758" t="str">
        <f>'AF100'!C5</f>
        <v>Savings and Loans Company</v>
      </c>
      <c r="C5" s="677"/>
      <c r="D5" s="722"/>
      <c r="E5" s="723"/>
      <c r="F5" s="723"/>
      <c r="G5" s="723"/>
      <c r="H5" s="723"/>
      <c r="I5" s="723"/>
      <c r="J5" s="720"/>
    </row>
    <row r="6" spans="1:10" s="322" customFormat="1" ht="15">
      <c r="A6" s="757" t="s">
        <v>852</v>
      </c>
      <c r="B6" s="759">
        <f>'AF100'!C6</f>
        <v>44316</v>
      </c>
      <c r="C6" s="677"/>
      <c r="D6" s="722"/>
      <c r="E6" s="723"/>
      <c r="F6" s="723"/>
      <c r="G6" s="723"/>
      <c r="H6" s="723"/>
      <c r="I6" s="723"/>
      <c r="J6" s="720"/>
    </row>
    <row r="7" spans="1:10" s="713" customFormat="1" ht="24" customHeight="1" thickBot="1">
      <c r="A7" s="769" t="s">
        <v>1944</v>
      </c>
      <c r="B7" s="770"/>
      <c r="C7" s="771"/>
      <c r="D7" s="771"/>
      <c r="F7" s="772"/>
      <c r="G7" s="772"/>
      <c r="H7" s="772"/>
    </row>
    <row r="8" spans="1:10">
      <c r="A8" s="179" t="s">
        <v>1177</v>
      </c>
      <c r="B8" s="489"/>
      <c r="C8" s="489"/>
      <c r="D8" s="490"/>
    </row>
    <row r="9" spans="1:10">
      <c r="A9" s="491" t="s">
        <v>1178</v>
      </c>
      <c r="B9" s="482" t="s">
        <v>1179</v>
      </c>
      <c r="C9" s="482" t="s">
        <v>1180</v>
      </c>
      <c r="D9" s="492"/>
    </row>
    <row r="10" spans="1:10">
      <c r="A10" s="493" t="s">
        <v>113</v>
      </c>
      <c r="B10" s="483"/>
      <c r="C10" s="484"/>
      <c r="D10" s="492"/>
    </row>
    <row r="11" spans="1:10">
      <c r="A11" s="493" t="s">
        <v>114</v>
      </c>
      <c r="B11" s="484"/>
      <c r="C11" s="484"/>
      <c r="D11" s="492"/>
    </row>
    <row r="12" spans="1:10">
      <c r="A12" s="493" t="s">
        <v>115</v>
      </c>
      <c r="B12" s="484"/>
      <c r="C12" s="484"/>
      <c r="D12" s="492"/>
    </row>
    <row r="13" spans="1:10">
      <c r="A13" s="493" t="s">
        <v>1181</v>
      </c>
      <c r="B13" s="484"/>
      <c r="C13" s="484"/>
      <c r="D13" s="492"/>
    </row>
    <row r="14" spans="1:10">
      <c r="A14" s="493" t="s">
        <v>1182</v>
      </c>
      <c r="B14" s="484"/>
      <c r="C14" s="484"/>
      <c r="D14" s="492"/>
    </row>
    <row r="15" spans="1:10" s="485" customFormat="1">
      <c r="A15" s="494"/>
      <c r="B15" s="171"/>
      <c r="C15" s="171"/>
      <c r="D15" s="492"/>
    </row>
    <row r="16" spans="1:10">
      <c r="A16" s="495" t="s">
        <v>1183</v>
      </c>
      <c r="B16" s="486"/>
      <c r="C16" s="486"/>
      <c r="D16" s="496"/>
    </row>
    <row r="17" spans="1:5">
      <c r="A17" s="497" t="s">
        <v>1178</v>
      </c>
      <c r="B17" s="487" t="s">
        <v>1184</v>
      </c>
      <c r="C17" s="487" t="s">
        <v>1185</v>
      </c>
      <c r="D17" s="498" t="s">
        <v>1186</v>
      </c>
    </row>
    <row r="18" spans="1:5">
      <c r="A18" s="493" t="s">
        <v>113</v>
      </c>
      <c r="B18" s="484">
        <v>0.48</v>
      </c>
      <c r="C18" s="484"/>
      <c r="D18" s="499">
        <v>0.6</v>
      </c>
      <c r="E18" s="62"/>
    </row>
    <row r="19" spans="1:5">
      <c r="A19" s="493" t="s">
        <v>114</v>
      </c>
      <c r="B19" s="484">
        <v>0.48</v>
      </c>
      <c r="C19" s="484"/>
      <c r="D19" s="499">
        <v>0.6</v>
      </c>
      <c r="E19" s="62"/>
    </row>
    <row r="20" spans="1:5">
      <c r="A20" s="493" t="s">
        <v>115</v>
      </c>
      <c r="B20" s="484">
        <v>0.48</v>
      </c>
      <c r="C20" s="484"/>
      <c r="D20" s="499">
        <v>0.6</v>
      </c>
      <c r="E20" s="62"/>
    </row>
    <row r="21" spans="1:5">
      <c r="A21" s="493" t="s">
        <v>1187</v>
      </c>
      <c r="B21" s="484">
        <v>0.48</v>
      </c>
      <c r="C21" s="484"/>
      <c r="D21" s="499">
        <v>0.6</v>
      </c>
      <c r="E21" s="62"/>
    </row>
    <row r="22" spans="1:5">
      <c r="A22" s="493" t="s">
        <v>1181</v>
      </c>
      <c r="B22" s="484">
        <v>0.48</v>
      </c>
      <c r="C22" s="484"/>
      <c r="D22" s="499">
        <v>0.6</v>
      </c>
      <c r="E22" s="62"/>
    </row>
    <row r="23" spans="1:5">
      <c r="A23" s="493" t="s">
        <v>1182</v>
      </c>
      <c r="B23" s="484">
        <v>0.48</v>
      </c>
      <c r="C23" s="484"/>
      <c r="D23" s="499">
        <v>0.6</v>
      </c>
      <c r="E23" s="62"/>
    </row>
    <row r="24" spans="1:5" s="485" customFormat="1">
      <c r="A24" s="494"/>
      <c r="B24" s="171"/>
      <c r="C24" s="171"/>
      <c r="D24" s="492"/>
    </row>
    <row r="25" spans="1:5">
      <c r="A25" s="638" t="s">
        <v>1188</v>
      </c>
      <c r="B25" s="639"/>
      <c r="C25" s="639"/>
      <c r="D25" s="640"/>
    </row>
    <row r="26" spans="1:5">
      <c r="A26" s="497" t="s">
        <v>1178</v>
      </c>
      <c r="B26" s="487" t="s">
        <v>1189</v>
      </c>
      <c r="C26" s="487" t="s">
        <v>1190</v>
      </c>
      <c r="D26" s="498" t="s">
        <v>1191</v>
      </c>
    </row>
    <row r="27" spans="1:5" ht="15.95" customHeight="1">
      <c r="A27" s="493" t="s">
        <v>113</v>
      </c>
      <c r="B27" s="484">
        <v>0.02</v>
      </c>
      <c r="C27" s="484"/>
      <c r="D27" s="499">
        <v>2.5000000000000001E-2</v>
      </c>
      <c r="E27" s="62"/>
    </row>
    <row r="28" spans="1:5">
      <c r="A28" s="493" t="s">
        <v>114</v>
      </c>
      <c r="B28" s="484">
        <v>0.02</v>
      </c>
      <c r="C28" s="484"/>
      <c r="D28" s="499">
        <v>2.5000000000000001E-2</v>
      </c>
      <c r="E28" s="62"/>
    </row>
    <row r="29" spans="1:5">
      <c r="A29" s="493" t="s">
        <v>115</v>
      </c>
      <c r="B29" s="484">
        <v>0.02</v>
      </c>
      <c r="C29" s="484"/>
      <c r="D29" s="499">
        <v>2.5000000000000001E-2</v>
      </c>
      <c r="E29" s="62"/>
    </row>
    <row r="30" spans="1:5">
      <c r="A30" s="493" t="s">
        <v>1187</v>
      </c>
      <c r="B30" s="484">
        <v>0.02</v>
      </c>
      <c r="C30" s="484"/>
      <c r="D30" s="499">
        <v>2.5000000000000001E-2</v>
      </c>
      <c r="E30" s="62"/>
    </row>
    <row r="31" spans="1:5">
      <c r="A31" s="493" t="s">
        <v>1181</v>
      </c>
      <c r="B31" s="484">
        <v>0.02</v>
      </c>
      <c r="C31" s="484"/>
      <c r="D31" s="499">
        <v>2.5000000000000001E-2</v>
      </c>
      <c r="E31" s="62"/>
    </row>
    <row r="32" spans="1:5">
      <c r="A32" s="493" t="s">
        <v>1182</v>
      </c>
      <c r="B32" s="484">
        <v>0.02</v>
      </c>
      <c r="C32" s="484"/>
      <c r="D32" s="499">
        <v>2.5000000000000001E-2</v>
      </c>
      <c r="E32" s="62"/>
    </row>
    <row r="33" spans="1:5">
      <c r="A33" s="500"/>
      <c r="B33" s="488"/>
      <c r="C33" s="488"/>
      <c r="D33" s="501"/>
    </row>
    <row r="34" spans="1:5" ht="12.75" thickBot="1">
      <c r="A34" s="502" t="s">
        <v>1192</v>
      </c>
      <c r="B34" s="503"/>
      <c r="C34" s="503"/>
      <c r="D34" s="504"/>
      <c r="E34" s="62"/>
    </row>
  </sheetData>
  <sheetProtection algorithmName="SHA-512" hashValue="FY48SbjKT/AcKUNZZdlbQHoe6wJ/9Vr1Cu9ynWcN4zfXlsWC28jkVFygdZoaKPVcCjwqrl3rn4EvvFYooas/8A==" saltValue="PGjG/Oq0nb8RGu3Feg9nEQ==" spinCount="100000" sheet="1" objects="1" scenarios="1"/>
  <dataConsolidate/>
  <dataValidations count="1">
    <dataValidation type="decimal" operator="greaterThanOrEqual" allowBlank="1" showInputMessage="1" showErrorMessage="1" sqref="B10:C14 B18:D23 B27:D32 B34:D34">
      <formula1>0</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5">
    <tabColor rgb="FF7030A0"/>
  </sheetPr>
  <dimension ref="A1:E1521"/>
  <sheetViews>
    <sheetView topLeftCell="A416" workbookViewId="0">
      <selection activeCell="B423" sqref="B423:B448"/>
    </sheetView>
  </sheetViews>
  <sheetFormatPr defaultColWidth="8.85546875" defaultRowHeight="12.75"/>
  <cols>
    <col min="1" max="1" width="41.5703125" style="50" customWidth="1"/>
    <col min="2" max="2" width="82.5703125" style="50" customWidth="1"/>
    <col min="3" max="3" width="81" style="50" customWidth="1"/>
    <col min="4" max="20" width="20.5703125" style="50" customWidth="1"/>
    <col min="21" max="16384" width="8.85546875" style="50"/>
  </cols>
  <sheetData>
    <row r="1" spans="1:5" ht="13.35" customHeight="1">
      <c r="A1" s="69" t="s">
        <v>53</v>
      </c>
      <c r="B1" s="69" t="s">
        <v>54</v>
      </c>
      <c r="C1" s="69" t="s">
        <v>55</v>
      </c>
      <c r="D1" s="70" t="s">
        <v>56</v>
      </c>
      <c r="E1" s="69" t="s">
        <v>1242</v>
      </c>
    </row>
    <row r="2" spans="1:5" ht="15">
      <c r="A2" s="71" t="s">
        <v>741</v>
      </c>
      <c r="B2" s="72" t="s">
        <v>738</v>
      </c>
      <c r="C2" s="72" t="s">
        <v>738</v>
      </c>
      <c r="D2" s="73"/>
    </row>
    <row r="3" spans="1:5" ht="15">
      <c r="A3" s="66" t="s">
        <v>741</v>
      </c>
      <c r="B3" s="74" t="s">
        <v>739</v>
      </c>
      <c r="C3" s="74" t="s">
        <v>739</v>
      </c>
      <c r="D3" s="75"/>
    </row>
    <row r="4" spans="1:5" ht="15">
      <c r="A4" s="66" t="s">
        <v>741</v>
      </c>
      <c r="B4" s="74" t="s">
        <v>740</v>
      </c>
      <c r="C4" s="74" t="s">
        <v>740</v>
      </c>
      <c r="D4" s="75"/>
    </row>
    <row r="5" spans="1:5" ht="15">
      <c r="A5" s="66" t="s">
        <v>741</v>
      </c>
      <c r="B5" s="74" t="s">
        <v>141</v>
      </c>
      <c r="C5" s="74" t="s">
        <v>141</v>
      </c>
      <c r="D5" s="75"/>
    </row>
    <row r="6" spans="1:5" ht="15">
      <c r="A6" s="66" t="s">
        <v>741</v>
      </c>
      <c r="B6" s="74" t="s">
        <v>807</v>
      </c>
      <c r="C6" s="74" t="s">
        <v>807</v>
      </c>
      <c r="D6" s="75"/>
    </row>
    <row r="7" spans="1:5" ht="15">
      <c r="A7" s="66" t="s">
        <v>741</v>
      </c>
      <c r="B7" s="74" t="s">
        <v>808</v>
      </c>
      <c r="C7" s="74" t="s">
        <v>808</v>
      </c>
      <c r="D7" s="75"/>
    </row>
    <row r="8" spans="1:5" ht="15">
      <c r="A8" s="66" t="s">
        <v>741</v>
      </c>
      <c r="B8" s="74" t="s">
        <v>517</v>
      </c>
      <c r="C8" s="74" t="s">
        <v>517</v>
      </c>
      <c r="D8" s="75"/>
    </row>
    <row r="9" spans="1:5" ht="15">
      <c r="A9" s="66" t="s">
        <v>741</v>
      </c>
      <c r="B9" s="74" t="s">
        <v>473</v>
      </c>
      <c r="C9" s="74" t="s">
        <v>473</v>
      </c>
      <c r="D9" s="75"/>
    </row>
    <row r="10" spans="1:5" ht="15">
      <c r="A10" s="66" t="s">
        <v>741</v>
      </c>
      <c r="B10" s="74" t="s">
        <v>110</v>
      </c>
      <c r="C10" s="74" t="s">
        <v>110</v>
      </c>
      <c r="D10" s="75"/>
    </row>
    <row r="11" spans="1:5" ht="15">
      <c r="A11" s="66" t="s">
        <v>848</v>
      </c>
      <c r="B11" s="74" t="s">
        <v>835</v>
      </c>
      <c r="C11" s="74" t="s">
        <v>835</v>
      </c>
      <c r="D11" s="75"/>
    </row>
    <row r="12" spans="1:5" ht="15">
      <c r="A12" s="66" t="s">
        <v>848</v>
      </c>
      <c r="B12" s="74" t="s">
        <v>836</v>
      </c>
      <c r="C12" s="74" t="s">
        <v>836</v>
      </c>
      <c r="D12" s="75"/>
    </row>
    <row r="13" spans="1:5" ht="15">
      <c r="A13" s="66" t="s">
        <v>848</v>
      </c>
      <c r="B13" s="74" t="s">
        <v>837</v>
      </c>
      <c r="C13" s="74" t="s">
        <v>837</v>
      </c>
      <c r="D13" s="75"/>
    </row>
    <row r="14" spans="1:5" ht="15">
      <c r="A14" s="66" t="s">
        <v>1206</v>
      </c>
      <c r="B14" s="74" t="s">
        <v>1243</v>
      </c>
      <c r="C14" s="66" t="s">
        <v>1243</v>
      </c>
      <c r="D14" s="75"/>
    </row>
    <row r="15" spans="1:5" ht="15">
      <c r="A15" s="66" t="s">
        <v>1206</v>
      </c>
      <c r="B15" s="74" t="s">
        <v>1244</v>
      </c>
      <c r="C15" s="66" t="s">
        <v>1244</v>
      </c>
      <c r="D15" s="75"/>
    </row>
    <row r="16" spans="1:5" ht="15">
      <c r="A16" s="66" t="s">
        <v>1206</v>
      </c>
      <c r="B16" s="74" t="s">
        <v>1245</v>
      </c>
      <c r="C16" s="66" t="s">
        <v>1245</v>
      </c>
      <c r="D16" s="75"/>
    </row>
    <row r="17" spans="1:4" ht="15">
      <c r="A17" s="66" t="s">
        <v>1206</v>
      </c>
      <c r="B17" s="74" t="s">
        <v>1246</v>
      </c>
      <c r="C17" s="74" t="s">
        <v>1246</v>
      </c>
      <c r="D17" s="75"/>
    </row>
    <row r="18" spans="1:4" ht="15">
      <c r="A18" s="66" t="s">
        <v>849</v>
      </c>
      <c r="B18" s="74" t="s">
        <v>838</v>
      </c>
      <c r="C18" s="74" t="s">
        <v>838</v>
      </c>
      <c r="D18" s="75"/>
    </row>
    <row r="19" spans="1:4" ht="15">
      <c r="A19" s="66" t="s">
        <v>849</v>
      </c>
      <c r="B19" s="74" t="s">
        <v>839</v>
      </c>
      <c r="C19" s="74" t="s">
        <v>839</v>
      </c>
      <c r="D19" s="75"/>
    </row>
    <row r="20" spans="1:4" ht="15">
      <c r="A20" s="66" t="s">
        <v>538</v>
      </c>
      <c r="B20" s="76" t="s">
        <v>539</v>
      </c>
      <c r="C20" s="76" t="s">
        <v>539</v>
      </c>
      <c r="D20" s="77"/>
    </row>
    <row r="21" spans="1:4" ht="15">
      <c r="A21" s="66" t="s">
        <v>538</v>
      </c>
      <c r="B21" s="76" t="s">
        <v>250</v>
      </c>
      <c r="C21" s="76" t="s">
        <v>250</v>
      </c>
      <c r="D21" s="77"/>
    </row>
    <row r="22" spans="1:4" ht="15">
      <c r="A22" s="66" t="s">
        <v>296</v>
      </c>
      <c r="B22" s="74" t="s">
        <v>900</v>
      </c>
      <c r="C22" s="74" t="s">
        <v>900</v>
      </c>
      <c r="D22" s="75"/>
    </row>
    <row r="23" spans="1:4" ht="15">
      <c r="A23" s="66" t="s">
        <v>296</v>
      </c>
      <c r="B23" s="74" t="s">
        <v>1247</v>
      </c>
      <c r="C23" s="74" t="s">
        <v>1247</v>
      </c>
      <c r="D23" s="75"/>
    </row>
    <row r="24" spans="1:4" ht="15">
      <c r="A24" s="119" t="s">
        <v>296</v>
      </c>
      <c r="B24" s="120" t="s">
        <v>2079</v>
      </c>
      <c r="C24" s="120" t="s">
        <v>2079</v>
      </c>
      <c r="D24" s="75"/>
    </row>
    <row r="25" spans="1:4" ht="15">
      <c r="A25" s="66" t="s">
        <v>296</v>
      </c>
      <c r="B25" s="74" t="s">
        <v>901</v>
      </c>
      <c r="C25" s="74" t="s">
        <v>901</v>
      </c>
      <c r="D25" s="75"/>
    </row>
    <row r="26" spans="1:4" ht="15">
      <c r="A26" s="66" t="s">
        <v>296</v>
      </c>
      <c r="B26" s="74" t="s">
        <v>902</v>
      </c>
      <c r="C26" s="74" t="s">
        <v>902</v>
      </c>
      <c r="D26" s="75"/>
    </row>
    <row r="27" spans="1:4" ht="15">
      <c r="A27" s="66" t="s">
        <v>296</v>
      </c>
      <c r="B27" s="74" t="s">
        <v>1248</v>
      </c>
      <c r="C27" s="74" t="s">
        <v>1248</v>
      </c>
      <c r="D27" s="75"/>
    </row>
    <row r="28" spans="1:4" ht="15">
      <c r="A28" s="66" t="s">
        <v>296</v>
      </c>
      <c r="B28" s="74" t="s">
        <v>903</v>
      </c>
      <c r="C28" s="74" t="s">
        <v>903</v>
      </c>
      <c r="D28" s="75"/>
    </row>
    <row r="29" spans="1:4" ht="15">
      <c r="A29" s="66" t="s">
        <v>296</v>
      </c>
      <c r="B29" s="74" t="s">
        <v>1249</v>
      </c>
      <c r="C29" s="74" t="s">
        <v>1249</v>
      </c>
      <c r="D29" s="75"/>
    </row>
    <row r="30" spans="1:4" ht="15">
      <c r="A30" s="66" t="s">
        <v>296</v>
      </c>
      <c r="B30" s="74" t="s">
        <v>904</v>
      </c>
      <c r="C30" s="74" t="s">
        <v>904</v>
      </c>
      <c r="D30" s="75"/>
    </row>
    <row r="31" spans="1:4" ht="15">
      <c r="A31" s="66" t="s">
        <v>296</v>
      </c>
      <c r="B31" s="74" t="s">
        <v>905</v>
      </c>
      <c r="C31" s="74" t="s">
        <v>905</v>
      </c>
      <c r="D31" s="75"/>
    </row>
    <row r="32" spans="1:4" ht="15">
      <c r="A32" s="66" t="s">
        <v>296</v>
      </c>
      <c r="B32" s="74" t="s">
        <v>906</v>
      </c>
      <c r="C32" s="74" t="s">
        <v>906</v>
      </c>
      <c r="D32" s="75"/>
    </row>
    <row r="33" spans="1:4" ht="15">
      <c r="A33" s="66" t="s">
        <v>296</v>
      </c>
      <c r="B33" s="74" t="s">
        <v>907</v>
      </c>
      <c r="C33" s="74" t="s">
        <v>907</v>
      </c>
      <c r="D33" s="75"/>
    </row>
    <row r="34" spans="1:4" ht="15">
      <c r="A34" s="66" t="s">
        <v>296</v>
      </c>
      <c r="B34" s="74" t="s">
        <v>908</v>
      </c>
      <c r="C34" s="74" t="s">
        <v>908</v>
      </c>
      <c r="D34" s="75"/>
    </row>
    <row r="35" spans="1:4" ht="15">
      <c r="A35" s="66" t="s">
        <v>296</v>
      </c>
      <c r="B35" s="74" t="s">
        <v>909</v>
      </c>
      <c r="C35" s="74" t="s">
        <v>909</v>
      </c>
      <c r="D35" s="75"/>
    </row>
    <row r="36" spans="1:4" ht="15">
      <c r="A36" s="66" t="s">
        <v>296</v>
      </c>
      <c r="B36" s="74" t="s">
        <v>910</v>
      </c>
      <c r="C36" s="74" t="s">
        <v>910</v>
      </c>
      <c r="D36" s="75"/>
    </row>
    <row r="37" spans="1:4" ht="15">
      <c r="A37" s="66" t="s">
        <v>296</v>
      </c>
      <c r="B37" s="74" t="s">
        <v>911</v>
      </c>
      <c r="C37" s="74" t="s">
        <v>911</v>
      </c>
      <c r="D37" s="75"/>
    </row>
    <row r="38" spans="1:4" ht="15">
      <c r="A38" s="66" t="s">
        <v>296</v>
      </c>
      <c r="B38" s="74" t="s">
        <v>912</v>
      </c>
      <c r="C38" s="74" t="s">
        <v>912</v>
      </c>
      <c r="D38" s="75"/>
    </row>
    <row r="39" spans="1:4" ht="15">
      <c r="A39" s="66" t="s">
        <v>296</v>
      </c>
      <c r="B39" s="74" t="s">
        <v>913</v>
      </c>
      <c r="C39" s="74" t="s">
        <v>913</v>
      </c>
      <c r="D39" s="75"/>
    </row>
    <row r="40" spans="1:4" ht="15">
      <c r="A40" s="66" t="s">
        <v>296</v>
      </c>
      <c r="B40" s="74" t="s">
        <v>914</v>
      </c>
      <c r="C40" s="74" t="s">
        <v>914</v>
      </c>
      <c r="D40" s="75"/>
    </row>
    <row r="41" spans="1:4" ht="15">
      <c r="A41" s="66" t="s">
        <v>296</v>
      </c>
      <c r="B41" s="74" t="s">
        <v>915</v>
      </c>
      <c r="C41" s="74" t="s">
        <v>915</v>
      </c>
      <c r="D41" s="75"/>
    </row>
    <row r="42" spans="1:4" ht="15">
      <c r="A42" s="66" t="s">
        <v>296</v>
      </c>
      <c r="B42" s="74" t="s">
        <v>916</v>
      </c>
      <c r="C42" s="74" t="s">
        <v>916</v>
      </c>
      <c r="D42" s="75"/>
    </row>
    <row r="43" spans="1:4" ht="15">
      <c r="A43" s="66" t="s">
        <v>296</v>
      </c>
      <c r="B43" s="74" t="s">
        <v>917</v>
      </c>
      <c r="C43" s="74" t="s">
        <v>917</v>
      </c>
      <c r="D43" s="75"/>
    </row>
    <row r="44" spans="1:4" ht="15">
      <c r="A44" s="66" t="s">
        <v>296</v>
      </c>
      <c r="B44" s="74" t="s">
        <v>918</v>
      </c>
      <c r="C44" s="74" t="s">
        <v>918</v>
      </c>
      <c r="D44" s="75"/>
    </row>
    <row r="45" spans="1:4" ht="15">
      <c r="A45" s="66" t="s">
        <v>296</v>
      </c>
      <c r="B45" s="74" t="s">
        <v>920</v>
      </c>
      <c r="C45" s="74" t="s">
        <v>920</v>
      </c>
      <c r="D45" s="75"/>
    </row>
    <row r="46" spans="1:4" ht="15">
      <c r="A46" s="66" t="s">
        <v>296</v>
      </c>
      <c r="B46" s="74" t="s">
        <v>919</v>
      </c>
      <c r="C46" s="74" t="s">
        <v>919</v>
      </c>
      <c r="D46" s="75"/>
    </row>
    <row r="47" spans="1:4" ht="15">
      <c r="A47" s="66" t="s">
        <v>524</v>
      </c>
      <c r="B47" s="74" t="s">
        <v>171</v>
      </c>
      <c r="C47" s="74" t="s">
        <v>171</v>
      </c>
      <c r="D47" s="77"/>
    </row>
    <row r="48" spans="1:4" ht="15">
      <c r="A48" s="66" t="s">
        <v>524</v>
      </c>
      <c r="B48" s="74" t="s">
        <v>243</v>
      </c>
      <c r="C48" s="74" t="s">
        <v>243</v>
      </c>
      <c r="D48" s="77"/>
    </row>
    <row r="49" spans="1:4" ht="15">
      <c r="A49" s="66" t="s">
        <v>524</v>
      </c>
      <c r="B49" s="74" t="s">
        <v>183</v>
      </c>
      <c r="C49" s="74" t="s">
        <v>183</v>
      </c>
      <c r="D49" s="77"/>
    </row>
    <row r="50" spans="1:4" ht="15">
      <c r="A50" s="66" t="s">
        <v>524</v>
      </c>
      <c r="B50" s="74" t="s">
        <v>172</v>
      </c>
      <c r="C50" s="74" t="s">
        <v>172</v>
      </c>
      <c r="D50" s="77"/>
    </row>
    <row r="51" spans="1:4" ht="15">
      <c r="A51" s="66" t="s">
        <v>524</v>
      </c>
      <c r="B51" s="74" t="s">
        <v>173</v>
      </c>
      <c r="C51" s="74" t="s">
        <v>173</v>
      </c>
      <c r="D51" s="77"/>
    </row>
    <row r="52" spans="1:4" ht="15">
      <c r="A52" s="66" t="s">
        <v>524</v>
      </c>
      <c r="B52" s="74" t="s">
        <v>525</v>
      </c>
      <c r="C52" s="74" t="s">
        <v>525</v>
      </c>
      <c r="D52" s="77"/>
    </row>
    <row r="53" spans="1:4" ht="15">
      <c r="A53" s="66" t="s">
        <v>734</v>
      </c>
      <c r="B53" s="74" t="s">
        <v>735</v>
      </c>
      <c r="C53" s="74" t="s">
        <v>735</v>
      </c>
      <c r="D53" s="75"/>
    </row>
    <row r="54" spans="1:4" ht="15">
      <c r="A54" s="66" t="s">
        <v>734</v>
      </c>
      <c r="B54" s="74" t="s">
        <v>736</v>
      </c>
      <c r="C54" s="74" t="s">
        <v>736</v>
      </c>
      <c r="D54" s="75"/>
    </row>
    <row r="55" spans="1:4" ht="15">
      <c r="A55" s="66" t="s">
        <v>734</v>
      </c>
      <c r="B55" s="74" t="s">
        <v>737</v>
      </c>
      <c r="C55" s="74" t="s">
        <v>737</v>
      </c>
      <c r="D55" s="75"/>
    </row>
    <row r="56" spans="1:4" ht="15">
      <c r="A56" s="68" t="s">
        <v>585</v>
      </c>
      <c r="B56" s="76">
        <v>0</v>
      </c>
      <c r="C56" s="76">
        <v>0</v>
      </c>
      <c r="D56" s="77"/>
    </row>
    <row r="57" spans="1:4" ht="15">
      <c r="A57" s="68" t="s">
        <v>585</v>
      </c>
      <c r="B57" s="76">
        <v>0.5</v>
      </c>
      <c r="C57" s="76">
        <v>0.5</v>
      </c>
      <c r="D57" s="77"/>
    </row>
    <row r="58" spans="1:4" ht="15">
      <c r="A58" s="68" t="s">
        <v>585</v>
      </c>
      <c r="B58" s="76">
        <v>1</v>
      </c>
      <c r="C58" s="76">
        <v>1</v>
      </c>
      <c r="D58" s="77"/>
    </row>
    <row r="59" spans="1:4" ht="15">
      <c r="A59" s="68" t="s">
        <v>585</v>
      </c>
      <c r="B59" s="76">
        <v>2</v>
      </c>
      <c r="C59" s="76">
        <v>2</v>
      </c>
      <c r="D59" s="77"/>
    </row>
    <row r="60" spans="1:4" ht="15">
      <c r="A60" s="68" t="s">
        <v>585</v>
      </c>
      <c r="B60" s="76">
        <v>3</v>
      </c>
      <c r="C60" s="76">
        <v>3</v>
      </c>
      <c r="D60" s="77"/>
    </row>
    <row r="61" spans="1:4" ht="15">
      <c r="A61" s="68" t="s">
        <v>585</v>
      </c>
      <c r="B61" s="76">
        <v>4</v>
      </c>
      <c r="C61" s="76">
        <v>4</v>
      </c>
      <c r="D61" s="77"/>
    </row>
    <row r="62" spans="1:4" ht="15">
      <c r="A62" s="68" t="s">
        <v>585</v>
      </c>
      <c r="B62" s="76">
        <v>6</v>
      </c>
      <c r="C62" s="76">
        <v>6</v>
      </c>
      <c r="D62" s="77"/>
    </row>
    <row r="63" spans="1:4" ht="15">
      <c r="A63" s="68" t="s">
        <v>585</v>
      </c>
      <c r="B63" s="76">
        <v>8</v>
      </c>
      <c r="C63" s="76">
        <v>8</v>
      </c>
      <c r="D63" s="77"/>
    </row>
    <row r="64" spans="1:4" ht="15">
      <c r="A64" s="68" t="s">
        <v>585</v>
      </c>
      <c r="B64" s="76">
        <v>12</v>
      </c>
      <c r="C64" s="76">
        <v>12</v>
      </c>
      <c r="D64" s="77"/>
    </row>
    <row r="65" spans="1:4" ht="15">
      <c r="A65" s="68" t="s">
        <v>585</v>
      </c>
      <c r="B65" s="76">
        <v>15</v>
      </c>
      <c r="C65" s="76">
        <v>15</v>
      </c>
      <c r="D65" s="77"/>
    </row>
    <row r="66" spans="1:4" ht="15">
      <c r="A66" s="68" t="s">
        <v>585</v>
      </c>
      <c r="B66" s="76">
        <v>25</v>
      </c>
      <c r="C66" s="76">
        <v>25</v>
      </c>
      <c r="D66" s="77"/>
    </row>
    <row r="67" spans="1:4" ht="15">
      <c r="A67" s="66" t="s">
        <v>540</v>
      </c>
      <c r="B67" s="76" t="s">
        <v>541</v>
      </c>
      <c r="C67" s="76" t="s">
        <v>541</v>
      </c>
      <c r="D67" s="77"/>
    </row>
    <row r="68" spans="1:4" ht="15">
      <c r="A68" s="66" t="s">
        <v>540</v>
      </c>
      <c r="B68" s="76" t="s">
        <v>542</v>
      </c>
      <c r="C68" s="76" t="s">
        <v>542</v>
      </c>
      <c r="D68" s="77"/>
    </row>
    <row r="69" spans="1:4" ht="15">
      <c r="A69" s="66" t="s">
        <v>540</v>
      </c>
      <c r="B69" s="76" t="s">
        <v>543</v>
      </c>
      <c r="C69" s="76" t="s">
        <v>543</v>
      </c>
      <c r="D69" s="77"/>
    </row>
    <row r="70" spans="1:4" ht="15">
      <c r="A70" s="66" t="s">
        <v>686</v>
      </c>
      <c r="B70" s="76" t="s">
        <v>1250</v>
      </c>
      <c r="C70" s="76" t="s">
        <v>1250</v>
      </c>
      <c r="D70" s="77"/>
    </row>
    <row r="71" spans="1:4" ht="15">
      <c r="A71" s="66" t="s">
        <v>686</v>
      </c>
      <c r="B71" s="76" t="s">
        <v>1251</v>
      </c>
      <c r="C71" s="76" t="s">
        <v>1251</v>
      </c>
      <c r="D71" s="77"/>
    </row>
    <row r="72" spans="1:4" ht="15">
      <c r="A72" s="66" t="s">
        <v>686</v>
      </c>
      <c r="B72" s="76" t="s">
        <v>87</v>
      </c>
      <c r="C72" s="76" t="s">
        <v>87</v>
      </c>
      <c r="D72" s="77"/>
    </row>
    <row r="73" spans="1:4" ht="15">
      <c r="A73" s="66" t="s">
        <v>686</v>
      </c>
      <c r="B73" s="76" t="s">
        <v>2103</v>
      </c>
      <c r="C73" s="76" t="s">
        <v>2103</v>
      </c>
      <c r="D73" s="77"/>
    </row>
    <row r="74" spans="1:4" ht="15">
      <c r="A74" s="66" t="s">
        <v>840</v>
      </c>
      <c r="B74" s="74" t="s">
        <v>208</v>
      </c>
      <c r="C74" s="74" t="s">
        <v>208</v>
      </c>
      <c r="D74" s="75"/>
    </row>
    <row r="75" spans="1:4" ht="15">
      <c r="A75" s="66" t="s">
        <v>840</v>
      </c>
      <c r="B75" s="74" t="s">
        <v>830</v>
      </c>
      <c r="C75" s="74" t="s">
        <v>830</v>
      </c>
      <c r="D75" s="75"/>
    </row>
    <row r="76" spans="1:4" ht="15">
      <c r="A76" s="66" t="s">
        <v>840</v>
      </c>
      <c r="B76" s="74" t="s">
        <v>841</v>
      </c>
      <c r="C76" s="74" t="s">
        <v>841</v>
      </c>
      <c r="D76" s="75"/>
    </row>
    <row r="77" spans="1:4" ht="15">
      <c r="A77" s="66" t="s">
        <v>840</v>
      </c>
      <c r="B77" s="74" t="s">
        <v>842</v>
      </c>
      <c r="C77" s="74" t="s">
        <v>842</v>
      </c>
      <c r="D77" s="75"/>
    </row>
    <row r="78" spans="1:4" ht="15">
      <c r="A78" s="66" t="s">
        <v>1942</v>
      </c>
      <c r="B78" s="74" t="s">
        <v>548</v>
      </c>
      <c r="C78" s="74" t="s">
        <v>548</v>
      </c>
      <c r="D78" s="77"/>
    </row>
    <row r="79" spans="1:4" ht="15">
      <c r="A79" s="66" t="s">
        <v>1942</v>
      </c>
      <c r="B79" s="74" t="s">
        <v>730</v>
      </c>
      <c r="C79" s="74" t="s">
        <v>730</v>
      </c>
      <c r="D79" s="77"/>
    </row>
    <row r="80" spans="1:4" ht="15">
      <c r="A80" s="66" t="s">
        <v>1942</v>
      </c>
      <c r="B80" s="98" t="s">
        <v>731</v>
      </c>
      <c r="C80" s="74" t="s">
        <v>731</v>
      </c>
      <c r="D80" s="75"/>
    </row>
    <row r="81" spans="1:4" ht="15">
      <c r="A81" s="66" t="s">
        <v>1942</v>
      </c>
      <c r="B81" s="98" t="s">
        <v>796</v>
      </c>
      <c r="C81" s="74" t="s">
        <v>796</v>
      </c>
      <c r="D81" s="75"/>
    </row>
    <row r="82" spans="1:4" ht="15">
      <c r="A82" s="66" t="s">
        <v>257</v>
      </c>
      <c r="B82" s="66" t="s">
        <v>932</v>
      </c>
      <c r="C82" s="66" t="s">
        <v>932</v>
      </c>
      <c r="D82" s="75"/>
    </row>
    <row r="83" spans="1:4" ht="15">
      <c r="A83" s="66" t="s">
        <v>257</v>
      </c>
      <c r="B83" s="66" t="s">
        <v>933</v>
      </c>
      <c r="C83" s="66" t="s">
        <v>933</v>
      </c>
      <c r="D83" s="75"/>
    </row>
    <row r="84" spans="1:4" ht="15">
      <c r="A84" s="66" t="s">
        <v>257</v>
      </c>
      <c r="B84" s="66" t="s">
        <v>934</v>
      </c>
      <c r="C84" s="66" t="s">
        <v>934</v>
      </c>
      <c r="D84" s="75"/>
    </row>
    <row r="85" spans="1:4" ht="15">
      <c r="A85" s="66" t="s">
        <v>257</v>
      </c>
      <c r="B85" s="66" t="s">
        <v>935</v>
      </c>
      <c r="C85" s="66" t="s">
        <v>935</v>
      </c>
      <c r="D85" s="75"/>
    </row>
    <row r="86" spans="1:4" ht="15">
      <c r="A86" s="66" t="s">
        <v>257</v>
      </c>
      <c r="B86" s="66" t="s">
        <v>936</v>
      </c>
      <c r="C86" s="66" t="s">
        <v>936</v>
      </c>
      <c r="D86" s="75"/>
    </row>
    <row r="87" spans="1:4" ht="15">
      <c r="A87" s="66" t="s">
        <v>257</v>
      </c>
      <c r="B87" s="66" t="s">
        <v>937</v>
      </c>
      <c r="C87" s="66" t="s">
        <v>937</v>
      </c>
      <c r="D87" s="75"/>
    </row>
    <row r="88" spans="1:4" ht="15">
      <c r="A88" s="66" t="s">
        <v>257</v>
      </c>
      <c r="B88" s="66" t="s">
        <v>938</v>
      </c>
      <c r="C88" s="66" t="s">
        <v>938</v>
      </c>
      <c r="D88" s="75"/>
    </row>
    <row r="89" spans="1:4" ht="15">
      <c r="A89" s="66" t="s">
        <v>257</v>
      </c>
      <c r="B89" s="66" t="s">
        <v>939</v>
      </c>
      <c r="C89" s="66" t="s">
        <v>939</v>
      </c>
      <c r="D89" s="75"/>
    </row>
    <row r="90" spans="1:4" ht="15">
      <c r="A90" s="66" t="s">
        <v>257</v>
      </c>
      <c r="B90" s="66" t="s">
        <v>940</v>
      </c>
      <c r="C90" s="66" t="s">
        <v>940</v>
      </c>
      <c r="D90" s="75"/>
    </row>
    <row r="91" spans="1:4" ht="15">
      <c r="A91" s="66" t="s">
        <v>257</v>
      </c>
      <c r="B91" s="66" t="s">
        <v>941</v>
      </c>
      <c r="C91" s="66" t="s">
        <v>941</v>
      </c>
      <c r="D91" s="75"/>
    </row>
    <row r="92" spans="1:4" ht="15">
      <c r="A92" s="66" t="s">
        <v>257</v>
      </c>
      <c r="B92" s="66" t="s">
        <v>942</v>
      </c>
      <c r="C92" s="66" t="s">
        <v>942</v>
      </c>
      <c r="D92" s="75"/>
    </row>
    <row r="93" spans="1:4" ht="15">
      <c r="A93" s="66" t="s">
        <v>257</v>
      </c>
      <c r="B93" s="66" t="s">
        <v>943</v>
      </c>
      <c r="C93" s="66" t="s">
        <v>943</v>
      </c>
      <c r="D93" s="75"/>
    </row>
    <row r="94" spans="1:4" ht="15">
      <c r="A94" s="66" t="s">
        <v>257</v>
      </c>
      <c r="B94" s="66" t="s">
        <v>944</v>
      </c>
      <c r="C94" s="66" t="s">
        <v>944</v>
      </c>
      <c r="D94" s="75"/>
    </row>
    <row r="95" spans="1:4" ht="15">
      <c r="A95" s="66" t="s">
        <v>257</v>
      </c>
      <c r="B95" s="66" t="s">
        <v>945</v>
      </c>
      <c r="C95" s="66" t="s">
        <v>945</v>
      </c>
      <c r="D95" s="75"/>
    </row>
    <row r="96" spans="1:4" ht="15">
      <c r="A96" s="66" t="s">
        <v>257</v>
      </c>
      <c r="B96" s="66" t="s">
        <v>946</v>
      </c>
      <c r="C96" s="66" t="s">
        <v>946</v>
      </c>
      <c r="D96" s="75"/>
    </row>
    <row r="97" spans="1:4" ht="15">
      <c r="A97" s="66" t="s">
        <v>257</v>
      </c>
      <c r="B97" s="66" t="s">
        <v>947</v>
      </c>
      <c r="C97" s="66" t="s">
        <v>947</v>
      </c>
      <c r="D97" s="75"/>
    </row>
    <row r="98" spans="1:4" ht="15">
      <c r="A98" s="66" t="s">
        <v>257</v>
      </c>
      <c r="B98" s="66" t="s">
        <v>948</v>
      </c>
      <c r="C98" s="66" t="s">
        <v>948</v>
      </c>
      <c r="D98" s="75"/>
    </row>
    <row r="99" spans="1:4" ht="15">
      <c r="A99" s="66" t="s">
        <v>257</v>
      </c>
      <c r="B99" s="66" t="s">
        <v>949</v>
      </c>
      <c r="C99" s="66" t="s">
        <v>949</v>
      </c>
      <c r="D99" s="75"/>
    </row>
    <row r="100" spans="1:4" ht="15">
      <c r="A100" s="66" t="s">
        <v>257</v>
      </c>
      <c r="B100" s="66" t="s">
        <v>950</v>
      </c>
      <c r="C100" s="66" t="s">
        <v>950</v>
      </c>
      <c r="D100" s="75"/>
    </row>
    <row r="101" spans="1:4" ht="15">
      <c r="A101" s="66" t="s">
        <v>257</v>
      </c>
      <c r="B101" s="66" t="s">
        <v>951</v>
      </c>
      <c r="C101" s="66" t="s">
        <v>951</v>
      </c>
      <c r="D101" s="75"/>
    </row>
    <row r="102" spans="1:4" ht="15">
      <c r="A102" s="66" t="s">
        <v>257</v>
      </c>
      <c r="B102" s="66" t="s">
        <v>952</v>
      </c>
      <c r="C102" s="66" t="s">
        <v>952</v>
      </c>
      <c r="D102" s="75"/>
    </row>
    <row r="103" spans="1:4" ht="15">
      <c r="A103" s="66" t="s">
        <v>257</v>
      </c>
      <c r="B103" s="66" t="s">
        <v>953</v>
      </c>
      <c r="C103" s="66" t="s">
        <v>953</v>
      </c>
      <c r="D103" s="75"/>
    </row>
    <row r="104" spans="1:4" ht="15">
      <c r="A104" s="66" t="s">
        <v>257</v>
      </c>
      <c r="B104" s="66" t="s">
        <v>954</v>
      </c>
      <c r="C104" s="66" t="s">
        <v>954</v>
      </c>
      <c r="D104" s="75"/>
    </row>
    <row r="105" spans="1:4" ht="15">
      <c r="A105" s="66" t="s">
        <v>257</v>
      </c>
      <c r="B105" s="66" t="s">
        <v>955</v>
      </c>
      <c r="C105" s="66" t="s">
        <v>955</v>
      </c>
      <c r="D105" s="75"/>
    </row>
    <row r="106" spans="1:4" ht="15">
      <c r="A106" s="66" t="s">
        <v>257</v>
      </c>
      <c r="B106" s="66" t="s">
        <v>956</v>
      </c>
      <c r="C106" s="66" t="s">
        <v>956</v>
      </c>
      <c r="D106" s="75"/>
    </row>
    <row r="107" spans="1:4" ht="15">
      <c r="A107" s="66" t="s">
        <v>257</v>
      </c>
      <c r="B107" s="66" t="s">
        <v>957</v>
      </c>
      <c r="C107" s="66" t="s">
        <v>957</v>
      </c>
      <c r="D107" s="75"/>
    </row>
    <row r="108" spans="1:4" ht="15">
      <c r="A108" s="66" t="s">
        <v>257</v>
      </c>
      <c r="B108" s="66" t="s">
        <v>958</v>
      </c>
      <c r="C108" s="66" t="s">
        <v>958</v>
      </c>
      <c r="D108" s="75"/>
    </row>
    <row r="109" spans="1:4" ht="15">
      <c r="A109" s="66" t="s">
        <v>257</v>
      </c>
      <c r="B109" s="66" t="s">
        <v>959</v>
      </c>
      <c r="C109" s="66" t="s">
        <v>959</v>
      </c>
      <c r="D109" s="75"/>
    </row>
    <row r="110" spans="1:4" ht="15">
      <c r="A110" s="66" t="s">
        <v>257</v>
      </c>
      <c r="B110" s="66" t="s">
        <v>960</v>
      </c>
      <c r="C110" s="66" t="s">
        <v>960</v>
      </c>
      <c r="D110" s="75"/>
    </row>
    <row r="111" spans="1:4" ht="15">
      <c r="A111" s="66" t="s">
        <v>257</v>
      </c>
      <c r="B111" s="66" t="s">
        <v>961</v>
      </c>
      <c r="C111" s="66" t="s">
        <v>961</v>
      </c>
      <c r="D111" s="75"/>
    </row>
    <row r="112" spans="1:4" ht="15">
      <c r="A112" s="66" t="s">
        <v>257</v>
      </c>
      <c r="B112" s="66" t="s">
        <v>962</v>
      </c>
      <c r="C112" s="66" t="s">
        <v>962</v>
      </c>
      <c r="D112" s="75"/>
    </row>
    <row r="113" spans="1:4" ht="15">
      <c r="A113" s="66" t="s">
        <v>257</v>
      </c>
      <c r="B113" s="66" t="s">
        <v>963</v>
      </c>
      <c r="C113" s="66" t="s">
        <v>963</v>
      </c>
      <c r="D113" s="75"/>
    </row>
    <row r="114" spans="1:4" ht="15">
      <c r="A114" s="66" t="s">
        <v>257</v>
      </c>
      <c r="B114" s="66" t="s">
        <v>964</v>
      </c>
      <c r="C114" s="66" t="s">
        <v>964</v>
      </c>
      <c r="D114" s="75"/>
    </row>
    <row r="115" spans="1:4" ht="15">
      <c r="A115" s="66" t="s">
        <v>257</v>
      </c>
      <c r="B115" s="66" t="s">
        <v>965</v>
      </c>
      <c r="C115" s="66" t="s">
        <v>965</v>
      </c>
      <c r="D115" s="75"/>
    </row>
    <row r="116" spans="1:4" ht="15">
      <c r="A116" s="66" t="s">
        <v>257</v>
      </c>
      <c r="B116" s="66" t="s">
        <v>966</v>
      </c>
      <c r="C116" s="66" t="s">
        <v>966</v>
      </c>
      <c r="D116" s="75"/>
    </row>
    <row r="117" spans="1:4" ht="15">
      <c r="A117" s="66" t="s">
        <v>257</v>
      </c>
      <c r="B117" s="66" t="s">
        <v>967</v>
      </c>
      <c r="C117" s="66" t="s">
        <v>967</v>
      </c>
      <c r="D117" s="75"/>
    </row>
    <row r="118" spans="1:4" ht="15">
      <c r="A118" s="66" t="s">
        <v>257</v>
      </c>
      <c r="B118" s="66" t="s">
        <v>968</v>
      </c>
      <c r="C118" s="66" t="s">
        <v>968</v>
      </c>
      <c r="D118" s="75"/>
    </row>
    <row r="119" spans="1:4" ht="15">
      <c r="A119" s="66" t="s">
        <v>257</v>
      </c>
      <c r="B119" s="66" t="s">
        <v>969</v>
      </c>
      <c r="C119" s="66" t="s">
        <v>969</v>
      </c>
      <c r="D119" s="75"/>
    </row>
    <row r="120" spans="1:4" ht="15">
      <c r="A120" s="66" t="s">
        <v>257</v>
      </c>
      <c r="B120" s="66" t="s">
        <v>970</v>
      </c>
      <c r="C120" s="66" t="s">
        <v>970</v>
      </c>
      <c r="D120" s="75"/>
    </row>
    <row r="121" spans="1:4" ht="15">
      <c r="A121" s="66" t="s">
        <v>257</v>
      </c>
      <c r="B121" s="66" t="s">
        <v>971</v>
      </c>
      <c r="C121" s="66" t="s">
        <v>971</v>
      </c>
      <c r="D121" s="75"/>
    </row>
    <row r="122" spans="1:4" ht="15">
      <c r="A122" s="66" t="s">
        <v>257</v>
      </c>
      <c r="B122" s="66" t="s">
        <v>972</v>
      </c>
      <c r="C122" s="66" t="s">
        <v>972</v>
      </c>
      <c r="D122" s="75"/>
    </row>
    <row r="123" spans="1:4" ht="15">
      <c r="A123" s="66" t="s">
        <v>257</v>
      </c>
      <c r="B123" s="66" t="s">
        <v>973</v>
      </c>
      <c r="C123" s="66" t="s">
        <v>973</v>
      </c>
      <c r="D123" s="75"/>
    </row>
    <row r="124" spans="1:4" ht="15">
      <c r="A124" s="66" t="s">
        <v>257</v>
      </c>
      <c r="B124" s="66" t="s">
        <v>974</v>
      </c>
      <c r="C124" s="66" t="s">
        <v>974</v>
      </c>
      <c r="D124" s="75"/>
    </row>
    <row r="125" spans="1:4" ht="15">
      <c r="A125" s="66" t="s">
        <v>257</v>
      </c>
      <c r="B125" s="66" t="s">
        <v>975</v>
      </c>
      <c r="C125" s="66" t="s">
        <v>975</v>
      </c>
      <c r="D125" s="75"/>
    </row>
    <row r="126" spans="1:4" ht="15">
      <c r="A126" s="66" t="s">
        <v>257</v>
      </c>
      <c r="B126" s="66" t="s">
        <v>976</v>
      </c>
      <c r="C126" s="66" t="s">
        <v>976</v>
      </c>
      <c r="D126" s="75"/>
    </row>
    <row r="127" spans="1:4" ht="15">
      <c r="A127" s="66" t="s">
        <v>257</v>
      </c>
      <c r="B127" s="66" t="s">
        <v>977</v>
      </c>
      <c r="C127" s="66" t="s">
        <v>977</v>
      </c>
      <c r="D127" s="75"/>
    </row>
    <row r="128" spans="1:4" ht="15">
      <c r="A128" s="66" t="s">
        <v>257</v>
      </c>
      <c r="B128" s="66" t="s">
        <v>978</v>
      </c>
      <c r="C128" s="66" t="s">
        <v>978</v>
      </c>
      <c r="D128" s="75"/>
    </row>
    <row r="129" spans="1:4" ht="15">
      <c r="A129" s="66" t="s">
        <v>257</v>
      </c>
      <c r="B129" s="66" t="s">
        <v>979</v>
      </c>
      <c r="C129" s="66" t="s">
        <v>979</v>
      </c>
      <c r="D129" s="75"/>
    </row>
    <row r="130" spans="1:4" ht="15">
      <c r="A130" s="66" t="s">
        <v>257</v>
      </c>
      <c r="B130" s="66" t="s">
        <v>980</v>
      </c>
      <c r="C130" s="66" t="s">
        <v>980</v>
      </c>
      <c r="D130" s="75"/>
    </row>
    <row r="131" spans="1:4" ht="15">
      <c r="A131" s="66" t="s">
        <v>257</v>
      </c>
      <c r="B131" s="66" t="s">
        <v>981</v>
      </c>
      <c r="C131" s="66" t="s">
        <v>981</v>
      </c>
      <c r="D131" s="75"/>
    </row>
    <row r="132" spans="1:4" ht="15">
      <c r="A132" s="66" t="s">
        <v>257</v>
      </c>
      <c r="B132" s="66" t="s">
        <v>982</v>
      </c>
      <c r="C132" s="66" t="s">
        <v>982</v>
      </c>
      <c r="D132" s="75"/>
    </row>
    <row r="133" spans="1:4" ht="15">
      <c r="A133" s="66" t="s">
        <v>257</v>
      </c>
      <c r="B133" s="66" t="s">
        <v>983</v>
      </c>
      <c r="C133" s="66" t="s">
        <v>983</v>
      </c>
      <c r="D133" s="75"/>
    </row>
    <row r="134" spans="1:4" ht="15">
      <c r="A134" s="66" t="s">
        <v>257</v>
      </c>
      <c r="B134" s="66" t="s">
        <v>984</v>
      </c>
      <c r="C134" s="66" t="s">
        <v>984</v>
      </c>
      <c r="D134" s="75"/>
    </row>
    <row r="135" spans="1:4" ht="15">
      <c r="A135" s="66" t="s">
        <v>257</v>
      </c>
      <c r="B135" s="66" t="s">
        <v>985</v>
      </c>
      <c r="C135" s="66" t="s">
        <v>985</v>
      </c>
      <c r="D135" s="75"/>
    </row>
    <row r="136" spans="1:4" ht="15">
      <c r="A136" s="66" t="s">
        <v>257</v>
      </c>
      <c r="B136" s="66" t="s">
        <v>986</v>
      </c>
      <c r="C136" s="66" t="s">
        <v>986</v>
      </c>
      <c r="D136" s="75"/>
    </row>
    <row r="137" spans="1:4" ht="15">
      <c r="A137" s="66" t="s">
        <v>257</v>
      </c>
      <c r="B137" s="66" t="s">
        <v>987</v>
      </c>
      <c r="C137" s="66" t="s">
        <v>987</v>
      </c>
      <c r="D137" s="75"/>
    </row>
    <row r="138" spans="1:4" ht="15">
      <c r="A138" s="66" t="s">
        <v>257</v>
      </c>
      <c r="B138" s="66" t="s">
        <v>988</v>
      </c>
      <c r="C138" s="66" t="s">
        <v>988</v>
      </c>
      <c r="D138" s="75"/>
    </row>
    <row r="139" spans="1:4" ht="15">
      <c r="A139" s="66" t="s">
        <v>257</v>
      </c>
      <c r="B139" s="66" t="s">
        <v>989</v>
      </c>
      <c r="C139" s="66" t="s">
        <v>989</v>
      </c>
      <c r="D139" s="75"/>
    </row>
    <row r="140" spans="1:4" ht="15">
      <c r="A140" s="66" t="s">
        <v>257</v>
      </c>
      <c r="B140" s="66" t="s">
        <v>990</v>
      </c>
      <c r="C140" s="66" t="s">
        <v>990</v>
      </c>
      <c r="D140" s="75"/>
    </row>
    <row r="141" spans="1:4" ht="15">
      <c r="A141" s="66" t="s">
        <v>257</v>
      </c>
      <c r="B141" s="66" t="s">
        <v>991</v>
      </c>
      <c r="C141" s="66" t="s">
        <v>991</v>
      </c>
      <c r="D141" s="75"/>
    </row>
    <row r="142" spans="1:4" ht="15">
      <c r="A142" s="66" t="s">
        <v>257</v>
      </c>
      <c r="B142" s="66" t="s">
        <v>992</v>
      </c>
      <c r="C142" s="66" t="s">
        <v>992</v>
      </c>
      <c r="D142" s="75"/>
    </row>
    <row r="143" spans="1:4" ht="15">
      <c r="A143" s="66" t="s">
        <v>257</v>
      </c>
      <c r="B143" s="66" t="s">
        <v>993</v>
      </c>
      <c r="C143" s="66" t="s">
        <v>993</v>
      </c>
      <c r="D143" s="75"/>
    </row>
    <row r="144" spans="1:4" ht="15">
      <c r="A144" s="66" t="s">
        <v>257</v>
      </c>
      <c r="B144" s="66" t="s">
        <v>994</v>
      </c>
      <c r="C144" s="66" t="s">
        <v>994</v>
      </c>
      <c r="D144" s="75"/>
    </row>
    <row r="145" spans="1:4" ht="15">
      <c r="A145" s="66" t="s">
        <v>257</v>
      </c>
      <c r="B145" s="66" t="s">
        <v>995</v>
      </c>
      <c r="C145" s="66" t="s">
        <v>995</v>
      </c>
      <c r="D145" s="75"/>
    </row>
    <row r="146" spans="1:4" ht="15">
      <c r="A146" s="66" t="s">
        <v>257</v>
      </c>
      <c r="B146" s="66" t="s">
        <v>996</v>
      </c>
      <c r="C146" s="66" t="s">
        <v>996</v>
      </c>
      <c r="D146" s="75"/>
    </row>
    <row r="147" spans="1:4" ht="15">
      <c r="A147" s="66" t="s">
        <v>257</v>
      </c>
      <c r="B147" s="66" t="s">
        <v>997</v>
      </c>
      <c r="C147" s="66" t="s">
        <v>997</v>
      </c>
      <c r="D147" s="75"/>
    </row>
    <row r="148" spans="1:4" ht="15">
      <c r="A148" s="66" t="s">
        <v>257</v>
      </c>
      <c r="B148" s="66" t="s">
        <v>998</v>
      </c>
      <c r="C148" s="66" t="s">
        <v>998</v>
      </c>
      <c r="D148" s="75"/>
    </row>
    <row r="149" spans="1:4" ht="15">
      <c r="A149" s="66" t="s">
        <v>257</v>
      </c>
      <c r="B149" s="66" t="s">
        <v>999</v>
      </c>
      <c r="C149" s="66" t="s">
        <v>999</v>
      </c>
      <c r="D149" s="75"/>
    </row>
    <row r="150" spans="1:4" ht="15">
      <c r="A150" s="66" t="s">
        <v>257</v>
      </c>
      <c r="B150" s="66" t="s">
        <v>1000</v>
      </c>
      <c r="C150" s="66" t="s">
        <v>1000</v>
      </c>
      <c r="D150" s="75"/>
    </row>
    <row r="151" spans="1:4" ht="15">
      <c r="A151" s="66" t="s">
        <v>257</v>
      </c>
      <c r="B151" s="66" t="s">
        <v>1001</v>
      </c>
      <c r="C151" s="66" t="s">
        <v>1001</v>
      </c>
      <c r="D151" s="75"/>
    </row>
    <row r="152" spans="1:4" ht="15">
      <c r="A152" s="66" t="s">
        <v>257</v>
      </c>
      <c r="B152" s="66" t="s">
        <v>1002</v>
      </c>
      <c r="C152" s="66" t="s">
        <v>1002</v>
      </c>
      <c r="D152" s="75"/>
    </row>
    <row r="153" spans="1:4" ht="15">
      <c r="A153" s="66" t="s">
        <v>257</v>
      </c>
      <c r="B153" s="66" t="s">
        <v>1003</v>
      </c>
      <c r="C153" s="66" t="s">
        <v>1003</v>
      </c>
      <c r="D153" s="75"/>
    </row>
    <row r="154" spans="1:4" ht="15">
      <c r="A154" s="66" t="s">
        <v>257</v>
      </c>
      <c r="B154" s="66" t="s">
        <v>1004</v>
      </c>
      <c r="C154" s="66" t="s">
        <v>1004</v>
      </c>
      <c r="D154" s="75"/>
    </row>
    <row r="155" spans="1:4" ht="15">
      <c r="A155" s="66" t="s">
        <v>257</v>
      </c>
      <c r="B155" s="66" t="s">
        <v>1005</v>
      </c>
      <c r="C155" s="66" t="s">
        <v>1005</v>
      </c>
      <c r="D155" s="75"/>
    </row>
    <row r="156" spans="1:4" ht="15">
      <c r="A156" s="66" t="s">
        <v>257</v>
      </c>
      <c r="B156" s="66" t="s">
        <v>1006</v>
      </c>
      <c r="C156" s="66" t="s">
        <v>1006</v>
      </c>
      <c r="D156" s="75"/>
    </row>
    <row r="157" spans="1:4" ht="15">
      <c r="A157" s="66" t="s">
        <v>257</v>
      </c>
      <c r="B157" s="66" t="s">
        <v>1007</v>
      </c>
      <c r="C157" s="66" t="s">
        <v>1007</v>
      </c>
      <c r="D157" s="75"/>
    </row>
    <row r="158" spans="1:4" ht="15">
      <c r="A158" s="66" t="s">
        <v>257</v>
      </c>
      <c r="B158" s="66" t="s">
        <v>1008</v>
      </c>
      <c r="C158" s="66" t="s">
        <v>1008</v>
      </c>
      <c r="D158" s="75"/>
    </row>
    <row r="159" spans="1:4" ht="15">
      <c r="A159" s="66" t="s">
        <v>257</v>
      </c>
      <c r="B159" s="66" t="s">
        <v>1009</v>
      </c>
      <c r="C159" s="66" t="s">
        <v>1009</v>
      </c>
      <c r="D159" s="75"/>
    </row>
    <row r="160" spans="1:4" ht="15">
      <c r="A160" s="66" t="s">
        <v>257</v>
      </c>
      <c r="B160" s="66" t="s">
        <v>1010</v>
      </c>
      <c r="C160" s="66" t="s">
        <v>1010</v>
      </c>
      <c r="D160" s="75"/>
    </row>
    <row r="161" spans="1:4" ht="15">
      <c r="A161" s="66" t="s">
        <v>257</v>
      </c>
      <c r="B161" s="66" t="s">
        <v>1011</v>
      </c>
      <c r="C161" s="66" t="s">
        <v>1011</v>
      </c>
      <c r="D161" s="75"/>
    </row>
    <row r="162" spans="1:4" ht="15">
      <c r="A162" s="66" t="s">
        <v>257</v>
      </c>
      <c r="B162" s="66" t="s">
        <v>1012</v>
      </c>
      <c r="C162" s="66" t="s">
        <v>1012</v>
      </c>
      <c r="D162" s="75"/>
    </row>
    <row r="163" spans="1:4" ht="15">
      <c r="A163" s="66" t="s">
        <v>257</v>
      </c>
      <c r="B163" s="66" t="s">
        <v>264</v>
      </c>
      <c r="C163" s="66" t="s">
        <v>264</v>
      </c>
      <c r="D163" s="75"/>
    </row>
    <row r="164" spans="1:4" ht="15">
      <c r="A164" s="66" t="s">
        <v>257</v>
      </c>
      <c r="B164" s="66" t="s">
        <v>1013</v>
      </c>
      <c r="C164" s="66" t="s">
        <v>1013</v>
      </c>
      <c r="D164" s="75"/>
    </row>
    <row r="165" spans="1:4" ht="15">
      <c r="A165" s="66" t="s">
        <v>257</v>
      </c>
      <c r="B165" s="66" t="s">
        <v>1014</v>
      </c>
      <c r="C165" s="66" t="s">
        <v>1014</v>
      </c>
      <c r="D165" s="75"/>
    </row>
    <row r="166" spans="1:4" ht="15">
      <c r="A166" s="66" t="s">
        <v>257</v>
      </c>
      <c r="B166" s="66" t="s">
        <v>1015</v>
      </c>
      <c r="C166" s="66" t="s">
        <v>1015</v>
      </c>
      <c r="D166" s="75"/>
    </row>
    <row r="167" spans="1:4" ht="15">
      <c r="A167" s="66" t="s">
        <v>257</v>
      </c>
      <c r="B167" s="66" t="s">
        <v>1016</v>
      </c>
      <c r="C167" s="66" t="s">
        <v>1016</v>
      </c>
      <c r="D167" s="75"/>
    </row>
    <row r="168" spans="1:4" ht="15">
      <c r="A168" s="66" t="s">
        <v>257</v>
      </c>
      <c r="B168" s="66" t="s">
        <v>1017</v>
      </c>
      <c r="C168" s="66" t="s">
        <v>1017</v>
      </c>
      <c r="D168" s="75"/>
    </row>
    <row r="169" spans="1:4" ht="15">
      <c r="A169" s="66" t="s">
        <v>257</v>
      </c>
      <c r="B169" s="66" t="s">
        <v>1018</v>
      </c>
      <c r="C169" s="66" t="s">
        <v>1018</v>
      </c>
      <c r="D169" s="75"/>
    </row>
    <row r="170" spans="1:4" ht="15">
      <c r="A170" s="66" t="s">
        <v>257</v>
      </c>
      <c r="B170" s="66" t="s">
        <v>1019</v>
      </c>
      <c r="C170" s="66" t="s">
        <v>1019</v>
      </c>
      <c r="D170" s="75"/>
    </row>
    <row r="171" spans="1:4" ht="15">
      <c r="A171" s="66" t="s">
        <v>257</v>
      </c>
      <c r="B171" s="66" t="s">
        <v>1020</v>
      </c>
      <c r="C171" s="66" t="s">
        <v>1020</v>
      </c>
      <c r="D171" s="75"/>
    </row>
    <row r="172" spans="1:4" ht="15">
      <c r="A172" s="66" t="s">
        <v>257</v>
      </c>
      <c r="B172" s="66" t="s">
        <v>1021</v>
      </c>
      <c r="C172" s="66" t="s">
        <v>1021</v>
      </c>
      <c r="D172" s="75"/>
    </row>
    <row r="173" spans="1:4" ht="15">
      <c r="A173" s="66" t="s">
        <v>257</v>
      </c>
      <c r="B173" s="66" t="s">
        <v>1022</v>
      </c>
      <c r="C173" s="66" t="s">
        <v>1022</v>
      </c>
      <c r="D173" s="75"/>
    </row>
    <row r="174" spans="1:4" ht="15">
      <c r="A174" s="66" t="s">
        <v>257</v>
      </c>
      <c r="B174" s="66" t="s">
        <v>1023</v>
      </c>
      <c r="C174" s="66" t="s">
        <v>1023</v>
      </c>
      <c r="D174" s="75"/>
    </row>
    <row r="175" spans="1:4" ht="15">
      <c r="A175" s="66" t="s">
        <v>257</v>
      </c>
      <c r="B175" s="66" t="s">
        <v>1024</v>
      </c>
      <c r="C175" s="66" t="s">
        <v>1024</v>
      </c>
      <c r="D175" s="75"/>
    </row>
    <row r="176" spans="1:4" ht="15">
      <c r="A176" s="66" t="s">
        <v>257</v>
      </c>
      <c r="B176" s="66" t="s">
        <v>1025</v>
      </c>
      <c r="C176" s="66" t="s">
        <v>1025</v>
      </c>
      <c r="D176" s="75"/>
    </row>
    <row r="177" spans="1:4" ht="15">
      <c r="A177" s="66" t="s">
        <v>257</v>
      </c>
      <c r="B177" s="66" t="s">
        <v>1026</v>
      </c>
      <c r="C177" s="66" t="s">
        <v>1026</v>
      </c>
      <c r="D177" s="75"/>
    </row>
    <row r="178" spans="1:4" ht="15">
      <c r="A178" s="66" t="s">
        <v>257</v>
      </c>
      <c r="B178" s="66" t="s">
        <v>1027</v>
      </c>
      <c r="C178" s="66" t="s">
        <v>1027</v>
      </c>
      <c r="D178" s="75"/>
    </row>
    <row r="179" spans="1:4" ht="15">
      <c r="A179" s="66" t="s">
        <v>257</v>
      </c>
      <c r="B179" s="66" t="s">
        <v>1028</v>
      </c>
      <c r="C179" s="66" t="s">
        <v>1028</v>
      </c>
      <c r="D179" s="75"/>
    </row>
    <row r="180" spans="1:4" ht="15">
      <c r="A180" s="66" t="s">
        <v>257</v>
      </c>
      <c r="B180" s="66" t="s">
        <v>1029</v>
      </c>
      <c r="C180" s="66" t="s">
        <v>1029</v>
      </c>
      <c r="D180" s="75"/>
    </row>
    <row r="181" spans="1:4" ht="15">
      <c r="A181" s="66" t="s">
        <v>257</v>
      </c>
      <c r="B181" s="66" t="s">
        <v>1030</v>
      </c>
      <c r="C181" s="66" t="s">
        <v>1030</v>
      </c>
      <c r="D181" s="75"/>
    </row>
    <row r="182" spans="1:4" ht="15">
      <c r="A182" s="66" t="s">
        <v>257</v>
      </c>
      <c r="B182" s="66" t="s">
        <v>1031</v>
      </c>
      <c r="C182" s="66" t="s">
        <v>1031</v>
      </c>
      <c r="D182" s="75"/>
    </row>
    <row r="183" spans="1:4" ht="15">
      <c r="A183" s="66" t="s">
        <v>257</v>
      </c>
      <c r="B183" s="66" t="s">
        <v>1032</v>
      </c>
      <c r="C183" s="66" t="s">
        <v>1032</v>
      </c>
      <c r="D183" s="75"/>
    </row>
    <row r="184" spans="1:4" ht="15">
      <c r="A184" s="66" t="s">
        <v>257</v>
      </c>
      <c r="B184" s="66" t="s">
        <v>1033</v>
      </c>
      <c r="C184" s="66" t="s">
        <v>1033</v>
      </c>
      <c r="D184" s="75"/>
    </row>
    <row r="185" spans="1:4" ht="15">
      <c r="A185" s="66" t="s">
        <v>257</v>
      </c>
      <c r="B185" s="66" t="s">
        <v>1034</v>
      </c>
      <c r="C185" s="66" t="s">
        <v>1034</v>
      </c>
      <c r="D185" s="75"/>
    </row>
    <row r="186" spans="1:4" ht="15">
      <c r="A186" s="66" t="s">
        <v>257</v>
      </c>
      <c r="B186" s="66" t="s">
        <v>1035</v>
      </c>
      <c r="C186" s="66" t="s">
        <v>1035</v>
      </c>
      <c r="D186" s="75"/>
    </row>
    <row r="187" spans="1:4" ht="15">
      <c r="A187" s="66" t="s">
        <v>257</v>
      </c>
      <c r="B187" s="66" t="s">
        <v>1036</v>
      </c>
      <c r="C187" s="66" t="s">
        <v>1036</v>
      </c>
      <c r="D187" s="75"/>
    </row>
    <row r="188" spans="1:4" ht="15">
      <c r="A188" s="66" t="s">
        <v>257</v>
      </c>
      <c r="B188" s="66" t="s">
        <v>1037</v>
      </c>
      <c r="C188" s="66" t="s">
        <v>1037</v>
      </c>
      <c r="D188" s="75"/>
    </row>
    <row r="189" spans="1:4" ht="15">
      <c r="A189" s="66" t="s">
        <v>257</v>
      </c>
      <c r="B189" s="66" t="s">
        <v>1038</v>
      </c>
      <c r="C189" s="66" t="s">
        <v>1038</v>
      </c>
      <c r="D189" s="75"/>
    </row>
    <row r="190" spans="1:4" ht="15">
      <c r="A190" s="66" t="s">
        <v>257</v>
      </c>
      <c r="B190" s="66" t="s">
        <v>1039</v>
      </c>
      <c r="C190" s="66" t="s">
        <v>1039</v>
      </c>
      <c r="D190" s="75"/>
    </row>
    <row r="191" spans="1:4" ht="15">
      <c r="A191" s="66" t="s">
        <v>257</v>
      </c>
      <c r="B191" s="66" t="s">
        <v>1040</v>
      </c>
      <c r="C191" s="66" t="s">
        <v>1040</v>
      </c>
      <c r="D191" s="75"/>
    </row>
    <row r="192" spans="1:4" ht="15">
      <c r="A192" s="66" t="s">
        <v>257</v>
      </c>
      <c r="B192" s="66" t="s">
        <v>1041</v>
      </c>
      <c r="C192" s="66" t="s">
        <v>1041</v>
      </c>
      <c r="D192" s="75"/>
    </row>
    <row r="193" spans="1:4" ht="15">
      <c r="A193" s="66" t="s">
        <v>257</v>
      </c>
      <c r="B193" s="66" t="s">
        <v>1042</v>
      </c>
      <c r="C193" s="66" t="s">
        <v>1042</v>
      </c>
      <c r="D193" s="75"/>
    </row>
    <row r="194" spans="1:4" ht="15">
      <c r="A194" s="66" t="s">
        <v>257</v>
      </c>
      <c r="B194" s="66" t="s">
        <v>1043</v>
      </c>
      <c r="C194" s="66" t="s">
        <v>1043</v>
      </c>
      <c r="D194" s="75"/>
    </row>
    <row r="195" spans="1:4" ht="15">
      <c r="A195" s="66" t="s">
        <v>257</v>
      </c>
      <c r="B195" s="66" t="s">
        <v>1044</v>
      </c>
      <c r="C195" s="66" t="s">
        <v>1044</v>
      </c>
      <c r="D195" s="75"/>
    </row>
    <row r="196" spans="1:4" ht="15">
      <c r="A196" s="66" t="s">
        <v>257</v>
      </c>
      <c r="B196" s="66" t="s">
        <v>1045</v>
      </c>
      <c r="C196" s="66" t="s">
        <v>1045</v>
      </c>
      <c r="D196" s="75"/>
    </row>
    <row r="197" spans="1:4" ht="15">
      <c r="A197" s="66" t="s">
        <v>257</v>
      </c>
      <c r="B197" s="66" t="s">
        <v>1046</v>
      </c>
      <c r="C197" s="66" t="s">
        <v>1046</v>
      </c>
      <c r="D197" s="75"/>
    </row>
    <row r="198" spans="1:4" ht="15">
      <c r="A198" s="66" t="s">
        <v>257</v>
      </c>
      <c r="B198" s="66" t="s">
        <v>1047</v>
      </c>
      <c r="C198" s="66" t="s">
        <v>1047</v>
      </c>
      <c r="D198" s="75"/>
    </row>
    <row r="199" spans="1:4" ht="15">
      <c r="A199" s="66" t="s">
        <v>257</v>
      </c>
      <c r="B199" s="66" t="s">
        <v>1048</v>
      </c>
      <c r="C199" s="66" t="s">
        <v>1048</v>
      </c>
      <c r="D199" s="75"/>
    </row>
    <row r="200" spans="1:4" ht="15">
      <c r="A200" s="66" t="s">
        <v>257</v>
      </c>
      <c r="B200" s="66" t="s">
        <v>1049</v>
      </c>
      <c r="C200" s="66" t="s">
        <v>1049</v>
      </c>
      <c r="D200" s="75"/>
    </row>
    <row r="201" spans="1:4" ht="15">
      <c r="A201" s="66" t="s">
        <v>257</v>
      </c>
      <c r="B201" s="66" t="s">
        <v>1050</v>
      </c>
      <c r="C201" s="66" t="s">
        <v>1050</v>
      </c>
      <c r="D201" s="75"/>
    </row>
    <row r="202" spans="1:4" ht="15">
      <c r="A202" s="66" t="s">
        <v>257</v>
      </c>
      <c r="B202" s="66" t="s">
        <v>1051</v>
      </c>
      <c r="C202" s="66" t="s">
        <v>1051</v>
      </c>
      <c r="D202" s="75"/>
    </row>
    <row r="203" spans="1:4" ht="15">
      <c r="A203" s="66" t="s">
        <v>257</v>
      </c>
      <c r="B203" s="66" t="s">
        <v>1052</v>
      </c>
      <c r="C203" s="66" t="s">
        <v>1052</v>
      </c>
      <c r="D203" s="75"/>
    </row>
    <row r="204" spans="1:4" ht="15">
      <c r="A204" s="66" t="s">
        <v>257</v>
      </c>
      <c r="B204" s="66" t="s">
        <v>1053</v>
      </c>
      <c r="C204" s="66" t="s">
        <v>1053</v>
      </c>
      <c r="D204" s="75"/>
    </row>
    <row r="205" spans="1:4" ht="15">
      <c r="A205" s="66" t="s">
        <v>257</v>
      </c>
      <c r="B205" s="66" t="s">
        <v>1054</v>
      </c>
      <c r="C205" s="66" t="s">
        <v>1054</v>
      </c>
      <c r="D205" s="75"/>
    </row>
    <row r="206" spans="1:4" ht="15">
      <c r="A206" s="66" t="s">
        <v>257</v>
      </c>
      <c r="B206" s="66" t="s">
        <v>1055</v>
      </c>
      <c r="C206" s="66" t="s">
        <v>1055</v>
      </c>
      <c r="D206" s="75"/>
    </row>
    <row r="207" spans="1:4" ht="15">
      <c r="A207" s="66" t="s">
        <v>257</v>
      </c>
      <c r="B207" s="66" t="s">
        <v>1056</v>
      </c>
      <c r="C207" s="66" t="s">
        <v>1056</v>
      </c>
      <c r="D207" s="75"/>
    </row>
    <row r="208" spans="1:4" ht="15">
      <c r="A208" s="66" t="s">
        <v>257</v>
      </c>
      <c r="B208" s="66" t="s">
        <v>1057</v>
      </c>
      <c r="C208" s="66" t="s">
        <v>1057</v>
      </c>
      <c r="D208" s="75"/>
    </row>
    <row r="209" spans="1:4" ht="15">
      <c r="A209" s="66" t="s">
        <v>257</v>
      </c>
      <c r="B209" s="66" t="s">
        <v>1058</v>
      </c>
      <c r="C209" s="66" t="s">
        <v>1058</v>
      </c>
      <c r="D209" s="75"/>
    </row>
    <row r="210" spans="1:4" ht="15">
      <c r="A210" s="66" t="s">
        <v>257</v>
      </c>
      <c r="B210" s="66" t="s">
        <v>1059</v>
      </c>
      <c r="C210" s="66" t="s">
        <v>1059</v>
      </c>
      <c r="D210" s="75"/>
    </row>
    <row r="211" spans="1:4" ht="15">
      <c r="A211" s="66" t="s">
        <v>257</v>
      </c>
      <c r="B211" s="66" t="s">
        <v>1060</v>
      </c>
      <c r="C211" s="66" t="s">
        <v>1060</v>
      </c>
      <c r="D211" s="75"/>
    </row>
    <row r="212" spans="1:4" ht="15">
      <c r="A212" s="66" t="s">
        <v>257</v>
      </c>
      <c r="B212" s="66" t="s">
        <v>1061</v>
      </c>
      <c r="C212" s="66" t="s">
        <v>1061</v>
      </c>
      <c r="D212" s="75"/>
    </row>
    <row r="213" spans="1:4" ht="15">
      <c r="A213" s="66" t="s">
        <v>257</v>
      </c>
      <c r="B213" s="66" t="s">
        <v>1062</v>
      </c>
      <c r="C213" s="66" t="s">
        <v>1062</v>
      </c>
      <c r="D213" s="75"/>
    </row>
    <row r="214" spans="1:4" ht="15">
      <c r="A214" s="66" t="s">
        <v>257</v>
      </c>
      <c r="B214" s="66" t="s">
        <v>1063</v>
      </c>
      <c r="C214" s="66" t="s">
        <v>1063</v>
      </c>
      <c r="D214" s="75"/>
    </row>
    <row r="215" spans="1:4" ht="15">
      <c r="A215" s="66" t="s">
        <v>257</v>
      </c>
      <c r="B215" s="66" t="s">
        <v>1064</v>
      </c>
      <c r="C215" s="66" t="s">
        <v>1064</v>
      </c>
      <c r="D215" s="75"/>
    </row>
    <row r="216" spans="1:4" ht="15">
      <c r="A216" s="66" t="s">
        <v>257</v>
      </c>
      <c r="B216" s="66" t="s">
        <v>1065</v>
      </c>
      <c r="C216" s="66" t="s">
        <v>1065</v>
      </c>
      <c r="D216" s="75"/>
    </row>
    <row r="217" spans="1:4" ht="15">
      <c r="A217" s="66" t="s">
        <v>257</v>
      </c>
      <c r="B217" s="66" t="s">
        <v>1066</v>
      </c>
      <c r="C217" s="66" t="s">
        <v>1066</v>
      </c>
      <c r="D217" s="75"/>
    </row>
    <row r="218" spans="1:4" ht="15">
      <c r="A218" s="66" t="s">
        <v>257</v>
      </c>
      <c r="B218" s="66" t="s">
        <v>1067</v>
      </c>
      <c r="C218" s="66" t="s">
        <v>1067</v>
      </c>
      <c r="D218" s="75"/>
    </row>
    <row r="219" spans="1:4" ht="15">
      <c r="A219" s="66" t="s">
        <v>257</v>
      </c>
      <c r="B219" s="66" t="s">
        <v>1068</v>
      </c>
      <c r="C219" s="66" t="s">
        <v>1068</v>
      </c>
      <c r="D219" s="75"/>
    </row>
    <row r="220" spans="1:4" ht="15">
      <c r="A220" s="66" t="s">
        <v>257</v>
      </c>
      <c r="B220" s="66" t="s">
        <v>1069</v>
      </c>
      <c r="C220" s="66" t="s">
        <v>1069</v>
      </c>
      <c r="D220" s="75"/>
    </row>
    <row r="221" spans="1:4" ht="15">
      <c r="A221" s="66" t="s">
        <v>257</v>
      </c>
      <c r="B221" s="66" t="s">
        <v>1070</v>
      </c>
      <c r="C221" s="66" t="s">
        <v>1070</v>
      </c>
      <c r="D221" s="75"/>
    </row>
    <row r="222" spans="1:4" ht="15">
      <c r="A222" s="66" t="s">
        <v>257</v>
      </c>
      <c r="B222" s="66" t="s">
        <v>1071</v>
      </c>
      <c r="C222" s="66" t="s">
        <v>1071</v>
      </c>
      <c r="D222" s="75"/>
    </row>
    <row r="223" spans="1:4" ht="15">
      <c r="A223" s="66" t="s">
        <v>257</v>
      </c>
      <c r="B223" s="66" t="s">
        <v>1072</v>
      </c>
      <c r="C223" s="66" t="s">
        <v>1072</v>
      </c>
      <c r="D223" s="75"/>
    </row>
    <row r="224" spans="1:4" ht="15">
      <c r="A224" s="66" t="s">
        <v>257</v>
      </c>
      <c r="B224" s="66" t="s">
        <v>1073</v>
      </c>
      <c r="C224" s="66" t="s">
        <v>1073</v>
      </c>
      <c r="D224" s="75"/>
    </row>
    <row r="225" spans="1:4" ht="15">
      <c r="A225" s="66" t="s">
        <v>257</v>
      </c>
      <c r="B225" s="66" t="s">
        <v>1074</v>
      </c>
      <c r="C225" s="66" t="s">
        <v>1074</v>
      </c>
      <c r="D225" s="75"/>
    </row>
    <row r="226" spans="1:4" ht="15">
      <c r="A226" s="66" t="s">
        <v>257</v>
      </c>
      <c r="B226" s="66" t="s">
        <v>1075</v>
      </c>
      <c r="C226" s="66" t="s">
        <v>1075</v>
      </c>
      <c r="D226" s="75"/>
    </row>
    <row r="227" spans="1:4" ht="15">
      <c r="A227" s="66" t="s">
        <v>257</v>
      </c>
      <c r="B227" s="66" t="s">
        <v>1076</v>
      </c>
      <c r="C227" s="66" t="s">
        <v>1076</v>
      </c>
      <c r="D227" s="75"/>
    </row>
    <row r="228" spans="1:4" ht="15">
      <c r="A228" s="66" t="s">
        <v>257</v>
      </c>
      <c r="B228" s="66" t="s">
        <v>1077</v>
      </c>
      <c r="C228" s="66" t="s">
        <v>1077</v>
      </c>
      <c r="D228" s="75"/>
    </row>
    <row r="229" spans="1:4" ht="15">
      <c r="A229" s="66" t="s">
        <v>257</v>
      </c>
      <c r="B229" s="66" t="s">
        <v>1078</v>
      </c>
      <c r="C229" s="66" t="s">
        <v>1078</v>
      </c>
      <c r="D229" s="75"/>
    </row>
    <row r="230" spans="1:4" ht="15">
      <c r="A230" s="66" t="s">
        <v>257</v>
      </c>
      <c r="B230" s="66" t="s">
        <v>1079</v>
      </c>
      <c r="C230" s="66" t="s">
        <v>1079</v>
      </c>
      <c r="D230" s="75"/>
    </row>
    <row r="231" spans="1:4" ht="15">
      <c r="A231" s="66" t="s">
        <v>257</v>
      </c>
      <c r="B231" s="66" t="s">
        <v>1080</v>
      </c>
      <c r="C231" s="66" t="s">
        <v>1080</v>
      </c>
      <c r="D231" s="75"/>
    </row>
    <row r="232" spans="1:4" ht="15">
      <c r="A232" s="66" t="s">
        <v>257</v>
      </c>
      <c r="B232" s="66" t="s">
        <v>1081</v>
      </c>
      <c r="C232" s="66" t="s">
        <v>1081</v>
      </c>
      <c r="D232" s="75"/>
    </row>
    <row r="233" spans="1:4" ht="15">
      <c r="A233" s="66" t="s">
        <v>257</v>
      </c>
      <c r="B233" s="66" t="s">
        <v>1082</v>
      </c>
      <c r="C233" s="66" t="s">
        <v>1082</v>
      </c>
      <c r="D233" s="75"/>
    </row>
    <row r="234" spans="1:4" ht="15">
      <c r="A234" s="66" t="s">
        <v>257</v>
      </c>
      <c r="B234" s="66" t="s">
        <v>1083</v>
      </c>
      <c r="C234" s="66" t="s">
        <v>1083</v>
      </c>
      <c r="D234" s="75"/>
    </row>
    <row r="235" spans="1:4" ht="15">
      <c r="A235" s="66" t="s">
        <v>257</v>
      </c>
      <c r="B235" s="66" t="s">
        <v>1084</v>
      </c>
      <c r="C235" s="66" t="s">
        <v>1084</v>
      </c>
      <c r="D235" s="75"/>
    </row>
    <row r="236" spans="1:4" ht="15">
      <c r="A236" s="66" t="s">
        <v>257</v>
      </c>
      <c r="B236" s="66" t="s">
        <v>1085</v>
      </c>
      <c r="C236" s="66" t="s">
        <v>1085</v>
      </c>
      <c r="D236" s="75"/>
    </row>
    <row r="237" spans="1:4" ht="15">
      <c r="A237" s="66" t="s">
        <v>257</v>
      </c>
      <c r="B237" s="66" t="s">
        <v>1086</v>
      </c>
      <c r="C237" s="66" t="s">
        <v>1086</v>
      </c>
      <c r="D237" s="75"/>
    </row>
    <row r="238" spans="1:4" ht="15">
      <c r="A238" s="66" t="s">
        <v>257</v>
      </c>
      <c r="B238" s="66" t="s">
        <v>1087</v>
      </c>
      <c r="C238" s="66" t="s">
        <v>1087</v>
      </c>
      <c r="D238" s="75"/>
    </row>
    <row r="239" spans="1:4" ht="15">
      <c r="A239" s="66" t="s">
        <v>257</v>
      </c>
      <c r="B239" s="66" t="s">
        <v>1088</v>
      </c>
      <c r="C239" s="66" t="s">
        <v>1088</v>
      </c>
      <c r="D239" s="75"/>
    </row>
    <row r="240" spans="1:4" ht="15">
      <c r="A240" s="66" t="s">
        <v>257</v>
      </c>
      <c r="B240" s="66" t="s">
        <v>1089</v>
      </c>
      <c r="C240" s="66" t="s">
        <v>1089</v>
      </c>
      <c r="D240" s="75"/>
    </row>
    <row r="241" spans="1:4" ht="15">
      <c r="A241" s="66" t="s">
        <v>257</v>
      </c>
      <c r="B241" s="66" t="s">
        <v>1090</v>
      </c>
      <c r="C241" s="66" t="s">
        <v>1090</v>
      </c>
      <c r="D241" s="75"/>
    </row>
    <row r="242" spans="1:4" ht="15">
      <c r="A242" s="66" t="s">
        <v>257</v>
      </c>
      <c r="B242" s="66" t="s">
        <v>1091</v>
      </c>
      <c r="C242" s="66" t="s">
        <v>1091</v>
      </c>
      <c r="D242" s="75"/>
    </row>
    <row r="243" spans="1:4" ht="15">
      <c r="A243" s="66" t="s">
        <v>257</v>
      </c>
      <c r="B243" s="66" t="s">
        <v>1092</v>
      </c>
      <c r="C243" s="66" t="s">
        <v>1092</v>
      </c>
      <c r="D243" s="75"/>
    </row>
    <row r="244" spans="1:4" ht="15">
      <c r="A244" s="66" t="s">
        <v>257</v>
      </c>
      <c r="B244" s="66" t="s">
        <v>1093</v>
      </c>
      <c r="C244" s="66" t="s">
        <v>1093</v>
      </c>
      <c r="D244" s="75"/>
    </row>
    <row r="245" spans="1:4" ht="15">
      <c r="A245" s="66" t="s">
        <v>257</v>
      </c>
      <c r="B245" s="66" t="s">
        <v>1094</v>
      </c>
      <c r="C245" s="66" t="s">
        <v>1094</v>
      </c>
      <c r="D245" s="75"/>
    </row>
    <row r="246" spans="1:4" ht="15">
      <c r="A246" s="66" t="s">
        <v>257</v>
      </c>
      <c r="B246" s="66" t="s">
        <v>1095</v>
      </c>
      <c r="C246" s="66" t="s">
        <v>1095</v>
      </c>
      <c r="D246" s="75"/>
    </row>
    <row r="247" spans="1:4" ht="15">
      <c r="A247" s="66" t="s">
        <v>257</v>
      </c>
      <c r="B247" s="66" t="s">
        <v>1096</v>
      </c>
      <c r="C247" s="66" t="s">
        <v>1096</v>
      </c>
      <c r="D247" s="75"/>
    </row>
    <row r="248" spans="1:4" ht="15">
      <c r="A248" s="66" t="s">
        <v>257</v>
      </c>
      <c r="B248" s="66" t="s">
        <v>1097</v>
      </c>
      <c r="C248" s="66" t="s">
        <v>1097</v>
      </c>
      <c r="D248" s="75"/>
    </row>
    <row r="249" spans="1:4" ht="15">
      <c r="A249" s="66" t="s">
        <v>257</v>
      </c>
      <c r="B249" s="66" t="s">
        <v>1098</v>
      </c>
      <c r="C249" s="66" t="s">
        <v>1098</v>
      </c>
      <c r="D249" s="75"/>
    </row>
    <row r="250" spans="1:4" ht="15">
      <c r="A250" s="66" t="s">
        <v>257</v>
      </c>
      <c r="B250" s="66" t="s">
        <v>1099</v>
      </c>
      <c r="C250" s="66" t="s">
        <v>1099</v>
      </c>
      <c r="D250" s="75"/>
    </row>
    <row r="251" spans="1:4" ht="15">
      <c r="A251" s="66" t="s">
        <v>257</v>
      </c>
      <c r="B251" s="66" t="s">
        <v>1100</v>
      </c>
      <c r="C251" s="66" t="s">
        <v>1100</v>
      </c>
      <c r="D251" s="75"/>
    </row>
    <row r="252" spans="1:4" ht="15">
      <c r="A252" s="66" t="s">
        <v>257</v>
      </c>
      <c r="B252" s="66" t="s">
        <v>1101</v>
      </c>
      <c r="C252" s="66" t="s">
        <v>1101</v>
      </c>
      <c r="D252" s="75"/>
    </row>
    <row r="253" spans="1:4" ht="15">
      <c r="A253" s="66" t="s">
        <v>257</v>
      </c>
      <c r="B253" s="66" t="s">
        <v>1102</v>
      </c>
      <c r="C253" s="66" t="s">
        <v>1102</v>
      </c>
      <c r="D253" s="75"/>
    </row>
    <row r="254" spans="1:4" ht="15">
      <c r="A254" s="66" t="s">
        <v>257</v>
      </c>
      <c r="B254" s="66" t="s">
        <v>1103</v>
      </c>
      <c r="C254" s="66" t="s">
        <v>1103</v>
      </c>
      <c r="D254" s="75"/>
    </row>
    <row r="255" spans="1:4" ht="15">
      <c r="A255" s="66" t="s">
        <v>257</v>
      </c>
      <c r="B255" s="66" t="s">
        <v>1104</v>
      </c>
      <c r="C255" s="66" t="s">
        <v>1104</v>
      </c>
      <c r="D255" s="75"/>
    </row>
    <row r="256" spans="1:4" ht="15">
      <c r="A256" s="66" t="s">
        <v>257</v>
      </c>
      <c r="B256" s="66" t="s">
        <v>1105</v>
      </c>
      <c r="C256" s="66" t="s">
        <v>1105</v>
      </c>
      <c r="D256" s="75"/>
    </row>
    <row r="257" spans="1:4" ht="15">
      <c r="A257" s="66" t="s">
        <v>257</v>
      </c>
      <c r="B257" s="66" t="s">
        <v>1106</v>
      </c>
      <c r="C257" s="66" t="s">
        <v>1106</v>
      </c>
      <c r="D257" s="75"/>
    </row>
    <row r="258" spans="1:4" ht="15">
      <c r="A258" s="66" t="s">
        <v>257</v>
      </c>
      <c r="B258" s="66" t="s">
        <v>1107</v>
      </c>
      <c r="C258" s="66" t="s">
        <v>1107</v>
      </c>
      <c r="D258" s="75"/>
    </row>
    <row r="259" spans="1:4" ht="15">
      <c r="A259" s="66" t="s">
        <v>257</v>
      </c>
      <c r="B259" s="66" t="s">
        <v>1108</v>
      </c>
      <c r="C259" s="66" t="s">
        <v>1108</v>
      </c>
      <c r="D259" s="75"/>
    </row>
    <row r="260" spans="1:4" ht="15">
      <c r="A260" s="66" t="s">
        <v>257</v>
      </c>
      <c r="B260" s="66" t="s">
        <v>1109</v>
      </c>
      <c r="C260" s="66" t="s">
        <v>1109</v>
      </c>
      <c r="D260" s="75"/>
    </row>
    <row r="261" spans="1:4" ht="15">
      <c r="A261" s="66" t="s">
        <v>257</v>
      </c>
      <c r="B261" s="66" t="s">
        <v>1110</v>
      </c>
      <c r="C261" s="66" t="s">
        <v>1110</v>
      </c>
      <c r="D261" s="75"/>
    </row>
    <row r="262" spans="1:4" ht="15">
      <c r="A262" s="66" t="s">
        <v>257</v>
      </c>
      <c r="B262" s="66" t="s">
        <v>1111</v>
      </c>
      <c r="C262" s="66" t="s">
        <v>1111</v>
      </c>
      <c r="D262" s="75"/>
    </row>
    <row r="263" spans="1:4" ht="15">
      <c r="A263" s="66" t="s">
        <v>257</v>
      </c>
      <c r="B263" s="66" t="s">
        <v>1112</v>
      </c>
      <c r="C263" s="66" t="s">
        <v>1112</v>
      </c>
      <c r="D263" s="75"/>
    </row>
    <row r="264" spans="1:4" ht="15">
      <c r="A264" s="66" t="s">
        <v>257</v>
      </c>
      <c r="B264" s="66" t="s">
        <v>1113</v>
      </c>
      <c r="C264" s="66" t="s">
        <v>1113</v>
      </c>
      <c r="D264" s="75"/>
    </row>
    <row r="265" spans="1:4" ht="15">
      <c r="A265" s="66" t="s">
        <v>257</v>
      </c>
      <c r="B265" s="66" t="s">
        <v>1114</v>
      </c>
      <c r="C265" s="66" t="s">
        <v>1114</v>
      </c>
      <c r="D265" s="75"/>
    </row>
    <row r="266" spans="1:4" ht="15">
      <c r="A266" s="66" t="s">
        <v>257</v>
      </c>
      <c r="B266" s="66" t="s">
        <v>1115</v>
      </c>
      <c r="C266" s="66" t="s">
        <v>1115</v>
      </c>
      <c r="D266" s="75"/>
    </row>
    <row r="267" spans="1:4" ht="15">
      <c r="A267" s="66" t="s">
        <v>257</v>
      </c>
      <c r="B267" s="66" t="s">
        <v>1116</v>
      </c>
      <c r="C267" s="66" t="s">
        <v>1116</v>
      </c>
      <c r="D267" s="75"/>
    </row>
    <row r="268" spans="1:4" ht="15">
      <c r="A268" s="66" t="s">
        <v>257</v>
      </c>
      <c r="B268" s="66" t="s">
        <v>1117</v>
      </c>
      <c r="C268" s="66" t="s">
        <v>1117</v>
      </c>
      <c r="D268" s="75"/>
    </row>
    <row r="269" spans="1:4" ht="15">
      <c r="A269" s="66" t="s">
        <v>257</v>
      </c>
      <c r="B269" s="66" t="s">
        <v>1118</v>
      </c>
      <c r="C269" s="66" t="s">
        <v>1118</v>
      </c>
      <c r="D269" s="75"/>
    </row>
    <row r="270" spans="1:4" ht="15">
      <c r="A270" s="66" t="s">
        <v>257</v>
      </c>
      <c r="B270" s="66" t="s">
        <v>1119</v>
      </c>
      <c r="C270" s="66" t="s">
        <v>1119</v>
      </c>
      <c r="D270" s="75"/>
    </row>
    <row r="271" spans="1:4" ht="15">
      <c r="A271" s="66" t="s">
        <v>257</v>
      </c>
      <c r="B271" s="66" t="s">
        <v>1120</v>
      </c>
      <c r="C271" s="66" t="s">
        <v>1120</v>
      </c>
      <c r="D271" s="75"/>
    </row>
    <row r="272" spans="1:4" ht="15">
      <c r="A272" s="66" t="s">
        <v>257</v>
      </c>
      <c r="B272" s="66" t="s">
        <v>1121</v>
      </c>
      <c r="C272" s="66" t="s">
        <v>1121</v>
      </c>
      <c r="D272" s="75"/>
    </row>
    <row r="273" spans="1:4" ht="15">
      <c r="A273" s="66" t="s">
        <v>257</v>
      </c>
      <c r="B273" s="66" t="s">
        <v>1122</v>
      </c>
      <c r="C273" s="66" t="s">
        <v>1122</v>
      </c>
      <c r="D273" s="75"/>
    </row>
    <row r="274" spans="1:4" ht="15">
      <c r="A274" s="66" t="s">
        <v>257</v>
      </c>
      <c r="B274" s="66" t="s">
        <v>1123</v>
      </c>
      <c r="C274" s="66" t="s">
        <v>1123</v>
      </c>
      <c r="D274" s="75"/>
    </row>
    <row r="275" spans="1:4" ht="15">
      <c r="A275" s="66" t="s">
        <v>257</v>
      </c>
      <c r="B275" s="66" t="s">
        <v>1124</v>
      </c>
      <c r="C275" s="66" t="s">
        <v>1124</v>
      </c>
      <c r="D275" s="75"/>
    </row>
    <row r="276" spans="1:4" ht="15">
      <c r="A276" s="66" t="s">
        <v>257</v>
      </c>
      <c r="B276" s="66" t="s">
        <v>1125</v>
      </c>
      <c r="C276" s="66" t="s">
        <v>1125</v>
      </c>
      <c r="D276" s="75"/>
    </row>
    <row r="277" spans="1:4" ht="15">
      <c r="A277" s="66" t="s">
        <v>257</v>
      </c>
      <c r="B277" s="66" t="s">
        <v>1126</v>
      </c>
      <c r="C277" s="66" t="s">
        <v>1126</v>
      </c>
      <c r="D277" s="75"/>
    </row>
    <row r="278" spans="1:4" ht="15">
      <c r="A278" s="66" t="s">
        <v>257</v>
      </c>
      <c r="B278" s="66" t="s">
        <v>1127</v>
      </c>
      <c r="C278" s="66" t="s">
        <v>1127</v>
      </c>
      <c r="D278" s="75"/>
    </row>
    <row r="279" spans="1:4" ht="15">
      <c r="A279" s="66" t="s">
        <v>257</v>
      </c>
      <c r="B279" s="66" t="s">
        <v>1128</v>
      </c>
      <c r="C279" s="66" t="s">
        <v>1128</v>
      </c>
      <c r="D279" s="75"/>
    </row>
    <row r="280" spans="1:4" ht="15">
      <c r="A280" s="66" t="s">
        <v>257</v>
      </c>
      <c r="B280" s="66" t="s">
        <v>1129</v>
      </c>
      <c r="C280" s="66" t="s">
        <v>1129</v>
      </c>
      <c r="D280" s="75"/>
    </row>
    <row r="281" spans="1:4" ht="15">
      <c r="A281" s="66" t="s">
        <v>257</v>
      </c>
      <c r="B281" s="66" t="s">
        <v>1130</v>
      </c>
      <c r="C281" s="66" t="s">
        <v>1130</v>
      </c>
      <c r="D281" s="75"/>
    </row>
    <row r="282" spans="1:4" ht="15">
      <c r="A282" s="66" t="s">
        <v>257</v>
      </c>
      <c r="B282" s="66" t="s">
        <v>1131</v>
      </c>
      <c r="C282" s="66" t="s">
        <v>1131</v>
      </c>
      <c r="D282" s="75"/>
    </row>
    <row r="283" spans="1:4" ht="15">
      <c r="A283" s="66" t="s">
        <v>257</v>
      </c>
      <c r="B283" s="66" t="s">
        <v>1132</v>
      </c>
      <c r="C283" s="66" t="s">
        <v>1132</v>
      </c>
      <c r="D283" s="75"/>
    </row>
    <row r="284" spans="1:4" ht="15">
      <c r="A284" s="66" t="s">
        <v>257</v>
      </c>
      <c r="B284" s="66" t="s">
        <v>1133</v>
      </c>
      <c r="C284" s="66" t="s">
        <v>1133</v>
      </c>
      <c r="D284" s="75"/>
    </row>
    <row r="285" spans="1:4" ht="15">
      <c r="A285" s="66" t="s">
        <v>257</v>
      </c>
      <c r="B285" s="66" t="s">
        <v>1134</v>
      </c>
      <c r="C285" s="66" t="s">
        <v>1134</v>
      </c>
      <c r="D285" s="75"/>
    </row>
    <row r="286" spans="1:4" ht="15">
      <c r="A286" s="66" t="s">
        <v>257</v>
      </c>
      <c r="B286" s="66" t="s">
        <v>1135</v>
      </c>
      <c r="C286" s="66" t="s">
        <v>1135</v>
      </c>
      <c r="D286" s="75"/>
    </row>
    <row r="287" spans="1:4" ht="15">
      <c r="A287" s="66" t="s">
        <v>257</v>
      </c>
      <c r="B287" s="66" t="s">
        <v>1136</v>
      </c>
      <c r="C287" s="66" t="s">
        <v>1136</v>
      </c>
      <c r="D287" s="75"/>
    </row>
    <row r="288" spans="1:4" ht="15">
      <c r="A288" s="66" t="s">
        <v>257</v>
      </c>
      <c r="B288" s="66" t="s">
        <v>1137</v>
      </c>
      <c r="C288" s="66" t="s">
        <v>1137</v>
      </c>
      <c r="D288" s="75"/>
    </row>
    <row r="289" spans="1:4" ht="15">
      <c r="A289" s="66" t="s">
        <v>257</v>
      </c>
      <c r="B289" s="66" t="s">
        <v>1138</v>
      </c>
      <c r="C289" s="66" t="s">
        <v>1138</v>
      </c>
      <c r="D289" s="75"/>
    </row>
    <row r="290" spans="1:4" ht="15">
      <c r="A290" s="66" t="s">
        <v>257</v>
      </c>
      <c r="B290" s="66" t="s">
        <v>1139</v>
      </c>
      <c r="C290" s="66" t="s">
        <v>1139</v>
      </c>
      <c r="D290" s="75"/>
    </row>
    <row r="291" spans="1:4" ht="15">
      <c r="A291" s="66" t="s">
        <v>257</v>
      </c>
      <c r="B291" s="66" t="s">
        <v>1140</v>
      </c>
      <c r="C291" s="66" t="s">
        <v>1140</v>
      </c>
      <c r="D291" s="75"/>
    </row>
    <row r="292" spans="1:4" ht="15">
      <c r="A292" s="66" t="s">
        <v>257</v>
      </c>
      <c r="B292" s="66" t="s">
        <v>1141</v>
      </c>
      <c r="C292" s="66" t="s">
        <v>1141</v>
      </c>
      <c r="D292" s="75"/>
    </row>
    <row r="293" spans="1:4" ht="15">
      <c r="A293" s="66" t="s">
        <v>257</v>
      </c>
      <c r="B293" s="66" t="s">
        <v>1142</v>
      </c>
      <c r="C293" s="66" t="s">
        <v>1142</v>
      </c>
      <c r="D293" s="75"/>
    </row>
    <row r="294" spans="1:4" ht="15">
      <c r="A294" s="66" t="s">
        <v>257</v>
      </c>
      <c r="B294" s="66" t="s">
        <v>1143</v>
      </c>
      <c r="C294" s="66" t="s">
        <v>1143</v>
      </c>
      <c r="D294" s="75"/>
    </row>
    <row r="295" spans="1:4" ht="15">
      <c r="A295" s="66" t="s">
        <v>257</v>
      </c>
      <c r="B295" s="66" t="s">
        <v>1144</v>
      </c>
      <c r="C295" s="66" t="s">
        <v>1144</v>
      </c>
      <c r="D295" s="75"/>
    </row>
    <row r="296" spans="1:4" ht="15">
      <c r="A296" s="66" t="s">
        <v>257</v>
      </c>
      <c r="B296" s="66" t="s">
        <v>1145</v>
      </c>
      <c r="C296" s="66" t="s">
        <v>1145</v>
      </c>
      <c r="D296" s="75"/>
    </row>
    <row r="297" spans="1:4" ht="15">
      <c r="A297" s="66" t="s">
        <v>257</v>
      </c>
      <c r="B297" s="66" t="s">
        <v>1146</v>
      </c>
      <c r="C297" s="66" t="s">
        <v>1146</v>
      </c>
      <c r="D297" s="75"/>
    </row>
    <row r="298" spans="1:4" ht="15">
      <c r="A298" s="66" t="s">
        <v>257</v>
      </c>
      <c r="B298" s="66" t="s">
        <v>1147</v>
      </c>
      <c r="C298" s="66" t="s">
        <v>1147</v>
      </c>
      <c r="D298" s="75"/>
    </row>
    <row r="299" spans="1:4" ht="15">
      <c r="A299" s="66" t="s">
        <v>257</v>
      </c>
      <c r="B299" s="66" t="s">
        <v>1148</v>
      </c>
      <c r="C299" s="66" t="s">
        <v>1148</v>
      </c>
      <c r="D299" s="75"/>
    </row>
    <row r="300" spans="1:4" ht="15">
      <c r="A300" s="66" t="s">
        <v>257</v>
      </c>
      <c r="B300" s="66" t="s">
        <v>1149</v>
      </c>
      <c r="C300" s="66" t="s">
        <v>1149</v>
      </c>
      <c r="D300" s="75"/>
    </row>
    <row r="301" spans="1:4" ht="15">
      <c r="A301" s="66" t="s">
        <v>257</v>
      </c>
      <c r="B301" s="66" t="s">
        <v>1150</v>
      </c>
      <c r="C301" s="66" t="s">
        <v>1150</v>
      </c>
      <c r="D301" s="75"/>
    </row>
    <row r="302" spans="1:4" ht="15">
      <c r="A302" s="66" t="s">
        <v>257</v>
      </c>
      <c r="B302" s="66" t="s">
        <v>1151</v>
      </c>
      <c r="C302" s="66" t="s">
        <v>1151</v>
      </c>
      <c r="D302" s="75"/>
    </row>
    <row r="303" spans="1:4" ht="15">
      <c r="A303" s="66" t="s">
        <v>257</v>
      </c>
      <c r="B303" s="66" t="s">
        <v>1152</v>
      </c>
      <c r="C303" s="66" t="s">
        <v>1152</v>
      </c>
      <c r="D303" s="75"/>
    </row>
    <row r="304" spans="1:4" ht="15">
      <c r="A304" s="66" t="s">
        <v>257</v>
      </c>
      <c r="B304" s="66" t="s">
        <v>1153</v>
      </c>
      <c r="C304" s="66" t="s">
        <v>1153</v>
      </c>
      <c r="D304" s="75"/>
    </row>
    <row r="305" spans="1:4" ht="15">
      <c r="A305" s="66" t="s">
        <v>257</v>
      </c>
      <c r="B305" s="66" t="s">
        <v>1154</v>
      </c>
      <c r="C305" s="66" t="s">
        <v>1154</v>
      </c>
      <c r="D305" s="75"/>
    </row>
    <row r="306" spans="1:4" ht="15">
      <c r="A306" s="66" t="s">
        <v>257</v>
      </c>
      <c r="B306" s="66" t="s">
        <v>1155</v>
      </c>
      <c r="C306" s="66" t="s">
        <v>1155</v>
      </c>
      <c r="D306" s="75"/>
    </row>
    <row r="307" spans="1:4" ht="15">
      <c r="A307" s="66" t="s">
        <v>257</v>
      </c>
      <c r="B307" s="66" t="s">
        <v>1156</v>
      </c>
      <c r="C307" s="66" t="s">
        <v>1156</v>
      </c>
      <c r="D307" s="75"/>
    </row>
    <row r="308" spans="1:4" ht="15">
      <c r="A308" s="66" t="s">
        <v>257</v>
      </c>
      <c r="B308" s="66" t="s">
        <v>1157</v>
      </c>
      <c r="C308" s="66" t="s">
        <v>1157</v>
      </c>
      <c r="D308" s="75"/>
    </row>
    <row r="309" spans="1:4" ht="15">
      <c r="A309" s="66" t="s">
        <v>257</v>
      </c>
      <c r="B309" s="66" t="s">
        <v>1158</v>
      </c>
      <c r="C309" s="66" t="s">
        <v>1158</v>
      </c>
      <c r="D309" s="75"/>
    </row>
    <row r="310" spans="1:4" ht="15">
      <c r="A310" s="66" t="s">
        <v>257</v>
      </c>
      <c r="B310" s="66" t="s">
        <v>1159</v>
      </c>
      <c r="C310" s="66" t="s">
        <v>1159</v>
      </c>
      <c r="D310" s="75"/>
    </row>
    <row r="311" spans="1:4" ht="15">
      <c r="A311" s="66" t="s">
        <v>257</v>
      </c>
      <c r="B311" s="66" t="s">
        <v>1160</v>
      </c>
      <c r="C311" s="66" t="s">
        <v>1160</v>
      </c>
      <c r="D311" s="75"/>
    </row>
    <row r="312" spans="1:4" ht="15">
      <c r="A312" s="66" t="s">
        <v>257</v>
      </c>
      <c r="B312" s="66" t="s">
        <v>1161</v>
      </c>
      <c r="C312" s="66" t="s">
        <v>1161</v>
      </c>
      <c r="D312" s="75"/>
    </row>
    <row r="313" spans="1:4" ht="15">
      <c r="A313" s="66" t="s">
        <v>257</v>
      </c>
      <c r="B313" s="66" t="s">
        <v>1162</v>
      </c>
      <c r="C313" s="66" t="s">
        <v>1162</v>
      </c>
      <c r="D313" s="75"/>
    </row>
    <row r="314" spans="1:4" ht="15">
      <c r="A314" s="66" t="s">
        <v>257</v>
      </c>
      <c r="B314" s="66" t="s">
        <v>1163</v>
      </c>
      <c r="C314" s="66" t="s">
        <v>1163</v>
      </c>
      <c r="D314" s="75"/>
    </row>
    <row r="315" spans="1:4" ht="15">
      <c r="A315" s="66" t="s">
        <v>257</v>
      </c>
      <c r="B315" s="66" t="s">
        <v>1164</v>
      </c>
      <c r="C315" s="66" t="s">
        <v>1164</v>
      </c>
      <c r="D315" s="75"/>
    </row>
    <row r="316" spans="1:4" ht="15">
      <c r="A316" s="66" t="s">
        <v>257</v>
      </c>
      <c r="B316" s="66" t="s">
        <v>1165</v>
      </c>
      <c r="C316" s="66" t="s">
        <v>1165</v>
      </c>
      <c r="D316" s="75"/>
    </row>
    <row r="317" spans="1:4" ht="15">
      <c r="A317" s="66" t="s">
        <v>257</v>
      </c>
      <c r="B317" s="66" t="s">
        <v>1166</v>
      </c>
      <c r="C317" s="66" t="s">
        <v>1166</v>
      </c>
      <c r="D317" s="75"/>
    </row>
    <row r="318" spans="1:4" ht="15">
      <c r="A318" s="66" t="s">
        <v>257</v>
      </c>
      <c r="B318" s="66" t="s">
        <v>1167</v>
      </c>
      <c r="C318" s="66" t="s">
        <v>1167</v>
      </c>
      <c r="D318" s="75"/>
    </row>
    <row r="319" spans="1:4" ht="15">
      <c r="A319" s="66" t="s">
        <v>257</v>
      </c>
      <c r="B319" s="66" t="s">
        <v>1168</v>
      </c>
      <c r="C319" s="66" t="s">
        <v>1168</v>
      </c>
      <c r="D319" s="75"/>
    </row>
    <row r="320" spans="1:4" ht="15">
      <c r="A320" s="66" t="s">
        <v>257</v>
      </c>
      <c r="B320" s="66" t="s">
        <v>1169</v>
      </c>
      <c r="C320" s="66" t="s">
        <v>1169</v>
      </c>
      <c r="D320" s="75"/>
    </row>
    <row r="321" spans="1:4" ht="15">
      <c r="A321" s="66" t="s">
        <v>257</v>
      </c>
      <c r="B321" s="66" t="s">
        <v>1170</v>
      </c>
      <c r="C321" s="66" t="s">
        <v>1170</v>
      </c>
      <c r="D321" s="75"/>
    </row>
    <row r="322" spans="1:4" ht="15">
      <c r="A322" s="66" t="s">
        <v>257</v>
      </c>
      <c r="B322" s="66" t="s">
        <v>1171</v>
      </c>
      <c r="C322" s="66" t="s">
        <v>1171</v>
      </c>
      <c r="D322" s="75"/>
    </row>
    <row r="323" spans="1:4" ht="15">
      <c r="A323" s="66" t="s">
        <v>257</v>
      </c>
      <c r="B323" s="66" t="s">
        <v>1172</v>
      </c>
      <c r="C323" s="66" t="s">
        <v>1172</v>
      </c>
      <c r="D323" s="75"/>
    </row>
    <row r="324" spans="1:4" ht="15">
      <c r="A324" s="66" t="s">
        <v>257</v>
      </c>
      <c r="B324" s="66" t="s">
        <v>1173</v>
      </c>
      <c r="C324" s="66" t="s">
        <v>1173</v>
      </c>
      <c r="D324" s="75"/>
    </row>
    <row r="325" spans="1:4" ht="15">
      <c r="A325" s="66" t="s">
        <v>257</v>
      </c>
      <c r="B325" s="66" t="s">
        <v>1174</v>
      </c>
      <c r="C325" s="66" t="s">
        <v>1174</v>
      </c>
      <c r="D325" s="75"/>
    </row>
    <row r="326" spans="1:4" ht="15">
      <c r="A326" s="66" t="s">
        <v>257</v>
      </c>
      <c r="B326" s="66" t="s">
        <v>1175</v>
      </c>
      <c r="C326" s="66" t="s">
        <v>1175</v>
      </c>
      <c r="D326" s="75"/>
    </row>
    <row r="327" spans="1:4" ht="15">
      <c r="A327" s="66" t="s">
        <v>257</v>
      </c>
      <c r="B327" s="66" t="s">
        <v>1176</v>
      </c>
      <c r="C327" s="66" t="s">
        <v>1176</v>
      </c>
      <c r="D327" s="75"/>
    </row>
    <row r="328" spans="1:4" ht="15">
      <c r="A328" s="66" t="s">
        <v>86</v>
      </c>
      <c r="B328" s="74" t="s">
        <v>179</v>
      </c>
      <c r="C328" s="74" t="s">
        <v>812</v>
      </c>
      <c r="D328" s="77"/>
    </row>
    <row r="329" spans="1:4" ht="15">
      <c r="A329" s="66" t="s">
        <v>86</v>
      </c>
      <c r="B329" s="76" t="s">
        <v>88</v>
      </c>
      <c r="C329" s="76" t="s">
        <v>218</v>
      </c>
      <c r="D329" s="77"/>
    </row>
    <row r="330" spans="1:4" ht="15">
      <c r="A330" s="66" t="s">
        <v>86</v>
      </c>
      <c r="B330" s="76" t="s">
        <v>89</v>
      </c>
      <c r="C330" s="76" t="s">
        <v>219</v>
      </c>
      <c r="D330" s="77"/>
    </row>
    <row r="331" spans="1:4" ht="15">
      <c r="A331" s="66" t="s">
        <v>86</v>
      </c>
      <c r="B331" s="76" t="s">
        <v>96</v>
      </c>
      <c r="C331" s="76" t="s">
        <v>220</v>
      </c>
      <c r="D331" s="77"/>
    </row>
    <row r="332" spans="1:4" ht="15">
      <c r="A332" s="66" t="s">
        <v>86</v>
      </c>
      <c r="B332" s="76" t="s">
        <v>93</v>
      </c>
      <c r="C332" s="76" t="s">
        <v>221</v>
      </c>
      <c r="D332" s="77"/>
    </row>
    <row r="333" spans="1:4" ht="15">
      <c r="A333" s="66" t="s">
        <v>86</v>
      </c>
      <c r="B333" s="76" t="s">
        <v>98</v>
      </c>
      <c r="C333" s="76" t="s">
        <v>222</v>
      </c>
      <c r="D333" s="77"/>
    </row>
    <row r="334" spans="1:4" ht="15">
      <c r="A334" s="66" t="s">
        <v>86</v>
      </c>
      <c r="B334" s="76" t="s">
        <v>145</v>
      </c>
      <c r="C334" s="76" t="s">
        <v>223</v>
      </c>
      <c r="D334" s="77"/>
    </row>
    <row r="335" spans="1:4" ht="15">
      <c r="A335" s="66" t="s">
        <v>86</v>
      </c>
      <c r="B335" s="76" t="s">
        <v>94</v>
      </c>
      <c r="C335" s="76" t="s">
        <v>224</v>
      </c>
      <c r="D335" s="77"/>
    </row>
    <row r="336" spans="1:4" ht="15">
      <c r="A336" s="66" t="s">
        <v>86</v>
      </c>
      <c r="B336" s="76" t="s">
        <v>530</v>
      </c>
      <c r="C336" s="76" t="s">
        <v>225</v>
      </c>
      <c r="D336" s="77"/>
    </row>
    <row r="337" spans="1:4" ht="15">
      <c r="A337" s="66" t="s">
        <v>86</v>
      </c>
      <c r="B337" s="76" t="s">
        <v>531</v>
      </c>
      <c r="C337" s="76" t="s">
        <v>226</v>
      </c>
      <c r="D337" s="77"/>
    </row>
    <row r="338" spans="1:4" ht="15">
      <c r="A338" s="66" t="s">
        <v>86</v>
      </c>
      <c r="B338" s="76" t="s">
        <v>95</v>
      </c>
      <c r="C338" s="76" t="s">
        <v>227</v>
      </c>
      <c r="D338" s="77"/>
    </row>
    <row r="339" spans="1:4" ht="15">
      <c r="A339" s="66" t="s">
        <v>86</v>
      </c>
      <c r="B339" s="76" t="s">
        <v>92</v>
      </c>
      <c r="C339" s="76" t="s">
        <v>228</v>
      </c>
      <c r="D339" s="77"/>
    </row>
    <row r="340" spans="1:4" ht="15">
      <c r="A340" s="66" t="s">
        <v>86</v>
      </c>
      <c r="B340" s="108" t="s">
        <v>90</v>
      </c>
      <c r="C340" s="108" t="s">
        <v>229</v>
      </c>
      <c r="D340" s="77"/>
    </row>
    <row r="341" spans="1:4" ht="15">
      <c r="A341" s="66" t="s">
        <v>86</v>
      </c>
      <c r="B341" s="108" t="s">
        <v>97</v>
      </c>
      <c r="C341" s="108" t="s">
        <v>536</v>
      </c>
      <c r="D341" s="77"/>
    </row>
    <row r="342" spans="1:4" ht="15">
      <c r="A342" s="66" t="s">
        <v>86</v>
      </c>
      <c r="B342" s="108" t="s">
        <v>99</v>
      </c>
      <c r="C342" s="108" t="s">
        <v>230</v>
      </c>
      <c r="D342" s="77"/>
    </row>
    <row r="343" spans="1:4" ht="15">
      <c r="A343" s="66" t="s">
        <v>86</v>
      </c>
      <c r="B343" s="76" t="s">
        <v>532</v>
      </c>
      <c r="C343" s="76" t="s">
        <v>231</v>
      </c>
      <c r="D343" s="77"/>
    </row>
    <row r="344" spans="1:4" ht="15">
      <c r="A344" s="66" t="s">
        <v>86</v>
      </c>
      <c r="B344" s="76" t="s">
        <v>533</v>
      </c>
      <c r="C344" s="76" t="s">
        <v>232</v>
      </c>
      <c r="D344" s="77"/>
    </row>
    <row r="345" spans="1:4" ht="15">
      <c r="A345" s="66" t="s">
        <v>86</v>
      </c>
      <c r="B345" s="76" t="s">
        <v>146</v>
      </c>
      <c r="C345" s="76" t="s">
        <v>233</v>
      </c>
      <c r="D345" s="77"/>
    </row>
    <row r="346" spans="1:4" ht="15">
      <c r="A346" s="66" t="s">
        <v>86</v>
      </c>
      <c r="B346" s="76" t="s">
        <v>534</v>
      </c>
      <c r="C346" s="76" t="s">
        <v>234</v>
      </c>
      <c r="D346" s="77"/>
    </row>
    <row r="347" spans="1:4" ht="15">
      <c r="A347" s="66" t="s">
        <v>86</v>
      </c>
      <c r="B347" s="76" t="s">
        <v>535</v>
      </c>
      <c r="C347" s="76" t="s">
        <v>537</v>
      </c>
      <c r="D347" s="77"/>
    </row>
    <row r="348" spans="1:4" ht="15">
      <c r="A348" s="66" t="s">
        <v>86</v>
      </c>
      <c r="B348" s="74" t="s">
        <v>110</v>
      </c>
      <c r="C348" s="74" t="s">
        <v>1252</v>
      </c>
      <c r="D348" s="77"/>
    </row>
    <row r="349" spans="1:4" ht="15">
      <c r="A349" s="68" t="s">
        <v>587</v>
      </c>
      <c r="B349" s="76">
        <v>0</v>
      </c>
      <c r="C349" s="76">
        <v>0</v>
      </c>
      <c r="D349" s="77"/>
    </row>
    <row r="350" spans="1:4" ht="15">
      <c r="A350" s="68" t="s">
        <v>587</v>
      </c>
      <c r="B350" s="76">
        <v>8</v>
      </c>
      <c r="C350" s="76">
        <v>8</v>
      </c>
      <c r="D350" s="77"/>
    </row>
    <row r="351" spans="1:4" ht="15">
      <c r="A351" s="66" t="s">
        <v>794</v>
      </c>
      <c r="B351" s="74" t="s">
        <v>546</v>
      </c>
      <c r="C351" s="74" t="s">
        <v>546</v>
      </c>
      <c r="D351" s="75"/>
    </row>
    <row r="352" spans="1:4" ht="15">
      <c r="A352" s="66" t="s">
        <v>794</v>
      </c>
      <c r="B352" s="74" t="s">
        <v>667</v>
      </c>
      <c r="C352" s="74" t="s">
        <v>667</v>
      </c>
      <c r="D352" s="75"/>
    </row>
    <row r="353" spans="1:4" ht="15">
      <c r="A353" s="66" t="s">
        <v>794</v>
      </c>
      <c r="B353" s="74" t="s">
        <v>777</v>
      </c>
      <c r="C353" s="74" t="s">
        <v>777</v>
      </c>
      <c r="D353" s="75"/>
    </row>
    <row r="354" spans="1:4" ht="15">
      <c r="A354" s="66" t="s">
        <v>794</v>
      </c>
      <c r="B354" s="74" t="s">
        <v>778</v>
      </c>
      <c r="C354" s="74" t="s">
        <v>778</v>
      </c>
      <c r="D354" s="75"/>
    </row>
    <row r="355" spans="1:4" ht="15">
      <c r="A355" s="66" t="s">
        <v>794</v>
      </c>
      <c r="B355" s="74" t="s">
        <v>779</v>
      </c>
      <c r="C355" s="74" t="s">
        <v>779</v>
      </c>
      <c r="D355" s="75"/>
    </row>
    <row r="356" spans="1:4" ht="15">
      <c r="A356" s="66" t="s">
        <v>794</v>
      </c>
      <c r="B356" s="74" t="s">
        <v>780</v>
      </c>
      <c r="C356" s="74" t="s">
        <v>780</v>
      </c>
      <c r="D356" s="75"/>
    </row>
    <row r="357" spans="1:4" ht="15">
      <c r="A357" s="66" t="s">
        <v>794</v>
      </c>
      <c r="B357" s="74" t="s">
        <v>781</v>
      </c>
      <c r="C357" s="74" t="s">
        <v>781</v>
      </c>
      <c r="D357" s="75"/>
    </row>
    <row r="358" spans="1:4" ht="15">
      <c r="A358" s="66" t="s">
        <v>794</v>
      </c>
      <c r="B358" s="74" t="s">
        <v>782</v>
      </c>
      <c r="C358" s="74" t="s">
        <v>782</v>
      </c>
      <c r="D358" s="75"/>
    </row>
    <row r="359" spans="1:4" ht="15">
      <c r="A359" s="66" t="s">
        <v>794</v>
      </c>
      <c r="B359" s="74" t="s">
        <v>783</v>
      </c>
      <c r="C359" s="74" t="s">
        <v>783</v>
      </c>
      <c r="D359" s="75"/>
    </row>
    <row r="360" spans="1:4" ht="15">
      <c r="A360" s="66" t="s">
        <v>794</v>
      </c>
      <c r="B360" s="74" t="s">
        <v>784</v>
      </c>
      <c r="C360" s="74" t="s">
        <v>784</v>
      </c>
      <c r="D360" s="75"/>
    </row>
    <row r="361" spans="1:4" ht="15">
      <c r="A361" s="66" t="s">
        <v>794</v>
      </c>
      <c r="B361" s="74" t="s">
        <v>785</v>
      </c>
      <c r="C361" s="74" t="s">
        <v>785</v>
      </c>
      <c r="D361" s="75"/>
    </row>
    <row r="362" spans="1:4" ht="15">
      <c r="A362" s="66" t="s">
        <v>794</v>
      </c>
      <c r="B362" s="74" t="s">
        <v>786</v>
      </c>
      <c r="C362" s="74" t="s">
        <v>786</v>
      </c>
      <c r="D362" s="75"/>
    </row>
    <row r="363" spans="1:4" ht="15">
      <c r="A363" s="66" t="s">
        <v>794</v>
      </c>
      <c r="B363" s="74" t="s">
        <v>787</v>
      </c>
      <c r="C363" s="74" t="s">
        <v>787</v>
      </c>
      <c r="D363" s="75"/>
    </row>
    <row r="364" spans="1:4" ht="15">
      <c r="A364" s="66" t="s">
        <v>794</v>
      </c>
      <c r="B364" s="74" t="s">
        <v>788</v>
      </c>
      <c r="C364" s="74" t="s">
        <v>788</v>
      </c>
      <c r="D364" s="75"/>
    </row>
    <row r="365" spans="1:4" ht="15">
      <c r="A365" s="66" t="s">
        <v>794</v>
      </c>
      <c r="B365" s="74" t="s">
        <v>789</v>
      </c>
      <c r="C365" s="74" t="s">
        <v>789</v>
      </c>
      <c r="D365" s="75"/>
    </row>
    <row r="366" spans="1:4" ht="15">
      <c r="A366" s="66" t="s">
        <v>794</v>
      </c>
      <c r="B366" s="74" t="s">
        <v>790</v>
      </c>
      <c r="C366" s="74" t="s">
        <v>790</v>
      </c>
      <c r="D366" s="75"/>
    </row>
    <row r="367" spans="1:4" ht="15">
      <c r="A367" s="66" t="s">
        <v>794</v>
      </c>
      <c r="B367" s="74" t="s">
        <v>791</v>
      </c>
      <c r="C367" s="74" t="s">
        <v>791</v>
      </c>
      <c r="D367" s="75"/>
    </row>
    <row r="368" spans="1:4" ht="15">
      <c r="A368" s="64" t="s">
        <v>794</v>
      </c>
      <c r="B368" s="74" t="s">
        <v>792</v>
      </c>
      <c r="C368" s="74" t="s">
        <v>792</v>
      </c>
      <c r="D368" s="75"/>
    </row>
    <row r="369" spans="1:4" ht="15">
      <c r="A369" s="64" t="s">
        <v>794</v>
      </c>
      <c r="B369" s="74" t="s">
        <v>793</v>
      </c>
      <c r="C369" s="74" t="s">
        <v>793</v>
      </c>
      <c r="D369" s="75"/>
    </row>
    <row r="370" spans="1:4" ht="15">
      <c r="A370" s="64" t="s">
        <v>513</v>
      </c>
      <c r="B370" s="76" t="s">
        <v>473</v>
      </c>
      <c r="C370" s="76" t="s">
        <v>473</v>
      </c>
      <c r="D370" s="77"/>
    </row>
    <row r="371" spans="1:4" ht="15">
      <c r="A371" s="66" t="s">
        <v>513</v>
      </c>
      <c r="B371" s="76" t="s">
        <v>141</v>
      </c>
      <c r="C371" s="76" t="s">
        <v>141</v>
      </c>
      <c r="D371" s="77"/>
    </row>
    <row r="372" spans="1:4" ht="15">
      <c r="A372" s="66" t="s">
        <v>513</v>
      </c>
      <c r="B372" s="76" t="s">
        <v>39</v>
      </c>
      <c r="C372" s="76" t="s">
        <v>39</v>
      </c>
      <c r="D372" s="77"/>
    </row>
    <row r="373" spans="1:4" ht="15">
      <c r="A373" s="64" t="s">
        <v>1240</v>
      </c>
      <c r="B373" s="74">
        <v>0.5</v>
      </c>
      <c r="C373" s="66">
        <v>0.5</v>
      </c>
      <c r="D373" s="75"/>
    </row>
    <row r="374" spans="1:4" ht="15">
      <c r="A374" s="64" t="s">
        <v>1240</v>
      </c>
      <c r="B374" s="74">
        <v>0.75</v>
      </c>
      <c r="C374" s="66">
        <v>0.75</v>
      </c>
      <c r="D374" s="75"/>
    </row>
    <row r="375" spans="1:4" ht="15">
      <c r="A375" s="64" t="s">
        <v>1240</v>
      </c>
      <c r="B375" s="74">
        <v>1</v>
      </c>
      <c r="C375" s="66">
        <v>1</v>
      </c>
      <c r="D375" s="75"/>
    </row>
    <row r="376" spans="1:4" ht="15">
      <c r="A376" s="64" t="s">
        <v>1240</v>
      </c>
      <c r="B376" s="74">
        <v>1.25</v>
      </c>
      <c r="C376" s="66">
        <v>1.25</v>
      </c>
      <c r="D376" s="75"/>
    </row>
    <row r="377" spans="1:4" ht="15">
      <c r="A377" s="64" t="s">
        <v>1240</v>
      </c>
      <c r="B377" s="74">
        <v>1.5</v>
      </c>
      <c r="C377" s="66">
        <v>1.5</v>
      </c>
      <c r="D377" s="75"/>
    </row>
    <row r="378" spans="1:4" ht="15">
      <c r="A378" s="64" t="s">
        <v>1240</v>
      </c>
      <c r="B378" s="74">
        <v>1.75</v>
      </c>
      <c r="C378" s="66">
        <v>1.75</v>
      </c>
      <c r="D378" s="75"/>
    </row>
    <row r="379" spans="1:4" ht="15">
      <c r="A379" s="64" t="s">
        <v>1240</v>
      </c>
      <c r="B379" s="74">
        <v>2</v>
      </c>
      <c r="C379" s="66">
        <v>2</v>
      </c>
      <c r="D379" s="75"/>
    </row>
    <row r="380" spans="1:4" ht="15">
      <c r="A380" s="64" t="s">
        <v>1240</v>
      </c>
      <c r="B380" s="74">
        <v>2.25</v>
      </c>
      <c r="C380" s="66">
        <v>2.25</v>
      </c>
      <c r="D380" s="75"/>
    </row>
    <row r="381" spans="1:4" ht="15">
      <c r="A381" s="66" t="s">
        <v>1240</v>
      </c>
      <c r="B381" s="74">
        <v>2.5</v>
      </c>
      <c r="C381" s="66">
        <v>2.5</v>
      </c>
      <c r="D381" s="75"/>
    </row>
    <row r="382" spans="1:4" ht="15">
      <c r="A382" s="66" t="s">
        <v>1240</v>
      </c>
      <c r="B382" s="74">
        <v>2.75</v>
      </c>
      <c r="C382" s="66">
        <v>2.75</v>
      </c>
      <c r="D382" s="75"/>
    </row>
    <row r="383" spans="1:4" ht="15">
      <c r="A383" s="66" t="s">
        <v>1240</v>
      </c>
      <c r="B383" s="74">
        <v>3</v>
      </c>
      <c r="C383" s="66">
        <v>3</v>
      </c>
      <c r="D383" s="75"/>
    </row>
    <row r="384" spans="1:4" ht="15">
      <c r="A384" s="66" t="s">
        <v>1240</v>
      </c>
      <c r="B384" s="74">
        <v>3.25</v>
      </c>
      <c r="C384" s="66">
        <v>3.25</v>
      </c>
      <c r="D384" s="75"/>
    </row>
    <row r="385" spans="1:4" ht="15">
      <c r="A385" s="64" t="s">
        <v>1240</v>
      </c>
      <c r="B385" s="74">
        <v>3.5</v>
      </c>
      <c r="C385" s="66">
        <v>3.5</v>
      </c>
      <c r="D385" s="75"/>
    </row>
    <row r="386" spans="1:4" ht="15">
      <c r="A386" s="64" t="s">
        <v>1240</v>
      </c>
      <c r="B386" s="74">
        <v>3.75</v>
      </c>
      <c r="C386" s="66">
        <v>3.75</v>
      </c>
      <c r="D386" s="75"/>
    </row>
    <row r="387" spans="1:4" ht="15">
      <c r="A387" s="66" t="s">
        <v>1240</v>
      </c>
      <c r="B387" s="74">
        <v>4</v>
      </c>
      <c r="C387" s="66">
        <v>4</v>
      </c>
      <c r="D387" s="75"/>
    </row>
    <row r="388" spans="1:4" ht="15">
      <c r="A388" s="66" t="s">
        <v>1240</v>
      </c>
      <c r="B388" s="74">
        <v>4.25</v>
      </c>
      <c r="C388" s="66">
        <v>4.25</v>
      </c>
      <c r="D388" s="75"/>
    </row>
    <row r="389" spans="1:4" ht="15">
      <c r="A389" s="66" t="s">
        <v>1240</v>
      </c>
      <c r="B389" s="74">
        <v>4.5</v>
      </c>
      <c r="C389" s="66">
        <v>4.5</v>
      </c>
      <c r="D389" s="75"/>
    </row>
    <row r="390" spans="1:4" ht="15">
      <c r="A390" s="66" t="s">
        <v>1240</v>
      </c>
      <c r="B390" s="74">
        <v>4.75</v>
      </c>
      <c r="C390" s="66">
        <v>4.75</v>
      </c>
      <c r="D390" s="75"/>
    </row>
    <row r="391" spans="1:4" ht="15">
      <c r="A391" s="66" t="s">
        <v>1240</v>
      </c>
      <c r="B391" s="74">
        <v>5</v>
      </c>
      <c r="C391" s="66">
        <v>5</v>
      </c>
      <c r="D391" s="75"/>
    </row>
    <row r="392" spans="1:4" ht="24.6" customHeight="1">
      <c r="A392" s="66" t="s">
        <v>1240</v>
      </c>
      <c r="B392" s="74">
        <v>5.25</v>
      </c>
      <c r="C392" s="66">
        <v>5.25</v>
      </c>
      <c r="D392" s="75"/>
    </row>
    <row r="393" spans="1:4" ht="15">
      <c r="A393" s="66" t="s">
        <v>1240</v>
      </c>
      <c r="B393" s="74">
        <v>5.5</v>
      </c>
      <c r="C393" s="66">
        <v>5.5</v>
      </c>
      <c r="D393" s="75"/>
    </row>
    <row r="394" spans="1:4" ht="15">
      <c r="A394" s="66" t="s">
        <v>1240</v>
      </c>
      <c r="B394" s="74">
        <v>5.75</v>
      </c>
      <c r="C394" s="66">
        <v>5.75</v>
      </c>
      <c r="D394" s="75"/>
    </row>
    <row r="395" spans="1:4" ht="12.95" customHeight="1">
      <c r="A395" s="66" t="s">
        <v>1240</v>
      </c>
      <c r="B395" s="74">
        <v>6</v>
      </c>
      <c r="C395" s="66">
        <v>6</v>
      </c>
      <c r="D395" s="75"/>
    </row>
    <row r="396" spans="1:4" ht="12.95" customHeight="1">
      <c r="A396" s="66" t="s">
        <v>1240</v>
      </c>
      <c r="B396" s="74">
        <v>6.25</v>
      </c>
      <c r="C396" s="66">
        <v>6.25</v>
      </c>
      <c r="D396" s="75"/>
    </row>
    <row r="397" spans="1:4" ht="12.95" customHeight="1">
      <c r="A397" s="66" t="s">
        <v>1240</v>
      </c>
      <c r="B397" s="74">
        <v>6.5</v>
      </c>
      <c r="C397" s="66">
        <v>6.5</v>
      </c>
      <c r="D397" s="75"/>
    </row>
    <row r="398" spans="1:4" ht="15">
      <c r="A398" s="66" t="s">
        <v>1240</v>
      </c>
      <c r="B398" s="74">
        <v>6.75</v>
      </c>
      <c r="C398" s="66">
        <v>6.75</v>
      </c>
      <c r="D398" s="75"/>
    </row>
    <row r="399" spans="1:4" ht="15">
      <c r="A399" s="66" t="s">
        <v>1240</v>
      </c>
      <c r="B399" s="74">
        <v>7</v>
      </c>
      <c r="C399" s="66">
        <v>7</v>
      </c>
      <c r="D399" s="75"/>
    </row>
    <row r="400" spans="1:4" ht="15">
      <c r="A400" s="66" t="s">
        <v>1240</v>
      </c>
      <c r="B400" s="74">
        <v>7.25</v>
      </c>
      <c r="C400" s="66">
        <v>7.25</v>
      </c>
      <c r="D400" s="75"/>
    </row>
    <row r="401" spans="1:4" ht="15">
      <c r="A401" s="66" t="s">
        <v>1240</v>
      </c>
      <c r="B401" s="74">
        <v>7.5</v>
      </c>
      <c r="C401" s="66">
        <v>7.5</v>
      </c>
      <c r="D401" s="75"/>
    </row>
    <row r="402" spans="1:4" ht="15">
      <c r="A402" s="66" t="s">
        <v>1240</v>
      </c>
      <c r="B402" s="74">
        <v>7.75</v>
      </c>
      <c r="C402" s="66">
        <v>7.75</v>
      </c>
      <c r="D402" s="75"/>
    </row>
    <row r="403" spans="1:4" ht="15">
      <c r="A403" s="66" t="s">
        <v>1240</v>
      </c>
      <c r="B403" s="74">
        <v>8</v>
      </c>
      <c r="C403" s="66">
        <v>8</v>
      </c>
      <c r="D403" s="75"/>
    </row>
    <row r="404" spans="1:4" ht="15">
      <c r="A404" s="66" t="s">
        <v>1240</v>
      </c>
      <c r="B404" s="74">
        <v>8.25</v>
      </c>
      <c r="C404" s="66">
        <v>8.25</v>
      </c>
      <c r="D404" s="75"/>
    </row>
    <row r="405" spans="1:4" ht="34.5" customHeight="1">
      <c r="A405" s="66" t="s">
        <v>1240</v>
      </c>
      <c r="B405" s="74">
        <v>8.5</v>
      </c>
      <c r="C405" s="66">
        <v>8.5</v>
      </c>
      <c r="D405" s="75"/>
    </row>
    <row r="406" spans="1:4" ht="33" customHeight="1">
      <c r="A406" s="66" t="s">
        <v>1240</v>
      </c>
      <c r="B406" s="74">
        <v>8.75</v>
      </c>
      <c r="C406" s="66">
        <v>8.75</v>
      </c>
      <c r="D406" s="75"/>
    </row>
    <row r="407" spans="1:4" ht="32.1" customHeight="1">
      <c r="A407" s="66" t="s">
        <v>1240</v>
      </c>
      <c r="B407" s="74">
        <v>9</v>
      </c>
      <c r="C407" s="66">
        <v>9</v>
      </c>
      <c r="D407" s="75"/>
    </row>
    <row r="408" spans="1:4" ht="15">
      <c r="A408" s="66" t="s">
        <v>1240</v>
      </c>
      <c r="B408" s="74">
        <v>9.25</v>
      </c>
      <c r="C408" s="66">
        <v>9.25</v>
      </c>
      <c r="D408" s="75"/>
    </row>
    <row r="409" spans="1:4" ht="15">
      <c r="A409" s="66" t="s">
        <v>1240</v>
      </c>
      <c r="B409" s="74">
        <v>9.5</v>
      </c>
      <c r="C409" s="66">
        <v>9.5</v>
      </c>
      <c r="D409" s="75"/>
    </row>
    <row r="410" spans="1:4" ht="15">
      <c r="A410" s="66" t="s">
        <v>1240</v>
      </c>
      <c r="B410" s="74">
        <v>9.75</v>
      </c>
      <c r="C410" s="66">
        <v>9.75</v>
      </c>
      <c r="D410" s="75"/>
    </row>
    <row r="411" spans="1:4" ht="15">
      <c r="A411" s="66" t="s">
        <v>1240</v>
      </c>
      <c r="B411" s="74">
        <v>10</v>
      </c>
      <c r="C411" s="66">
        <v>10</v>
      </c>
      <c r="D411" s="75"/>
    </row>
    <row r="412" spans="1:4" ht="15">
      <c r="A412" s="66" t="s">
        <v>1241</v>
      </c>
      <c r="B412" s="74">
        <v>7</v>
      </c>
      <c r="C412" s="66">
        <v>7</v>
      </c>
      <c r="D412" s="75"/>
    </row>
    <row r="413" spans="1:4" ht="15">
      <c r="A413" s="66" t="s">
        <v>1241</v>
      </c>
      <c r="B413" s="74">
        <v>15</v>
      </c>
      <c r="C413" s="66">
        <v>15</v>
      </c>
      <c r="D413" s="75"/>
    </row>
    <row r="414" spans="1:4" ht="15">
      <c r="A414" s="66" t="s">
        <v>1241</v>
      </c>
      <c r="B414" s="74">
        <v>30</v>
      </c>
      <c r="C414" s="66">
        <v>30</v>
      </c>
      <c r="D414" s="75"/>
    </row>
    <row r="415" spans="1:4" ht="15">
      <c r="A415" s="66" t="s">
        <v>1241</v>
      </c>
      <c r="B415" s="74">
        <v>45</v>
      </c>
      <c r="C415" s="66">
        <v>45</v>
      </c>
      <c r="D415" s="75"/>
    </row>
    <row r="416" spans="1:4" ht="15">
      <c r="A416" s="66" t="s">
        <v>1241</v>
      </c>
      <c r="B416" s="74">
        <v>60</v>
      </c>
      <c r="C416" s="66">
        <v>60</v>
      </c>
      <c r="D416" s="75"/>
    </row>
    <row r="417" spans="1:4" ht="15">
      <c r="A417" s="66" t="s">
        <v>1241</v>
      </c>
      <c r="B417" s="74">
        <v>75</v>
      </c>
      <c r="C417" s="66">
        <v>75</v>
      </c>
      <c r="D417" s="75"/>
    </row>
    <row r="418" spans="1:4" ht="15">
      <c r="A418" s="64" t="s">
        <v>1241</v>
      </c>
      <c r="B418" s="74">
        <v>90</v>
      </c>
      <c r="C418" s="66">
        <v>90</v>
      </c>
      <c r="D418" s="75"/>
    </row>
    <row r="419" spans="1:4" ht="15">
      <c r="A419" s="64" t="s">
        <v>704</v>
      </c>
      <c r="B419" s="76" t="s">
        <v>705</v>
      </c>
      <c r="C419" s="76" t="s">
        <v>705</v>
      </c>
      <c r="D419" s="77"/>
    </row>
    <row r="420" spans="1:4" ht="15">
      <c r="A420" s="64" t="s">
        <v>704</v>
      </c>
      <c r="B420" s="76" t="s">
        <v>706</v>
      </c>
      <c r="C420" s="76" t="s">
        <v>706</v>
      </c>
      <c r="D420" s="77"/>
    </row>
    <row r="421" spans="1:4" ht="15">
      <c r="A421" s="64" t="s">
        <v>659</v>
      </c>
      <c r="B421" s="74" t="s">
        <v>1253</v>
      </c>
      <c r="C421" s="74" t="s">
        <v>1253</v>
      </c>
      <c r="D421" s="77"/>
    </row>
    <row r="422" spans="1:4" ht="15">
      <c r="A422" s="64" t="s">
        <v>659</v>
      </c>
      <c r="B422" s="74" t="s">
        <v>1254</v>
      </c>
      <c r="C422" s="74" t="s">
        <v>1254</v>
      </c>
      <c r="D422" s="77"/>
    </row>
    <row r="423" spans="1:4" ht="15">
      <c r="A423" s="64" t="s">
        <v>1207</v>
      </c>
      <c r="B423" s="74" t="s">
        <v>1255</v>
      </c>
      <c r="C423" s="74" t="s">
        <v>1255</v>
      </c>
      <c r="D423" s="75"/>
    </row>
    <row r="424" spans="1:4" ht="15">
      <c r="A424" s="64" t="s">
        <v>1207</v>
      </c>
      <c r="B424" s="74" t="s">
        <v>1256</v>
      </c>
      <c r="C424" s="74" t="s">
        <v>1256</v>
      </c>
      <c r="D424" s="75"/>
    </row>
    <row r="425" spans="1:4" ht="15">
      <c r="A425" s="64" t="s">
        <v>1207</v>
      </c>
      <c r="B425" s="74" t="s">
        <v>2147</v>
      </c>
      <c r="C425" s="74" t="s">
        <v>2147</v>
      </c>
      <c r="D425" s="75"/>
    </row>
    <row r="426" spans="1:4" ht="15">
      <c r="A426" s="66" t="s">
        <v>1207</v>
      </c>
      <c r="B426" s="74" t="s">
        <v>2148</v>
      </c>
      <c r="C426" s="74" t="s">
        <v>2148</v>
      </c>
      <c r="D426" s="75"/>
    </row>
    <row r="427" spans="1:4" ht="15">
      <c r="A427" s="66" t="s">
        <v>1207</v>
      </c>
      <c r="B427" s="74" t="s">
        <v>1257</v>
      </c>
      <c r="C427" s="74" t="s">
        <v>1257</v>
      </c>
      <c r="D427" s="75"/>
    </row>
    <row r="428" spans="1:4" ht="15">
      <c r="A428" s="66" t="s">
        <v>1207</v>
      </c>
      <c r="B428" s="74" t="s">
        <v>2149</v>
      </c>
      <c r="C428" s="74" t="s">
        <v>2149</v>
      </c>
      <c r="D428" s="75"/>
    </row>
    <row r="429" spans="1:4" ht="15">
      <c r="A429" s="66" t="s">
        <v>1207</v>
      </c>
      <c r="B429" s="74" t="s">
        <v>2150</v>
      </c>
      <c r="C429" s="74" t="s">
        <v>2150</v>
      </c>
      <c r="D429" s="75"/>
    </row>
    <row r="430" spans="1:4" ht="15">
      <c r="A430" s="66" t="s">
        <v>1208</v>
      </c>
      <c r="B430" s="74" t="s">
        <v>1258</v>
      </c>
      <c r="C430" s="74" t="s">
        <v>1258</v>
      </c>
      <c r="D430" s="75"/>
    </row>
    <row r="431" spans="1:4" ht="15">
      <c r="A431" s="64" t="s">
        <v>1208</v>
      </c>
      <c r="B431" s="74" t="s">
        <v>1259</v>
      </c>
      <c r="C431" s="74" t="s">
        <v>1259</v>
      </c>
      <c r="D431" s="75"/>
    </row>
    <row r="432" spans="1:4" ht="15">
      <c r="A432" s="64" t="s">
        <v>1208</v>
      </c>
      <c r="B432" s="74" t="s">
        <v>1260</v>
      </c>
      <c r="C432" s="74" t="s">
        <v>1260</v>
      </c>
      <c r="D432" s="75"/>
    </row>
    <row r="433" spans="1:4" ht="15">
      <c r="A433" s="64" t="s">
        <v>1208</v>
      </c>
      <c r="B433" s="74" t="s">
        <v>1261</v>
      </c>
      <c r="C433" s="74" t="s">
        <v>1261</v>
      </c>
      <c r="D433" s="75"/>
    </row>
    <row r="434" spans="1:4" ht="15">
      <c r="A434" s="66" t="s">
        <v>1208</v>
      </c>
      <c r="B434" s="74" t="s">
        <v>1262</v>
      </c>
      <c r="C434" s="74" t="s">
        <v>1262</v>
      </c>
      <c r="D434" s="75"/>
    </row>
    <row r="435" spans="1:4" ht="15">
      <c r="A435" s="66" t="s">
        <v>1208</v>
      </c>
      <c r="B435" s="74" t="s">
        <v>2151</v>
      </c>
      <c r="C435" s="74" t="s">
        <v>2151</v>
      </c>
      <c r="D435" s="75"/>
    </row>
    <row r="436" spans="1:4" ht="15">
      <c r="A436" s="66" t="s">
        <v>1208</v>
      </c>
      <c r="B436" s="74" t="s">
        <v>2152</v>
      </c>
      <c r="C436" s="74" t="s">
        <v>2152</v>
      </c>
      <c r="D436" s="75"/>
    </row>
    <row r="437" spans="1:4" ht="15">
      <c r="A437" s="66" t="s">
        <v>1208</v>
      </c>
      <c r="B437" s="121" t="s">
        <v>1263</v>
      </c>
      <c r="C437" s="121" t="s">
        <v>1263</v>
      </c>
      <c r="D437" s="75"/>
    </row>
    <row r="438" spans="1:4" ht="15">
      <c r="A438" s="66" t="s">
        <v>1208</v>
      </c>
      <c r="B438" s="121" t="s">
        <v>2153</v>
      </c>
      <c r="C438" s="121" t="s">
        <v>2153</v>
      </c>
      <c r="D438" s="75"/>
    </row>
    <row r="439" spans="1:4" ht="15">
      <c r="A439" s="66" t="s">
        <v>1208</v>
      </c>
      <c r="B439" s="74" t="s">
        <v>1264</v>
      </c>
      <c r="C439" s="74" t="s">
        <v>1264</v>
      </c>
      <c r="D439" s="75"/>
    </row>
    <row r="440" spans="1:4" ht="15">
      <c r="A440" s="66" t="s">
        <v>1208</v>
      </c>
      <c r="B440" s="74" t="s">
        <v>1265</v>
      </c>
      <c r="C440" s="74" t="s">
        <v>1265</v>
      </c>
      <c r="D440" s="75"/>
    </row>
    <row r="441" spans="1:4" ht="15">
      <c r="A441" s="66" t="s">
        <v>1208</v>
      </c>
      <c r="B441" s="121" t="s">
        <v>1245</v>
      </c>
      <c r="C441" s="121" t="s">
        <v>1245</v>
      </c>
      <c r="D441" s="75"/>
    </row>
    <row r="442" spans="1:4" ht="15">
      <c r="A442" s="66" t="s">
        <v>1208</v>
      </c>
      <c r="B442" s="74" t="s">
        <v>2154</v>
      </c>
      <c r="C442" s="74" t="s">
        <v>2154</v>
      </c>
      <c r="D442" s="75"/>
    </row>
    <row r="443" spans="1:4" ht="15">
      <c r="A443" s="66" t="s">
        <v>1208</v>
      </c>
      <c r="B443" s="74" t="s">
        <v>1266</v>
      </c>
      <c r="C443" s="74" t="s">
        <v>1266</v>
      </c>
      <c r="D443" s="75"/>
    </row>
    <row r="444" spans="1:4" ht="13.35" customHeight="1">
      <c r="A444" s="66" t="s">
        <v>1208</v>
      </c>
      <c r="B444" s="74" t="s">
        <v>1267</v>
      </c>
      <c r="C444" s="74" t="s">
        <v>1267</v>
      </c>
      <c r="D444" s="75"/>
    </row>
    <row r="445" spans="1:4" ht="15">
      <c r="A445" s="66" t="s">
        <v>1208</v>
      </c>
      <c r="B445" s="74" t="s">
        <v>1268</v>
      </c>
      <c r="C445" s="74" t="s">
        <v>1268</v>
      </c>
      <c r="D445" s="75"/>
    </row>
    <row r="446" spans="1:4" ht="15">
      <c r="A446" s="66" t="s">
        <v>1208</v>
      </c>
      <c r="B446" s="121" t="s">
        <v>1269</v>
      </c>
      <c r="C446" s="121" t="s">
        <v>1269</v>
      </c>
      <c r="D446" s="75"/>
    </row>
    <row r="447" spans="1:4" ht="15">
      <c r="A447" s="66" t="s">
        <v>1208</v>
      </c>
      <c r="B447" s="121" t="s">
        <v>1270</v>
      </c>
      <c r="C447" s="121" t="s">
        <v>1270</v>
      </c>
      <c r="D447" s="75"/>
    </row>
    <row r="448" spans="1:4" ht="15">
      <c r="A448" s="66" t="s">
        <v>1208</v>
      </c>
      <c r="B448" s="121" t="s">
        <v>1271</v>
      </c>
      <c r="C448" s="121" t="s">
        <v>1271</v>
      </c>
      <c r="D448" s="75"/>
    </row>
    <row r="449" spans="1:4" ht="15">
      <c r="A449" s="66" t="s">
        <v>1208</v>
      </c>
      <c r="B449" s="121"/>
      <c r="C449" s="122"/>
      <c r="D449" s="75"/>
    </row>
    <row r="450" spans="1:4" ht="15">
      <c r="A450" s="66" t="s">
        <v>1208</v>
      </c>
      <c r="B450" s="121"/>
      <c r="C450" s="122"/>
      <c r="D450" s="75"/>
    </row>
    <row r="451" spans="1:4" ht="15">
      <c r="A451" s="66" t="s">
        <v>1208</v>
      </c>
      <c r="B451" s="121"/>
      <c r="C451" s="122"/>
      <c r="D451" s="75"/>
    </row>
    <row r="452" spans="1:4" ht="15">
      <c r="A452" s="66" t="s">
        <v>1209</v>
      </c>
      <c r="B452" s="66" t="s">
        <v>1193</v>
      </c>
      <c r="C452" s="66" t="s">
        <v>1193</v>
      </c>
      <c r="D452" s="75"/>
    </row>
    <row r="453" spans="1:4" ht="15">
      <c r="A453" s="66" t="s">
        <v>1209</v>
      </c>
      <c r="B453" s="66" t="s">
        <v>1194</v>
      </c>
      <c r="C453" s="66" t="s">
        <v>1194</v>
      </c>
      <c r="D453" s="75"/>
    </row>
    <row r="454" spans="1:4" ht="15">
      <c r="A454" s="66" t="s">
        <v>1209</v>
      </c>
      <c r="B454" s="66" t="s">
        <v>1195</v>
      </c>
      <c r="C454" s="66" t="s">
        <v>1195</v>
      </c>
      <c r="D454" s="75"/>
    </row>
    <row r="455" spans="1:4" ht="30">
      <c r="A455" s="66" t="s">
        <v>1209</v>
      </c>
      <c r="B455" s="78" t="s">
        <v>1272</v>
      </c>
      <c r="C455" s="78" t="s">
        <v>1272</v>
      </c>
      <c r="D455" s="75"/>
    </row>
    <row r="456" spans="1:4" ht="30">
      <c r="A456" s="66" t="s">
        <v>1209</v>
      </c>
      <c r="B456" s="78" t="s">
        <v>1196</v>
      </c>
      <c r="C456" s="78" t="s">
        <v>1196</v>
      </c>
      <c r="D456" s="75"/>
    </row>
    <row r="457" spans="1:4" ht="15">
      <c r="A457" s="66" t="s">
        <v>1209</v>
      </c>
      <c r="B457" s="66" t="s">
        <v>1273</v>
      </c>
      <c r="C457" s="66" t="s">
        <v>1273</v>
      </c>
      <c r="D457" s="75"/>
    </row>
    <row r="458" spans="1:4" ht="15">
      <c r="A458" s="66" t="s">
        <v>1209</v>
      </c>
      <c r="B458" s="66" t="s">
        <v>1197</v>
      </c>
      <c r="C458" s="66" t="s">
        <v>1197</v>
      </c>
      <c r="D458" s="75"/>
    </row>
    <row r="459" spans="1:4" ht="15">
      <c r="A459" s="66" t="s">
        <v>1209</v>
      </c>
      <c r="B459" s="66" t="s">
        <v>1198</v>
      </c>
      <c r="C459" s="66" t="s">
        <v>1198</v>
      </c>
      <c r="D459" s="75"/>
    </row>
    <row r="460" spans="1:4" ht="15">
      <c r="A460" s="66" t="s">
        <v>1209</v>
      </c>
      <c r="B460" s="66" t="s">
        <v>1199</v>
      </c>
      <c r="C460" s="66" t="s">
        <v>1199</v>
      </c>
      <c r="D460" s="75"/>
    </row>
    <row r="461" spans="1:4" ht="15">
      <c r="A461" s="66" t="s">
        <v>1209</v>
      </c>
      <c r="B461" s="66" t="s">
        <v>1200</v>
      </c>
      <c r="C461" s="66" t="s">
        <v>1200</v>
      </c>
      <c r="D461" s="75"/>
    </row>
    <row r="462" spans="1:4" ht="15">
      <c r="A462" s="66" t="s">
        <v>1209</v>
      </c>
      <c r="B462" s="66" t="s">
        <v>1201</v>
      </c>
      <c r="C462" s="66" t="s">
        <v>1201</v>
      </c>
      <c r="D462" s="75"/>
    </row>
    <row r="463" spans="1:4" ht="15">
      <c r="A463" s="66" t="s">
        <v>1209</v>
      </c>
      <c r="B463" s="66" t="s">
        <v>1202</v>
      </c>
      <c r="C463" s="66" t="s">
        <v>1202</v>
      </c>
      <c r="D463" s="75"/>
    </row>
    <row r="464" spans="1:4" ht="15">
      <c r="A464" s="66" t="s">
        <v>1209</v>
      </c>
      <c r="B464" s="66" t="s">
        <v>1203</v>
      </c>
      <c r="C464" s="66" t="s">
        <v>1203</v>
      </c>
      <c r="D464" s="75"/>
    </row>
    <row r="465" spans="1:4" ht="15">
      <c r="A465" s="66" t="s">
        <v>1209</v>
      </c>
      <c r="B465" s="66" t="s">
        <v>1204</v>
      </c>
      <c r="C465" s="66" t="s">
        <v>1204</v>
      </c>
      <c r="D465" s="75"/>
    </row>
    <row r="466" spans="1:4" ht="15">
      <c r="A466" s="66" t="s">
        <v>1209</v>
      </c>
      <c r="B466" s="66" t="s">
        <v>1205</v>
      </c>
      <c r="C466" s="66" t="s">
        <v>1205</v>
      </c>
      <c r="D466" s="75"/>
    </row>
    <row r="467" spans="1:4" ht="15">
      <c r="A467" s="66" t="s">
        <v>1209</v>
      </c>
      <c r="B467" s="66" t="s">
        <v>1274</v>
      </c>
      <c r="C467" s="66" t="s">
        <v>1274</v>
      </c>
      <c r="D467" s="75"/>
    </row>
    <row r="468" spans="1:4" ht="15">
      <c r="A468" s="66" t="s">
        <v>1209</v>
      </c>
      <c r="B468" s="66" t="s">
        <v>1275</v>
      </c>
      <c r="C468" s="66" t="s">
        <v>1275</v>
      </c>
      <c r="D468" s="75"/>
    </row>
    <row r="469" spans="1:4" ht="15">
      <c r="A469" s="66" t="s">
        <v>1210</v>
      </c>
      <c r="B469" s="74" t="s">
        <v>1276</v>
      </c>
      <c r="C469" s="66" t="s">
        <v>1276</v>
      </c>
      <c r="D469" s="75"/>
    </row>
    <row r="470" spans="1:4" ht="15">
      <c r="A470" s="66" t="s">
        <v>1210</v>
      </c>
      <c r="B470" s="74" t="s">
        <v>1277</v>
      </c>
      <c r="C470" s="66" t="s">
        <v>1277</v>
      </c>
      <c r="D470" s="75"/>
    </row>
    <row r="471" spans="1:4" ht="15">
      <c r="A471" s="66" t="s">
        <v>685</v>
      </c>
      <c r="B471" s="76" t="s">
        <v>171</v>
      </c>
      <c r="C471" s="76" t="s">
        <v>171</v>
      </c>
      <c r="D471" s="77"/>
    </row>
    <row r="472" spans="1:4" ht="15">
      <c r="A472" s="66" t="s">
        <v>685</v>
      </c>
      <c r="B472" s="76" t="s">
        <v>243</v>
      </c>
      <c r="C472" s="76" t="s">
        <v>243</v>
      </c>
      <c r="D472" s="77"/>
    </row>
    <row r="473" spans="1:4" ht="15">
      <c r="A473" s="66" t="s">
        <v>685</v>
      </c>
      <c r="B473" s="76" t="s">
        <v>183</v>
      </c>
      <c r="C473" s="76" t="s">
        <v>183</v>
      </c>
      <c r="D473" s="77"/>
    </row>
    <row r="474" spans="1:4" ht="15">
      <c r="A474" s="66" t="s">
        <v>685</v>
      </c>
      <c r="B474" s="76" t="s">
        <v>172</v>
      </c>
      <c r="C474" s="76" t="s">
        <v>172</v>
      </c>
      <c r="D474" s="77"/>
    </row>
    <row r="475" spans="1:4" ht="15">
      <c r="A475" s="66" t="s">
        <v>685</v>
      </c>
      <c r="B475" s="76" t="s">
        <v>173</v>
      </c>
      <c r="C475" s="76" t="s">
        <v>173</v>
      </c>
      <c r="D475" s="77"/>
    </row>
    <row r="476" spans="1:4" ht="15">
      <c r="A476" s="66" t="s">
        <v>1211</v>
      </c>
      <c r="B476" s="74" t="s">
        <v>1278</v>
      </c>
      <c r="C476" s="74" t="s">
        <v>1278</v>
      </c>
      <c r="D476" s="77"/>
    </row>
    <row r="477" spans="1:4" ht="15">
      <c r="A477" s="66" t="s">
        <v>1211</v>
      </c>
      <c r="B477" s="74" t="s">
        <v>1279</v>
      </c>
      <c r="C477" s="74" t="s">
        <v>1279</v>
      </c>
      <c r="D477" s="77"/>
    </row>
    <row r="478" spans="1:4" ht="15">
      <c r="A478" s="66" t="s">
        <v>1211</v>
      </c>
      <c r="B478" s="74" t="s">
        <v>1280</v>
      </c>
      <c r="C478" s="74" t="s">
        <v>1280</v>
      </c>
      <c r="D478" s="77"/>
    </row>
    <row r="479" spans="1:4" ht="15">
      <c r="A479" s="66" t="s">
        <v>1212</v>
      </c>
      <c r="B479" s="74" t="s">
        <v>1281</v>
      </c>
      <c r="C479" s="74" t="s">
        <v>1281</v>
      </c>
      <c r="D479" s="77"/>
    </row>
    <row r="480" spans="1:4" ht="15">
      <c r="A480" s="66" t="s">
        <v>1212</v>
      </c>
      <c r="B480" s="74" t="s">
        <v>1282</v>
      </c>
      <c r="C480" s="74" t="s">
        <v>1282</v>
      </c>
      <c r="D480" s="77"/>
    </row>
    <row r="481" spans="1:5" ht="15">
      <c r="A481" s="66" t="s">
        <v>814</v>
      </c>
      <c r="B481" s="76" t="s">
        <v>702</v>
      </c>
      <c r="C481" s="76" t="s">
        <v>702</v>
      </c>
      <c r="D481" s="77"/>
    </row>
    <row r="482" spans="1:5" ht="15">
      <c r="A482" s="66" t="s">
        <v>814</v>
      </c>
      <c r="B482" s="76" t="s">
        <v>703</v>
      </c>
      <c r="C482" s="76" t="s">
        <v>703</v>
      </c>
      <c r="D482" s="77"/>
    </row>
    <row r="483" spans="1:5" ht="15">
      <c r="A483" s="66" t="s">
        <v>1213</v>
      </c>
      <c r="B483" s="74" t="s">
        <v>1283</v>
      </c>
      <c r="C483" s="74" t="s">
        <v>1283</v>
      </c>
      <c r="D483" s="75"/>
    </row>
    <row r="484" spans="1:5" ht="15">
      <c r="A484" s="66" t="s">
        <v>1213</v>
      </c>
      <c r="B484" s="74" t="s">
        <v>1284</v>
      </c>
      <c r="C484" s="74" t="s">
        <v>1284</v>
      </c>
      <c r="D484" s="75"/>
    </row>
    <row r="485" spans="1:5" ht="15">
      <c r="A485" s="66" t="s">
        <v>1213</v>
      </c>
      <c r="B485" s="74" t="s">
        <v>1285</v>
      </c>
      <c r="C485" s="74" t="s">
        <v>1285</v>
      </c>
      <c r="D485" s="75"/>
    </row>
    <row r="486" spans="1:5" ht="15">
      <c r="A486" s="66" t="s">
        <v>1213</v>
      </c>
      <c r="B486" s="74" t="s">
        <v>1286</v>
      </c>
      <c r="C486" s="74" t="s">
        <v>1286</v>
      </c>
      <c r="D486" s="75"/>
    </row>
    <row r="487" spans="1:5" ht="15">
      <c r="A487" s="66" t="s">
        <v>1213</v>
      </c>
      <c r="B487" s="74" t="s">
        <v>1287</v>
      </c>
      <c r="C487" s="74" t="s">
        <v>1287</v>
      </c>
      <c r="D487" s="75"/>
    </row>
    <row r="488" spans="1:5" ht="15">
      <c r="A488" s="66" t="s">
        <v>249</v>
      </c>
      <c r="B488" s="76" t="s">
        <v>386</v>
      </c>
      <c r="C488" s="76" t="s">
        <v>386</v>
      </c>
      <c r="D488" s="77"/>
    </row>
    <row r="489" spans="1:5" ht="15">
      <c r="A489" s="66" t="s">
        <v>249</v>
      </c>
      <c r="B489" s="76" t="s">
        <v>387</v>
      </c>
      <c r="C489" s="76" t="s">
        <v>387</v>
      </c>
      <c r="D489" s="77"/>
    </row>
    <row r="490" spans="1:5" ht="15">
      <c r="A490" s="66" t="s">
        <v>249</v>
      </c>
      <c r="B490" s="74" t="s">
        <v>110</v>
      </c>
      <c r="C490" s="74" t="s">
        <v>110</v>
      </c>
      <c r="D490" s="77"/>
    </row>
    <row r="491" spans="1:5" ht="15">
      <c r="A491" s="66" t="s">
        <v>2078</v>
      </c>
      <c r="B491" s="107">
        <v>500000</v>
      </c>
      <c r="C491" s="107">
        <v>500000</v>
      </c>
      <c r="D491" s="75"/>
      <c r="E491" s="49"/>
    </row>
    <row r="492" spans="1:5" ht="15">
      <c r="A492" s="66" t="s">
        <v>2078</v>
      </c>
      <c r="B492" s="107">
        <v>750000</v>
      </c>
      <c r="C492" s="107">
        <v>750000</v>
      </c>
      <c r="D492" s="75"/>
    </row>
    <row r="493" spans="1:5" ht="15">
      <c r="A493" s="66" t="s">
        <v>2078</v>
      </c>
      <c r="B493" s="107">
        <v>1000000</v>
      </c>
      <c r="C493" s="107">
        <v>1000000</v>
      </c>
      <c r="D493" s="75"/>
    </row>
    <row r="494" spans="1:5" ht="15">
      <c r="A494" s="66" t="s">
        <v>2078</v>
      </c>
      <c r="B494" s="107">
        <v>1250000</v>
      </c>
      <c r="C494" s="107">
        <v>1250000</v>
      </c>
      <c r="D494" s="75"/>
    </row>
    <row r="495" spans="1:5" ht="15">
      <c r="A495" s="66" t="s">
        <v>2078</v>
      </c>
      <c r="B495" s="107">
        <v>1500000</v>
      </c>
      <c r="C495" s="107">
        <v>1500000</v>
      </c>
      <c r="D495" s="75"/>
    </row>
    <row r="496" spans="1:5" ht="15">
      <c r="A496" s="66" t="s">
        <v>2078</v>
      </c>
      <c r="B496" s="107">
        <v>1750000</v>
      </c>
      <c r="C496" s="107">
        <v>1750000</v>
      </c>
      <c r="D496" s="75"/>
    </row>
    <row r="497" spans="1:4" ht="15">
      <c r="A497" s="66" t="s">
        <v>2078</v>
      </c>
      <c r="B497" s="107">
        <v>2000000</v>
      </c>
      <c r="C497" s="107">
        <v>2000000</v>
      </c>
      <c r="D497" s="75"/>
    </row>
    <row r="498" spans="1:4" ht="15">
      <c r="A498" s="66" t="s">
        <v>2078</v>
      </c>
      <c r="B498" s="107">
        <v>2250000</v>
      </c>
      <c r="C498" s="107">
        <v>2250000</v>
      </c>
      <c r="D498" s="75"/>
    </row>
    <row r="499" spans="1:4" ht="15">
      <c r="A499" s="66" t="s">
        <v>2078</v>
      </c>
      <c r="B499" s="110">
        <v>2500000</v>
      </c>
      <c r="C499" s="110">
        <v>2500000</v>
      </c>
      <c r="D499" s="82"/>
    </row>
    <row r="500" spans="1:4" ht="15">
      <c r="A500" s="66" t="s">
        <v>2078</v>
      </c>
      <c r="B500" s="110">
        <v>2750000</v>
      </c>
      <c r="C500" s="110">
        <v>2750000</v>
      </c>
      <c r="D500" s="82"/>
    </row>
    <row r="501" spans="1:4" ht="15">
      <c r="A501" s="66" t="s">
        <v>2078</v>
      </c>
      <c r="B501" s="107">
        <v>3000000</v>
      </c>
      <c r="C501" s="107">
        <v>3000000</v>
      </c>
      <c r="D501" s="75"/>
    </row>
    <row r="502" spans="1:4" ht="15">
      <c r="A502" s="66" t="s">
        <v>2078</v>
      </c>
      <c r="B502" s="107">
        <v>3250000</v>
      </c>
      <c r="C502" s="107">
        <v>3250000</v>
      </c>
      <c r="D502" s="75"/>
    </row>
    <row r="503" spans="1:4" ht="15">
      <c r="A503" s="66" t="s">
        <v>2078</v>
      </c>
      <c r="B503" s="107">
        <v>3500000</v>
      </c>
      <c r="C503" s="107">
        <v>3500000</v>
      </c>
      <c r="D503" s="75"/>
    </row>
    <row r="504" spans="1:4" ht="15">
      <c r="A504" s="66" t="s">
        <v>2078</v>
      </c>
      <c r="B504" s="107">
        <v>3750000</v>
      </c>
      <c r="C504" s="107">
        <v>3750000</v>
      </c>
      <c r="D504" s="75"/>
    </row>
    <row r="505" spans="1:4" ht="15">
      <c r="A505" s="66" t="s">
        <v>2078</v>
      </c>
      <c r="B505" s="107">
        <v>4000000</v>
      </c>
      <c r="C505" s="107">
        <v>4000000</v>
      </c>
      <c r="D505" s="75"/>
    </row>
    <row r="506" spans="1:4" ht="15">
      <c r="A506" s="66" t="s">
        <v>2078</v>
      </c>
      <c r="B506" s="107">
        <v>4250000</v>
      </c>
      <c r="C506" s="107">
        <v>4250000</v>
      </c>
      <c r="D506" s="75"/>
    </row>
    <row r="507" spans="1:4" ht="15">
      <c r="A507" s="66" t="s">
        <v>2078</v>
      </c>
      <c r="B507" s="107">
        <v>4500000</v>
      </c>
      <c r="C507" s="107">
        <v>4500000</v>
      </c>
      <c r="D507" s="75"/>
    </row>
    <row r="508" spans="1:4" ht="15">
      <c r="A508" s="66" t="s">
        <v>2078</v>
      </c>
      <c r="B508" s="110">
        <v>4750000</v>
      </c>
      <c r="C508" s="110">
        <v>4750000</v>
      </c>
      <c r="D508" s="82"/>
    </row>
    <row r="509" spans="1:4" ht="15">
      <c r="A509" s="66" t="s">
        <v>2078</v>
      </c>
      <c r="B509" s="110">
        <v>5000000</v>
      </c>
      <c r="C509" s="110">
        <v>5000000</v>
      </c>
      <c r="D509" s="82"/>
    </row>
    <row r="510" spans="1:4" ht="15">
      <c r="A510" s="63" t="s">
        <v>2078</v>
      </c>
      <c r="B510" s="110">
        <v>5250000</v>
      </c>
      <c r="C510" s="110">
        <v>5250000</v>
      </c>
      <c r="D510" s="82"/>
    </row>
    <row r="511" spans="1:4" ht="15">
      <c r="A511" s="63" t="s">
        <v>2078</v>
      </c>
      <c r="B511" s="110">
        <v>5500000</v>
      </c>
      <c r="C511" s="110">
        <v>5500000</v>
      </c>
      <c r="D511" s="82"/>
    </row>
    <row r="512" spans="1:4" ht="15">
      <c r="A512" s="63" t="s">
        <v>2078</v>
      </c>
      <c r="B512" s="110">
        <v>5750000</v>
      </c>
      <c r="C512" s="110">
        <v>5750000</v>
      </c>
      <c r="D512" s="82"/>
    </row>
    <row r="513" spans="1:4" ht="15">
      <c r="A513" s="66" t="s">
        <v>2078</v>
      </c>
      <c r="B513" s="107">
        <v>6000000</v>
      </c>
      <c r="C513" s="107">
        <v>6000000</v>
      </c>
      <c r="D513" s="75"/>
    </row>
    <row r="514" spans="1:4" ht="15">
      <c r="A514" s="66" t="s">
        <v>2078</v>
      </c>
      <c r="B514" s="107">
        <v>6250000</v>
      </c>
      <c r="C514" s="107">
        <v>6250000</v>
      </c>
      <c r="D514" s="75"/>
    </row>
    <row r="515" spans="1:4" ht="15">
      <c r="A515" s="66" t="s">
        <v>2078</v>
      </c>
      <c r="B515" s="107">
        <v>6500000</v>
      </c>
      <c r="C515" s="107">
        <v>6500000</v>
      </c>
      <c r="D515" s="75"/>
    </row>
    <row r="516" spans="1:4" ht="15">
      <c r="A516" s="66" t="s">
        <v>2078</v>
      </c>
      <c r="B516" s="107">
        <v>6750000</v>
      </c>
      <c r="C516" s="107">
        <v>6750000</v>
      </c>
      <c r="D516" s="75"/>
    </row>
    <row r="517" spans="1:4" ht="15">
      <c r="A517" s="66" t="s">
        <v>2078</v>
      </c>
      <c r="B517" s="107">
        <v>7000000</v>
      </c>
      <c r="C517" s="107">
        <v>7000000</v>
      </c>
      <c r="D517" s="75"/>
    </row>
    <row r="518" spans="1:4" ht="15">
      <c r="A518" s="66" t="s">
        <v>2078</v>
      </c>
      <c r="B518" s="107">
        <v>7250000</v>
      </c>
      <c r="C518" s="107">
        <v>7250000</v>
      </c>
      <c r="D518" s="75"/>
    </row>
    <row r="519" spans="1:4" ht="15">
      <c r="A519" s="66" t="s">
        <v>2078</v>
      </c>
      <c r="B519" s="107">
        <v>7500000</v>
      </c>
      <c r="C519" s="107">
        <v>7500000</v>
      </c>
      <c r="D519" s="75"/>
    </row>
    <row r="520" spans="1:4" ht="15">
      <c r="A520" s="66" t="s">
        <v>2078</v>
      </c>
      <c r="B520" s="107">
        <v>7750000</v>
      </c>
      <c r="C520" s="107">
        <v>7750000</v>
      </c>
      <c r="D520" s="75"/>
    </row>
    <row r="521" spans="1:4" ht="15">
      <c r="A521" s="66" t="s">
        <v>2078</v>
      </c>
      <c r="B521" s="107">
        <v>8000000</v>
      </c>
      <c r="C521" s="107">
        <v>8000000</v>
      </c>
      <c r="D521" s="75"/>
    </row>
    <row r="522" spans="1:4" ht="15">
      <c r="A522" s="66" t="s">
        <v>2078</v>
      </c>
      <c r="B522" s="107">
        <v>8250000</v>
      </c>
      <c r="C522" s="107">
        <v>8250000</v>
      </c>
      <c r="D522" s="75"/>
    </row>
    <row r="523" spans="1:4" ht="15">
      <c r="A523" s="66" t="s">
        <v>2078</v>
      </c>
      <c r="B523" s="107">
        <v>8500000</v>
      </c>
      <c r="C523" s="107">
        <v>8500000</v>
      </c>
      <c r="D523" s="75"/>
    </row>
    <row r="524" spans="1:4" ht="15">
      <c r="A524" s="66" t="s">
        <v>2078</v>
      </c>
      <c r="B524" s="107">
        <v>8750000</v>
      </c>
      <c r="C524" s="107">
        <v>8750000</v>
      </c>
      <c r="D524" s="75"/>
    </row>
    <row r="525" spans="1:4" ht="15">
      <c r="A525" s="66" t="s">
        <v>2078</v>
      </c>
      <c r="B525" s="107">
        <v>9000000</v>
      </c>
      <c r="C525" s="107">
        <v>9000000</v>
      </c>
      <c r="D525" s="75"/>
    </row>
    <row r="526" spans="1:4" ht="15">
      <c r="A526" s="66" t="s">
        <v>2078</v>
      </c>
      <c r="B526" s="107">
        <v>9250000</v>
      </c>
      <c r="C526" s="107">
        <v>9250000</v>
      </c>
      <c r="D526" s="75"/>
    </row>
    <row r="527" spans="1:4" ht="15">
      <c r="A527" s="66" t="s">
        <v>2078</v>
      </c>
      <c r="B527" s="107">
        <v>9500000</v>
      </c>
      <c r="C527" s="107">
        <v>9500000</v>
      </c>
      <c r="D527" s="75"/>
    </row>
    <row r="528" spans="1:4" ht="15">
      <c r="A528" s="66" t="s">
        <v>2078</v>
      </c>
      <c r="B528" s="107">
        <v>9750000</v>
      </c>
      <c r="C528" s="107">
        <v>9750000</v>
      </c>
      <c r="D528" s="75"/>
    </row>
    <row r="529" spans="1:4" ht="15">
      <c r="A529" s="66" t="s">
        <v>2078</v>
      </c>
      <c r="B529" s="107">
        <v>10000000</v>
      </c>
      <c r="C529" s="107">
        <v>10000000</v>
      </c>
      <c r="D529" s="75"/>
    </row>
    <row r="530" spans="1:4" ht="15">
      <c r="A530" s="66" t="s">
        <v>576</v>
      </c>
      <c r="B530" s="76" t="s">
        <v>578</v>
      </c>
      <c r="C530" s="76" t="s">
        <v>578</v>
      </c>
      <c r="D530" s="77"/>
    </row>
    <row r="531" spans="1:4" ht="15">
      <c r="A531" s="66" t="s">
        <v>576</v>
      </c>
      <c r="B531" s="76" t="s">
        <v>579</v>
      </c>
      <c r="C531" s="76" t="s">
        <v>579</v>
      </c>
      <c r="D531" s="77"/>
    </row>
    <row r="532" spans="1:4" ht="15">
      <c r="A532" s="66" t="s">
        <v>576</v>
      </c>
      <c r="B532" s="76" t="s">
        <v>583</v>
      </c>
      <c r="C532" s="76" t="s">
        <v>583</v>
      </c>
      <c r="D532" s="77"/>
    </row>
    <row r="533" spans="1:4" ht="15">
      <c r="A533" s="66" t="s">
        <v>576</v>
      </c>
      <c r="B533" s="76" t="s">
        <v>580</v>
      </c>
      <c r="C533" s="76" t="s">
        <v>580</v>
      </c>
      <c r="D533" s="77"/>
    </row>
    <row r="534" spans="1:4" ht="15">
      <c r="A534" s="66" t="s">
        <v>576</v>
      </c>
      <c r="B534" s="76" t="s">
        <v>581</v>
      </c>
      <c r="C534" s="76" t="s">
        <v>581</v>
      </c>
      <c r="D534" s="77"/>
    </row>
    <row r="535" spans="1:4" ht="15">
      <c r="A535" s="66" t="s">
        <v>576</v>
      </c>
      <c r="B535" s="76" t="s">
        <v>582</v>
      </c>
      <c r="C535" s="76" t="s">
        <v>582</v>
      </c>
      <c r="D535" s="77"/>
    </row>
    <row r="536" spans="1:4" ht="15">
      <c r="A536" s="66" t="s">
        <v>576</v>
      </c>
      <c r="B536" s="76" t="s">
        <v>105</v>
      </c>
      <c r="C536" s="76" t="s">
        <v>105</v>
      </c>
      <c r="D536" s="77"/>
    </row>
    <row r="537" spans="1:4" ht="15">
      <c r="A537" s="66" t="s">
        <v>526</v>
      </c>
      <c r="B537" s="76" t="s">
        <v>474</v>
      </c>
      <c r="C537" s="76" t="s">
        <v>474</v>
      </c>
      <c r="D537" s="77"/>
    </row>
    <row r="538" spans="1:4" ht="15">
      <c r="A538" s="66" t="s">
        <v>526</v>
      </c>
      <c r="B538" s="76" t="s">
        <v>475</v>
      </c>
      <c r="C538" s="76" t="s">
        <v>475</v>
      </c>
      <c r="D538" s="77"/>
    </row>
    <row r="539" spans="1:4" ht="15">
      <c r="A539" s="66" t="s">
        <v>526</v>
      </c>
      <c r="B539" s="76" t="s">
        <v>476</v>
      </c>
      <c r="C539" s="76" t="s">
        <v>476</v>
      </c>
      <c r="D539" s="77"/>
    </row>
    <row r="540" spans="1:4" ht="15">
      <c r="A540" s="66" t="s">
        <v>800</v>
      </c>
      <c r="B540" s="74" t="s">
        <v>660</v>
      </c>
      <c r="C540" s="66" t="s">
        <v>660</v>
      </c>
      <c r="D540" s="75"/>
    </row>
    <row r="541" spans="1:4" ht="15">
      <c r="A541" s="66" t="s">
        <v>800</v>
      </c>
      <c r="B541" s="74" t="s">
        <v>661</v>
      </c>
      <c r="C541" s="66" t="s">
        <v>661</v>
      </c>
      <c r="D541" s="75"/>
    </row>
    <row r="542" spans="1:4" ht="15">
      <c r="A542" s="66" t="s">
        <v>800</v>
      </c>
      <c r="B542" s="74" t="s">
        <v>1288</v>
      </c>
      <c r="C542" s="74" t="s">
        <v>1288</v>
      </c>
      <c r="D542" s="75"/>
    </row>
    <row r="543" spans="1:4" ht="15">
      <c r="A543" s="66" t="s">
        <v>799</v>
      </c>
      <c r="B543" s="74" t="s">
        <v>1289</v>
      </c>
      <c r="C543" s="74" t="s">
        <v>1289</v>
      </c>
      <c r="D543" s="75"/>
    </row>
    <row r="544" spans="1:4" ht="15">
      <c r="A544" s="66" t="s">
        <v>799</v>
      </c>
      <c r="B544" s="74" t="s">
        <v>798</v>
      </c>
      <c r="C544" s="74" t="s">
        <v>798</v>
      </c>
      <c r="D544" s="75"/>
    </row>
    <row r="545" spans="1:4" ht="15">
      <c r="A545" s="66" t="s">
        <v>799</v>
      </c>
      <c r="B545" s="74" t="s">
        <v>175</v>
      </c>
      <c r="C545" s="74" t="s">
        <v>175</v>
      </c>
      <c r="D545" s="75"/>
    </row>
    <row r="546" spans="1:4" ht="15">
      <c r="A546" s="66" t="s">
        <v>799</v>
      </c>
      <c r="B546" s="74" t="s">
        <v>1290</v>
      </c>
      <c r="C546" s="74" t="s">
        <v>1290</v>
      </c>
      <c r="D546" s="75"/>
    </row>
    <row r="547" spans="1:4" ht="15">
      <c r="A547" s="66" t="s">
        <v>799</v>
      </c>
      <c r="B547" s="74" t="s">
        <v>1291</v>
      </c>
      <c r="C547" s="74" t="s">
        <v>1291</v>
      </c>
      <c r="D547" s="75"/>
    </row>
    <row r="548" spans="1:4" ht="15">
      <c r="A548" s="66" t="s">
        <v>799</v>
      </c>
      <c r="B548" s="74" t="s">
        <v>1292</v>
      </c>
      <c r="C548" s="74" t="s">
        <v>1292</v>
      </c>
      <c r="D548" s="75"/>
    </row>
    <row r="549" spans="1:4" ht="15">
      <c r="A549" s="66" t="s">
        <v>799</v>
      </c>
      <c r="B549" s="74" t="s">
        <v>1293</v>
      </c>
      <c r="C549" s="74" t="s">
        <v>1293</v>
      </c>
      <c r="D549" s="75"/>
    </row>
    <row r="550" spans="1:4" ht="15">
      <c r="A550" s="66" t="s">
        <v>799</v>
      </c>
      <c r="B550" s="74" t="s">
        <v>1294</v>
      </c>
      <c r="C550" s="74" t="s">
        <v>1294</v>
      </c>
      <c r="D550" s="75"/>
    </row>
    <row r="551" spans="1:4" ht="15">
      <c r="A551" s="66" t="s">
        <v>799</v>
      </c>
      <c r="B551" s="74" t="s">
        <v>176</v>
      </c>
      <c r="C551" s="74" t="s">
        <v>176</v>
      </c>
      <c r="D551" s="75"/>
    </row>
    <row r="552" spans="1:4" ht="15">
      <c r="A552" s="66" t="s">
        <v>729</v>
      </c>
      <c r="B552" s="76" t="s">
        <v>722</v>
      </c>
      <c r="C552" s="76" t="s">
        <v>722</v>
      </c>
      <c r="D552" s="77"/>
    </row>
    <row r="553" spans="1:4" ht="15">
      <c r="A553" s="66" t="s">
        <v>729</v>
      </c>
      <c r="B553" s="76" t="s">
        <v>723</v>
      </c>
      <c r="C553" s="76" t="s">
        <v>723</v>
      </c>
      <c r="D553" s="77"/>
    </row>
    <row r="554" spans="1:4" ht="15">
      <c r="A554" s="66" t="s">
        <v>729</v>
      </c>
      <c r="B554" s="76" t="s">
        <v>724</v>
      </c>
      <c r="C554" s="76" t="s">
        <v>724</v>
      </c>
      <c r="D554" s="77"/>
    </row>
    <row r="555" spans="1:4" ht="15">
      <c r="A555" s="66" t="s">
        <v>729</v>
      </c>
      <c r="B555" s="76" t="s">
        <v>725</v>
      </c>
      <c r="C555" s="76" t="s">
        <v>725</v>
      </c>
      <c r="D555" s="77"/>
    </row>
    <row r="556" spans="1:4" ht="15">
      <c r="A556" s="66" t="s">
        <v>729</v>
      </c>
      <c r="B556" s="76" t="s">
        <v>726</v>
      </c>
      <c r="C556" s="76" t="s">
        <v>726</v>
      </c>
      <c r="D556" s="77"/>
    </row>
    <row r="557" spans="1:4" ht="15">
      <c r="A557" s="66" t="s">
        <v>729</v>
      </c>
      <c r="B557" s="76" t="s">
        <v>727</v>
      </c>
      <c r="C557" s="76" t="s">
        <v>727</v>
      </c>
      <c r="D557" s="77"/>
    </row>
    <row r="558" spans="1:4" ht="15">
      <c r="A558" s="66" t="s">
        <v>729</v>
      </c>
      <c r="B558" s="76" t="s">
        <v>728</v>
      </c>
      <c r="C558" s="76" t="s">
        <v>728</v>
      </c>
      <c r="D558" s="77"/>
    </row>
    <row r="559" spans="1:4" ht="15">
      <c r="A559" s="66" t="s">
        <v>801</v>
      </c>
      <c r="B559" s="74" t="s">
        <v>802</v>
      </c>
      <c r="C559" s="66" t="s">
        <v>802</v>
      </c>
      <c r="D559" s="75"/>
    </row>
    <row r="560" spans="1:4" ht="15">
      <c r="A560" s="66" t="s">
        <v>801</v>
      </c>
      <c r="B560" s="74" t="s">
        <v>803</v>
      </c>
      <c r="C560" s="66" t="s">
        <v>803</v>
      </c>
      <c r="D560" s="75"/>
    </row>
    <row r="561" spans="1:4" ht="15">
      <c r="A561" s="66" t="s">
        <v>527</v>
      </c>
      <c r="B561" s="76" t="s">
        <v>528</v>
      </c>
      <c r="C561" s="76" t="s">
        <v>528</v>
      </c>
      <c r="D561" s="77"/>
    </row>
    <row r="562" spans="1:4" ht="15">
      <c r="A562" s="66" t="s">
        <v>527</v>
      </c>
      <c r="B562" s="76" t="s">
        <v>529</v>
      </c>
      <c r="C562" s="76" t="s">
        <v>529</v>
      </c>
      <c r="D562" s="77"/>
    </row>
    <row r="563" spans="1:4" ht="15">
      <c r="A563" s="66" t="s">
        <v>815</v>
      </c>
      <c r="B563" s="74" t="s">
        <v>171</v>
      </c>
      <c r="C563" s="74" t="s">
        <v>171</v>
      </c>
      <c r="D563" s="75"/>
    </row>
    <row r="564" spans="1:4" ht="15">
      <c r="A564" s="66" t="s">
        <v>815</v>
      </c>
      <c r="B564" s="74" t="s">
        <v>763</v>
      </c>
      <c r="C564" s="74" t="s">
        <v>763</v>
      </c>
      <c r="D564" s="75"/>
    </row>
    <row r="565" spans="1:4" ht="15">
      <c r="A565" s="66" t="s">
        <v>1214</v>
      </c>
      <c r="B565" s="74" t="s">
        <v>763</v>
      </c>
      <c r="C565" s="74" t="s">
        <v>763</v>
      </c>
      <c r="D565" s="75"/>
    </row>
    <row r="566" spans="1:4" ht="15">
      <c r="A566" s="66" t="s">
        <v>1214</v>
      </c>
      <c r="B566" s="74" t="s">
        <v>1295</v>
      </c>
      <c r="C566" s="74" t="s">
        <v>1295</v>
      </c>
      <c r="D566" s="75"/>
    </row>
    <row r="567" spans="1:4" ht="15">
      <c r="A567" s="66" t="s">
        <v>766</v>
      </c>
      <c r="B567" s="74" t="s">
        <v>118</v>
      </c>
      <c r="C567" s="74" t="s">
        <v>118</v>
      </c>
      <c r="D567" s="75"/>
    </row>
    <row r="568" spans="1:4" ht="15">
      <c r="A568" s="66" t="s">
        <v>766</v>
      </c>
      <c r="B568" s="74" t="s">
        <v>84</v>
      </c>
      <c r="C568" s="74" t="s">
        <v>84</v>
      </c>
      <c r="D568" s="75"/>
    </row>
    <row r="569" spans="1:4" ht="15">
      <c r="A569" s="66" t="s">
        <v>766</v>
      </c>
      <c r="B569" s="74" t="s">
        <v>131</v>
      </c>
      <c r="C569" s="74" t="s">
        <v>131</v>
      </c>
      <c r="D569" s="75"/>
    </row>
    <row r="570" spans="1:4" ht="15">
      <c r="A570" s="66" t="s">
        <v>766</v>
      </c>
      <c r="B570" s="74" t="s">
        <v>132</v>
      </c>
      <c r="C570" s="74" t="s">
        <v>132</v>
      </c>
      <c r="D570" s="75"/>
    </row>
    <row r="571" spans="1:4" ht="15">
      <c r="A571" s="66" t="s">
        <v>766</v>
      </c>
      <c r="B571" s="74" t="s">
        <v>678</v>
      </c>
      <c r="C571" s="74" t="s">
        <v>678</v>
      </c>
      <c r="D571" s="75"/>
    </row>
    <row r="572" spans="1:4" ht="15">
      <c r="A572" s="66" t="s">
        <v>766</v>
      </c>
      <c r="B572" s="74" t="s">
        <v>236</v>
      </c>
      <c r="C572" s="74" t="s">
        <v>236</v>
      </c>
      <c r="D572" s="75"/>
    </row>
    <row r="573" spans="1:4" ht="15">
      <c r="A573" s="66" t="s">
        <v>766</v>
      </c>
      <c r="B573" s="74" t="s">
        <v>764</v>
      </c>
      <c r="C573" s="74" t="s">
        <v>764</v>
      </c>
      <c r="D573" s="75"/>
    </row>
    <row r="574" spans="1:4" ht="15">
      <c r="A574" s="66" t="s">
        <v>766</v>
      </c>
      <c r="B574" s="74" t="s">
        <v>237</v>
      </c>
      <c r="C574" s="74" t="s">
        <v>237</v>
      </c>
      <c r="D574" s="75"/>
    </row>
    <row r="575" spans="1:4" ht="15">
      <c r="A575" s="66" t="s">
        <v>766</v>
      </c>
      <c r="B575" s="74" t="s">
        <v>238</v>
      </c>
      <c r="C575" s="74" t="s">
        <v>238</v>
      </c>
      <c r="D575" s="75"/>
    </row>
    <row r="576" spans="1:4" ht="15">
      <c r="A576" s="66" t="s">
        <v>766</v>
      </c>
      <c r="B576" s="74" t="s">
        <v>239</v>
      </c>
      <c r="C576" s="74" t="s">
        <v>239</v>
      </c>
      <c r="D576" s="75"/>
    </row>
    <row r="577" spans="1:4" ht="15">
      <c r="A577" s="66" t="s">
        <v>766</v>
      </c>
      <c r="B577" s="74" t="s">
        <v>240</v>
      </c>
      <c r="C577" s="74" t="s">
        <v>240</v>
      </c>
      <c r="D577" s="75"/>
    </row>
    <row r="578" spans="1:4" ht="15">
      <c r="A578" s="66" t="s">
        <v>766</v>
      </c>
      <c r="B578" s="74" t="s">
        <v>241</v>
      </c>
      <c r="C578" s="74" t="s">
        <v>241</v>
      </c>
      <c r="D578" s="75"/>
    </row>
    <row r="579" spans="1:4" ht="15">
      <c r="A579" s="66" t="s">
        <v>766</v>
      </c>
      <c r="B579" s="74" t="s">
        <v>136</v>
      </c>
      <c r="C579" s="74" t="s">
        <v>136</v>
      </c>
      <c r="D579" s="75"/>
    </row>
    <row r="580" spans="1:4" ht="15">
      <c r="A580" s="66" t="s">
        <v>766</v>
      </c>
      <c r="B580" s="74" t="s">
        <v>137</v>
      </c>
      <c r="C580" s="74" t="s">
        <v>137</v>
      </c>
      <c r="D580" s="75"/>
    </row>
    <row r="581" spans="1:4" ht="15">
      <c r="A581" s="66" t="s">
        <v>766</v>
      </c>
      <c r="B581" s="74" t="s">
        <v>765</v>
      </c>
      <c r="C581" s="74" t="s">
        <v>765</v>
      </c>
      <c r="D581" s="75"/>
    </row>
    <row r="582" spans="1:4" ht="15">
      <c r="A582" s="66" t="s">
        <v>577</v>
      </c>
      <c r="B582" s="76" t="s">
        <v>120</v>
      </c>
      <c r="C582" s="76" t="s">
        <v>120</v>
      </c>
      <c r="D582" s="77"/>
    </row>
    <row r="583" spans="1:4" ht="15">
      <c r="A583" s="66" t="s">
        <v>577</v>
      </c>
      <c r="B583" s="76" t="s">
        <v>468</v>
      </c>
      <c r="C583" s="76" t="s">
        <v>468</v>
      </c>
      <c r="D583" s="77"/>
    </row>
    <row r="584" spans="1:4" ht="15">
      <c r="A584" s="66" t="s">
        <v>577</v>
      </c>
      <c r="B584" s="76" t="s">
        <v>505</v>
      </c>
      <c r="C584" s="76" t="s">
        <v>505</v>
      </c>
      <c r="D584" s="77"/>
    </row>
    <row r="585" spans="1:4" ht="15">
      <c r="A585" s="66" t="s">
        <v>577</v>
      </c>
      <c r="B585" s="76" t="s">
        <v>471</v>
      </c>
      <c r="C585" s="76" t="s">
        <v>471</v>
      </c>
      <c r="D585" s="77"/>
    </row>
    <row r="586" spans="1:4" ht="15">
      <c r="A586" s="66" t="s">
        <v>577</v>
      </c>
      <c r="B586" s="76" t="s">
        <v>503</v>
      </c>
      <c r="C586" s="76" t="s">
        <v>503</v>
      </c>
      <c r="D586" s="77"/>
    </row>
    <row r="587" spans="1:4" ht="15">
      <c r="A587" s="66" t="s">
        <v>514</v>
      </c>
      <c r="B587" s="76" t="s">
        <v>515</v>
      </c>
      <c r="C587" s="76" t="s">
        <v>515</v>
      </c>
      <c r="D587" s="77"/>
    </row>
    <row r="588" spans="1:4" ht="15">
      <c r="A588" s="66" t="s">
        <v>514</v>
      </c>
      <c r="B588" s="76" t="s">
        <v>147</v>
      </c>
      <c r="C588" s="76" t="s">
        <v>147</v>
      </c>
      <c r="D588" s="77"/>
    </row>
    <row r="589" spans="1:4" ht="15">
      <c r="A589" s="66" t="s">
        <v>514</v>
      </c>
      <c r="B589" s="76" t="s">
        <v>504</v>
      </c>
      <c r="C589" s="76" t="s">
        <v>504</v>
      </c>
      <c r="D589" s="77"/>
    </row>
    <row r="590" spans="1:4" ht="15">
      <c r="A590" s="66" t="s">
        <v>1215</v>
      </c>
      <c r="B590" s="74" t="s">
        <v>1296</v>
      </c>
      <c r="C590" s="74" t="s">
        <v>1296</v>
      </c>
      <c r="D590" s="77"/>
    </row>
    <row r="591" spans="1:4" ht="15">
      <c r="A591" s="66" t="s">
        <v>1215</v>
      </c>
      <c r="B591" s="74" t="s">
        <v>1297</v>
      </c>
      <c r="C591" s="74" t="s">
        <v>1297</v>
      </c>
      <c r="D591" s="77"/>
    </row>
    <row r="592" spans="1:4" ht="15">
      <c r="A592" s="66" t="s">
        <v>1216</v>
      </c>
      <c r="B592" s="74" t="s">
        <v>664</v>
      </c>
      <c r="C592" s="74" t="s">
        <v>664</v>
      </c>
      <c r="D592" s="77"/>
    </row>
    <row r="593" spans="1:4" ht="15">
      <c r="A593" s="66" t="s">
        <v>1216</v>
      </c>
      <c r="B593" s="74" t="s">
        <v>665</v>
      </c>
      <c r="C593" s="74" t="s">
        <v>665</v>
      </c>
      <c r="D593" s="77"/>
    </row>
    <row r="594" spans="1:4" ht="15">
      <c r="A594" s="66" t="s">
        <v>1216</v>
      </c>
      <c r="B594" s="74" t="s">
        <v>147</v>
      </c>
      <c r="C594" s="74" t="s">
        <v>147</v>
      </c>
      <c r="D594" s="77"/>
    </row>
    <row r="595" spans="1:4" ht="15">
      <c r="A595" s="66" t="s">
        <v>1216</v>
      </c>
      <c r="B595" s="74" t="s">
        <v>436</v>
      </c>
      <c r="C595" s="74" t="s">
        <v>436</v>
      </c>
      <c r="D595" s="77"/>
    </row>
    <row r="596" spans="1:4" ht="15">
      <c r="A596" s="66" t="s">
        <v>1216</v>
      </c>
      <c r="B596" s="74" t="s">
        <v>105</v>
      </c>
      <c r="C596" s="74" t="s">
        <v>105</v>
      </c>
      <c r="D596" s="77"/>
    </row>
    <row r="597" spans="1:4" ht="15">
      <c r="A597" s="66" t="s">
        <v>516</v>
      </c>
      <c r="B597" s="76" t="s">
        <v>517</v>
      </c>
      <c r="C597" s="76" t="s">
        <v>517</v>
      </c>
      <c r="D597" s="77"/>
    </row>
    <row r="598" spans="1:4" ht="15">
      <c r="A598" s="66" t="s">
        <v>516</v>
      </c>
      <c r="B598" s="76" t="s">
        <v>518</v>
      </c>
      <c r="C598" s="76" t="s">
        <v>518</v>
      </c>
      <c r="D598" s="77"/>
    </row>
    <row r="599" spans="1:4" ht="15">
      <c r="A599" s="66" t="s">
        <v>516</v>
      </c>
      <c r="B599" s="76" t="s">
        <v>473</v>
      </c>
      <c r="C599" s="76" t="s">
        <v>473</v>
      </c>
      <c r="D599" s="77"/>
    </row>
    <row r="600" spans="1:4" ht="15">
      <c r="A600" s="66" t="s">
        <v>816</v>
      </c>
      <c r="B600" s="74" t="s">
        <v>796</v>
      </c>
      <c r="C600" s="74" t="s">
        <v>796</v>
      </c>
      <c r="D600" s="75"/>
    </row>
    <row r="601" spans="1:4" ht="15">
      <c r="A601" s="66" t="s">
        <v>816</v>
      </c>
      <c r="B601" s="66" t="s">
        <v>797</v>
      </c>
      <c r="C601" s="66" t="s">
        <v>797</v>
      </c>
      <c r="D601" s="75"/>
    </row>
    <row r="602" spans="1:4" ht="15">
      <c r="A602" s="66" t="s">
        <v>1217</v>
      </c>
      <c r="B602" s="74" t="s">
        <v>1298</v>
      </c>
      <c r="C602" s="74" t="s">
        <v>1298</v>
      </c>
      <c r="D602" s="75"/>
    </row>
    <row r="603" spans="1:4" ht="15">
      <c r="A603" s="66" t="s">
        <v>1217</v>
      </c>
      <c r="B603" s="74" t="s">
        <v>1299</v>
      </c>
      <c r="C603" s="74" t="s">
        <v>1299</v>
      </c>
      <c r="D603" s="75"/>
    </row>
    <row r="604" spans="1:4" ht="15">
      <c r="A604" s="66" t="s">
        <v>1217</v>
      </c>
      <c r="B604" s="74" t="s">
        <v>1300</v>
      </c>
      <c r="C604" s="74" t="s">
        <v>1300</v>
      </c>
      <c r="D604" s="75"/>
    </row>
    <row r="605" spans="1:4" ht="15">
      <c r="A605" s="66" t="s">
        <v>1217</v>
      </c>
      <c r="B605" s="74" t="s">
        <v>1301</v>
      </c>
      <c r="C605" s="74" t="s">
        <v>1301</v>
      </c>
      <c r="D605" s="75"/>
    </row>
    <row r="606" spans="1:4" ht="15">
      <c r="A606" s="66" t="s">
        <v>1217</v>
      </c>
      <c r="B606" s="74" t="s">
        <v>1302</v>
      </c>
      <c r="C606" s="74" t="s">
        <v>1302</v>
      </c>
      <c r="D606" s="75"/>
    </row>
    <row r="607" spans="1:4" ht="15">
      <c r="A607" s="66" t="s">
        <v>1217</v>
      </c>
      <c r="B607" s="74" t="s">
        <v>1303</v>
      </c>
      <c r="C607" s="74" t="s">
        <v>1303</v>
      </c>
      <c r="D607" s="75"/>
    </row>
    <row r="608" spans="1:4" ht="15">
      <c r="A608" s="66" t="s">
        <v>1217</v>
      </c>
      <c r="B608" s="74" t="s">
        <v>1304</v>
      </c>
      <c r="C608" s="74" t="s">
        <v>1304</v>
      </c>
      <c r="D608" s="75"/>
    </row>
    <row r="609" spans="1:4" ht="15">
      <c r="A609" s="66" t="s">
        <v>1217</v>
      </c>
      <c r="B609" s="74" t="s">
        <v>1305</v>
      </c>
      <c r="C609" s="74" t="s">
        <v>1305</v>
      </c>
      <c r="D609" s="75"/>
    </row>
    <row r="610" spans="1:4" ht="15">
      <c r="A610" s="66" t="s">
        <v>1217</v>
      </c>
      <c r="B610" s="74" t="s">
        <v>1306</v>
      </c>
      <c r="C610" s="74" t="s">
        <v>1306</v>
      </c>
      <c r="D610" s="75"/>
    </row>
    <row r="611" spans="1:4" ht="15">
      <c r="A611" s="66" t="s">
        <v>1217</v>
      </c>
      <c r="B611" s="74" t="s">
        <v>1307</v>
      </c>
      <c r="C611" s="74" t="s">
        <v>1307</v>
      </c>
      <c r="D611" s="75"/>
    </row>
    <row r="612" spans="1:4" ht="15">
      <c r="A612" s="66" t="s">
        <v>1217</v>
      </c>
      <c r="B612" s="74" t="s">
        <v>1308</v>
      </c>
      <c r="C612" s="74" t="s">
        <v>1308</v>
      </c>
      <c r="D612" s="75"/>
    </row>
    <row r="613" spans="1:4" ht="15">
      <c r="A613" s="66" t="s">
        <v>1217</v>
      </c>
      <c r="B613" s="74" t="s">
        <v>1309</v>
      </c>
      <c r="C613" s="74" t="s">
        <v>1309</v>
      </c>
      <c r="D613" s="75"/>
    </row>
    <row r="614" spans="1:4" ht="15">
      <c r="A614" s="66" t="s">
        <v>1217</v>
      </c>
      <c r="B614" s="74" t="s">
        <v>1310</v>
      </c>
      <c r="C614" s="74" t="s">
        <v>1310</v>
      </c>
      <c r="D614" s="75"/>
    </row>
    <row r="615" spans="1:4" ht="15">
      <c r="A615" s="66" t="s">
        <v>1217</v>
      </c>
      <c r="B615" s="74" t="s">
        <v>1311</v>
      </c>
      <c r="C615" s="74" t="s">
        <v>1311</v>
      </c>
      <c r="D615" s="75"/>
    </row>
    <row r="616" spans="1:4" ht="15">
      <c r="A616" s="66" t="s">
        <v>1217</v>
      </c>
      <c r="B616" s="74" t="s">
        <v>1312</v>
      </c>
      <c r="C616" s="74" t="s">
        <v>1312</v>
      </c>
      <c r="D616" s="75"/>
    </row>
    <row r="617" spans="1:4" ht="15">
      <c r="A617" s="66" t="s">
        <v>1217</v>
      </c>
      <c r="B617" s="74" t="s">
        <v>1313</v>
      </c>
      <c r="C617" s="74" t="s">
        <v>1313</v>
      </c>
      <c r="D617" s="75"/>
    </row>
    <row r="618" spans="1:4" ht="15">
      <c r="A618" s="66" t="s">
        <v>1217</v>
      </c>
      <c r="B618" s="74" t="s">
        <v>1314</v>
      </c>
      <c r="C618" s="74" t="s">
        <v>1314</v>
      </c>
      <c r="D618" s="75"/>
    </row>
    <row r="619" spans="1:4" ht="15">
      <c r="A619" s="66" t="s">
        <v>1217</v>
      </c>
      <c r="B619" s="74" t="s">
        <v>1315</v>
      </c>
      <c r="C619" s="74" t="s">
        <v>1315</v>
      </c>
      <c r="D619" s="75"/>
    </row>
    <row r="620" spans="1:4" ht="15">
      <c r="A620" s="66" t="s">
        <v>1217</v>
      </c>
      <c r="B620" s="74" t="s">
        <v>1316</v>
      </c>
      <c r="C620" s="74" t="s">
        <v>1316</v>
      </c>
      <c r="D620" s="75"/>
    </row>
    <row r="621" spans="1:4" ht="15">
      <c r="A621" s="66" t="s">
        <v>1217</v>
      </c>
      <c r="B621" s="74" t="s">
        <v>1317</v>
      </c>
      <c r="C621" s="74" t="s">
        <v>1317</v>
      </c>
      <c r="D621" s="75"/>
    </row>
    <row r="622" spans="1:4" ht="15">
      <c r="A622" s="66" t="s">
        <v>1217</v>
      </c>
      <c r="B622" s="74" t="s">
        <v>1318</v>
      </c>
      <c r="C622" s="74" t="s">
        <v>1318</v>
      </c>
      <c r="D622" s="75"/>
    </row>
    <row r="623" spans="1:4" ht="15">
      <c r="A623" s="66" t="s">
        <v>1217</v>
      </c>
      <c r="B623" s="74" t="s">
        <v>1319</v>
      </c>
      <c r="C623" s="74" t="s">
        <v>1319</v>
      </c>
      <c r="D623" s="75"/>
    </row>
    <row r="624" spans="1:4" ht="15">
      <c r="A624" s="66" t="s">
        <v>1217</v>
      </c>
      <c r="B624" s="74" t="s">
        <v>1320</v>
      </c>
      <c r="C624" s="74" t="s">
        <v>1320</v>
      </c>
      <c r="D624" s="75"/>
    </row>
    <row r="625" spans="1:4" ht="15">
      <c r="A625" s="66" t="s">
        <v>1217</v>
      </c>
      <c r="B625" s="74" t="s">
        <v>1321</v>
      </c>
      <c r="C625" s="74" t="s">
        <v>1321</v>
      </c>
      <c r="D625" s="75"/>
    </row>
    <row r="626" spans="1:4" ht="15">
      <c r="A626" s="66" t="s">
        <v>1217</v>
      </c>
      <c r="B626" s="74" t="s">
        <v>1322</v>
      </c>
      <c r="C626" s="74" t="s">
        <v>1322</v>
      </c>
      <c r="D626" s="75"/>
    </row>
    <row r="627" spans="1:4" ht="15">
      <c r="A627" s="66" t="s">
        <v>1217</v>
      </c>
      <c r="B627" s="74" t="s">
        <v>1323</v>
      </c>
      <c r="C627" s="74" t="s">
        <v>1323</v>
      </c>
      <c r="D627" s="75"/>
    </row>
    <row r="628" spans="1:4" ht="15">
      <c r="A628" s="66" t="s">
        <v>1217</v>
      </c>
      <c r="B628" s="74" t="s">
        <v>1324</v>
      </c>
      <c r="C628" s="74" t="s">
        <v>1324</v>
      </c>
      <c r="D628" s="75"/>
    </row>
    <row r="629" spans="1:4" ht="15">
      <c r="A629" s="66" t="s">
        <v>1217</v>
      </c>
      <c r="B629" s="74" t="s">
        <v>1325</v>
      </c>
      <c r="C629" s="74" t="s">
        <v>1325</v>
      </c>
      <c r="D629" s="75"/>
    </row>
    <row r="630" spans="1:4" ht="15">
      <c r="A630" s="66" t="s">
        <v>1217</v>
      </c>
      <c r="B630" s="74" t="s">
        <v>1326</v>
      </c>
      <c r="C630" s="74" t="s">
        <v>1326</v>
      </c>
      <c r="D630" s="75"/>
    </row>
    <row r="631" spans="1:4" ht="15">
      <c r="A631" s="66" t="s">
        <v>1217</v>
      </c>
      <c r="B631" s="74" t="s">
        <v>1327</v>
      </c>
      <c r="C631" s="74" t="s">
        <v>1327</v>
      </c>
      <c r="D631" s="75"/>
    </row>
    <row r="632" spans="1:4" ht="15">
      <c r="A632" s="66" t="s">
        <v>1217</v>
      </c>
      <c r="B632" s="74" t="s">
        <v>1328</v>
      </c>
      <c r="C632" s="74" t="s">
        <v>1328</v>
      </c>
      <c r="D632" s="75"/>
    </row>
    <row r="633" spans="1:4" ht="15">
      <c r="A633" s="66" t="s">
        <v>1217</v>
      </c>
      <c r="B633" s="74" t="s">
        <v>1329</v>
      </c>
      <c r="C633" s="74" t="s">
        <v>1329</v>
      </c>
      <c r="D633" s="75"/>
    </row>
    <row r="634" spans="1:4" ht="15">
      <c r="A634" s="66" t="s">
        <v>1217</v>
      </c>
      <c r="B634" s="74" t="s">
        <v>1330</v>
      </c>
      <c r="C634" s="74" t="s">
        <v>1330</v>
      </c>
      <c r="D634" s="75"/>
    </row>
    <row r="635" spans="1:4" ht="15">
      <c r="A635" s="66" t="s">
        <v>1217</v>
      </c>
      <c r="B635" s="74" t="s">
        <v>1331</v>
      </c>
      <c r="C635" s="74" t="s">
        <v>1331</v>
      </c>
      <c r="D635" s="75"/>
    </row>
    <row r="636" spans="1:4" ht="15">
      <c r="A636" s="66" t="s">
        <v>1217</v>
      </c>
      <c r="B636" s="74" t="s">
        <v>1332</v>
      </c>
      <c r="C636" s="74" t="s">
        <v>1332</v>
      </c>
      <c r="D636" s="75"/>
    </row>
    <row r="637" spans="1:4" ht="15">
      <c r="A637" s="66" t="s">
        <v>1217</v>
      </c>
      <c r="B637" s="74" t="s">
        <v>1333</v>
      </c>
      <c r="C637" s="74" t="s">
        <v>1333</v>
      </c>
      <c r="D637" s="75"/>
    </row>
    <row r="638" spans="1:4" ht="15">
      <c r="A638" s="66" t="s">
        <v>1217</v>
      </c>
      <c r="B638" s="74" t="s">
        <v>1334</v>
      </c>
      <c r="C638" s="74" t="s">
        <v>1334</v>
      </c>
      <c r="D638" s="75"/>
    </row>
    <row r="639" spans="1:4" ht="15">
      <c r="A639" s="66" t="s">
        <v>1217</v>
      </c>
      <c r="B639" s="74" t="s">
        <v>1335</v>
      </c>
      <c r="C639" s="74" t="s">
        <v>1335</v>
      </c>
      <c r="D639" s="75"/>
    </row>
    <row r="640" spans="1:4" ht="15">
      <c r="A640" s="66" t="s">
        <v>1217</v>
      </c>
      <c r="B640" s="74" t="s">
        <v>1336</v>
      </c>
      <c r="C640" s="74" t="s">
        <v>1336</v>
      </c>
      <c r="D640" s="75"/>
    </row>
    <row r="641" spans="1:4" ht="15">
      <c r="A641" s="66" t="s">
        <v>1217</v>
      </c>
      <c r="B641" s="74" t="s">
        <v>1337</v>
      </c>
      <c r="C641" s="74" t="s">
        <v>1337</v>
      </c>
      <c r="D641" s="75"/>
    </row>
    <row r="642" spans="1:4" ht="15">
      <c r="A642" s="66" t="s">
        <v>1217</v>
      </c>
      <c r="B642" s="74" t="s">
        <v>1338</v>
      </c>
      <c r="C642" s="74" t="s">
        <v>1338</v>
      </c>
      <c r="D642" s="75"/>
    </row>
    <row r="643" spans="1:4" ht="15">
      <c r="A643" s="66" t="s">
        <v>1217</v>
      </c>
      <c r="B643" s="74" t="s">
        <v>1339</v>
      </c>
      <c r="C643" s="74" t="s">
        <v>1339</v>
      </c>
      <c r="D643" s="75"/>
    </row>
    <row r="644" spans="1:4" ht="15">
      <c r="A644" s="66" t="s">
        <v>1217</v>
      </c>
      <c r="B644" s="74" t="s">
        <v>1340</v>
      </c>
      <c r="C644" s="74" t="s">
        <v>1340</v>
      </c>
      <c r="D644" s="75"/>
    </row>
    <row r="645" spans="1:4" ht="15">
      <c r="A645" s="66" t="s">
        <v>1217</v>
      </c>
      <c r="B645" s="74" t="s">
        <v>1341</v>
      </c>
      <c r="C645" s="74" t="s">
        <v>1341</v>
      </c>
      <c r="D645" s="75"/>
    </row>
    <row r="646" spans="1:4" ht="15">
      <c r="A646" s="66" t="s">
        <v>1217</v>
      </c>
      <c r="B646" s="74" t="s">
        <v>1342</v>
      </c>
      <c r="C646" s="74" t="s">
        <v>1342</v>
      </c>
      <c r="D646" s="75"/>
    </row>
    <row r="647" spans="1:4" ht="15">
      <c r="A647" s="66" t="s">
        <v>1217</v>
      </c>
      <c r="B647" s="74" t="s">
        <v>1343</v>
      </c>
      <c r="C647" s="74" t="s">
        <v>1343</v>
      </c>
      <c r="D647" s="75"/>
    </row>
    <row r="648" spans="1:4" ht="15">
      <c r="A648" s="66" t="s">
        <v>1217</v>
      </c>
      <c r="B648" s="74" t="s">
        <v>1344</v>
      </c>
      <c r="C648" s="74" t="s">
        <v>1344</v>
      </c>
      <c r="D648" s="75"/>
    </row>
    <row r="649" spans="1:4" ht="15">
      <c r="A649" s="66" t="s">
        <v>1217</v>
      </c>
      <c r="B649" s="74" t="s">
        <v>1345</v>
      </c>
      <c r="C649" s="74" t="s">
        <v>1345</v>
      </c>
      <c r="D649" s="75"/>
    </row>
    <row r="650" spans="1:4" ht="15">
      <c r="A650" s="66" t="s">
        <v>1217</v>
      </c>
      <c r="B650" s="81" t="s">
        <v>1346</v>
      </c>
      <c r="C650" s="81" t="s">
        <v>1346</v>
      </c>
      <c r="D650" s="75"/>
    </row>
    <row r="651" spans="1:4" ht="15">
      <c r="A651" s="66" t="s">
        <v>1217</v>
      </c>
      <c r="B651" s="81" t="s">
        <v>1347</v>
      </c>
      <c r="C651" s="81" t="s">
        <v>1347</v>
      </c>
      <c r="D651" s="75"/>
    </row>
    <row r="652" spans="1:4" ht="15">
      <c r="A652" s="66" t="s">
        <v>1217</v>
      </c>
      <c r="B652" s="81" t="s">
        <v>1348</v>
      </c>
      <c r="C652" s="81" t="s">
        <v>1348</v>
      </c>
      <c r="D652" s="75"/>
    </row>
    <row r="653" spans="1:4" ht="15">
      <c r="A653" s="66" t="s">
        <v>1217</v>
      </c>
      <c r="B653" s="81" t="s">
        <v>1349</v>
      </c>
      <c r="C653" s="81" t="s">
        <v>1349</v>
      </c>
      <c r="D653" s="75"/>
    </row>
    <row r="654" spans="1:4" ht="15">
      <c r="A654" s="66" t="s">
        <v>1217</v>
      </c>
      <c r="B654" s="81" t="s">
        <v>1350</v>
      </c>
      <c r="C654" s="81" t="s">
        <v>1350</v>
      </c>
      <c r="D654" s="75"/>
    </row>
    <row r="655" spans="1:4" ht="15">
      <c r="A655" s="66" t="s">
        <v>1217</v>
      </c>
      <c r="B655" s="81" t="s">
        <v>1351</v>
      </c>
      <c r="C655" s="81" t="s">
        <v>1351</v>
      </c>
      <c r="D655" s="75"/>
    </row>
    <row r="656" spans="1:4" ht="15">
      <c r="A656" s="66" t="s">
        <v>1217</v>
      </c>
      <c r="B656" s="81" t="s">
        <v>1352</v>
      </c>
      <c r="C656" s="81" t="s">
        <v>1352</v>
      </c>
      <c r="D656" s="75"/>
    </row>
    <row r="657" spans="1:4" ht="15">
      <c r="A657" s="66" t="s">
        <v>1217</v>
      </c>
      <c r="B657" s="81" t="s">
        <v>1353</v>
      </c>
      <c r="C657" s="81" t="s">
        <v>1353</v>
      </c>
      <c r="D657" s="75"/>
    </row>
    <row r="658" spans="1:4" ht="15">
      <c r="A658" s="66" t="s">
        <v>1217</v>
      </c>
      <c r="B658" s="81" t="s">
        <v>1354</v>
      </c>
      <c r="C658" s="81" t="s">
        <v>1354</v>
      </c>
      <c r="D658" s="75"/>
    </row>
    <row r="659" spans="1:4" ht="15">
      <c r="A659" s="66" t="s">
        <v>1217</v>
      </c>
      <c r="B659" s="81" t="s">
        <v>1355</v>
      </c>
      <c r="C659" s="81" t="s">
        <v>1355</v>
      </c>
      <c r="D659" s="75"/>
    </row>
    <row r="660" spans="1:4" ht="15">
      <c r="A660" s="66" t="s">
        <v>1217</v>
      </c>
      <c r="B660" s="81" t="s">
        <v>1356</v>
      </c>
      <c r="C660" s="81" t="s">
        <v>1356</v>
      </c>
      <c r="D660" s="75"/>
    </row>
    <row r="661" spans="1:4" ht="15">
      <c r="A661" s="66" t="s">
        <v>1217</v>
      </c>
      <c r="B661" s="81" t="s">
        <v>1357</v>
      </c>
      <c r="C661" s="81" t="s">
        <v>1357</v>
      </c>
      <c r="D661" s="75"/>
    </row>
    <row r="662" spans="1:4" ht="15">
      <c r="A662" s="66" t="s">
        <v>1217</v>
      </c>
      <c r="B662" s="81" t="s">
        <v>1358</v>
      </c>
      <c r="C662" s="81" t="s">
        <v>1358</v>
      </c>
      <c r="D662" s="75"/>
    </row>
    <row r="663" spans="1:4" ht="15">
      <c r="A663" s="66" t="s">
        <v>1217</v>
      </c>
      <c r="B663" s="81" t="s">
        <v>1359</v>
      </c>
      <c r="C663" s="81" t="s">
        <v>1359</v>
      </c>
      <c r="D663" s="75"/>
    </row>
    <row r="664" spans="1:4" ht="15">
      <c r="A664" s="66" t="s">
        <v>1217</v>
      </c>
      <c r="B664" s="81" t="s">
        <v>1360</v>
      </c>
      <c r="C664" s="81" t="s">
        <v>1360</v>
      </c>
      <c r="D664" s="75"/>
    </row>
    <row r="665" spans="1:4" ht="15">
      <c r="A665" s="66" t="s">
        <v>1217</v>
      </c>
      <c r="B665" s="81" t="s">
        <v>1361</v>
      </c>
      <c r="C665" s="81" t="s">
        <v>1361</v>
      </c>
      <c r="D665" s="75"/>
    </row>
    <row r="666" spans="1:4" ht="15">
      <c r="A666" s="66" t="s">
        <v>1217</v>
      </c>
      <c r="B666" s="81" t="s">
        <v>1362</v>
      </c>
      <c r="C666" s="81" t="s">
        <v>1362</v>
      </c>
      <c r="D666" s="75"/>
    </row>
    <row r="667" spans="1:4" ht="15">
      <c r="A667" s="66" t="s">
        <v>1217</v>
      </c>
      <c r="B667" s="81" t="s">
        <v>1363</v>
      </c>
      <c r="C667" s="81" t="s">
        <v>1363</v>
      </c>
      <c r="D667" s="75"/>
    </row>
    <row r="668" spans="1:4" ht="15">
      <c r="A668" s="66" t="s">
        <v>1217</v>
      </c>
      <c r="B668" s="81" t="s">
        <v>1364</v>
      </c>
      <c r="C668" s="81" t="s">
        <v>1364</v>
      </c>
      <c r="D668" s="75"/>
    </row>
    <row r="669" spans="1:4" ht="15">
      <c r="A669" s="66" t="s">
        <v>1217</v>
      </c>
      <c r="B669" s="81" t="s">
        <v>1365</v>
      </c>
      <c r="C669" s="81" t="s">
        <v>1365</v>
      </c>
      <c r="D669" s="75"/>
    </row>
    <row r="670" spans="1:4" ht="15">
      <c r="A670" s="66" t="s">
        <v>1217</v>
      </c>
      <c r="B670" s="81" t="s">
        <v>1366</v>
      </c>
      <c r="C670" s="81" t="s">
        <v>1366</v>
      </c>
      <c r="D670" s="75"/>
    </row>
    <row r="671" spans="1:4" ht="15">
      <c r="A671" s="66" t="s">
        <v>1217</v>
      </c>
      <c r="B671" s="81" t="s">
        <v>1367</v>
      </c>
      <c r="C671" s="81" t="s">
        <v>1367</v>
      </c>
      <c r="D671" s="75"/>
    </row>
    <row r="672" spans="1:4" ht="15">
      <c r="A672" s="66" t="s">
        <v>1217</v>
      </c>
      <c r="B672" s="81" t="s">
        <v>1368</v>
      </c>
      <c r="C672" s="81" t="s">
        <v>1368</v>
      </c>
      <c r="D672" s="75"/>
    </row>
    <row r="673" spans="1:4" ht="15">
      <c r="A673" s="66" t="s">
        <v>1217</v>
      </c>
      <c r="B673" s="81" t="s">
        <v>1369</v>
      </c>
      <c r="C673" s="81" t="s">
        <v>1369</v>
      </c>
      <c r="D673" s="75"/>
    </row>
    <row r="674" spans="1:4" ht="15">
      <c r="A674" s="66" t="s">
        <v>1217</v>
      </c>
      <c r="B674" s="81" t="s">
        <v>1370</v>
      </c>
      <c r="C674" s="81" t="s">
        <v>1370</v>
      </c>
      <c r="D674" s="75"/>
    </row>
    <row r="675" spans="1:4" ht="15">
      <c r="A675" s="66" t="s">
        <v>1217</v>
      </c>
      <c r="B675" s="81" t="s">
        <v>1371</v>
      </c>
      <c r="C675" s="81" t="s">
        <v>1371</v>
      </c>
      <c r="D675" s="75"/>
    </row>
    <row r="676" spans="1:4" ht="15">
      <c r="A676" s="66" t="s">
        <v>1217</v>
      </c>
      <c r="B676" s="81" t="s">
        <v>1372</v>
      </c>
      <c r="C676" s="81" t="s">
        <v>1372</v>
      </c>
      <c r="D676" s="75"/>
    </row>
    <row r="677" spans="1:4" ht="15">
      <c r="A677" s="66" t="s">
        <v>1217</v>
      </c>
      <c r="B677" s="81" t="s">
        <v>1373</v>
      </c>
      <c r="C677" s="81" t="s">
        <v>1373</v>
      </c>
      <c r="D677" s="75"/>
    </row>
    <row r="678" spans="1:4" ht="15">
      <c r="A678" s="66" t="s">
        <v>1217</v>
      </c>
      <c r="B678" s="81" t="s">
        <v>1374</v>
      </c>
      <c r="C678" s="81" t="s">
        <v>1374</v>
      </c>
      <c r="D678" s="75"/>
    </row>
    <row r="679" spans="1:4" ht="15">
      <c r="A679" s="66" t="s">
        <v>1217</v>
      </c>
      <c r="B679" s="81" t="s">
        <v>1375</v>
      </c>
      <c r="C679" s="81" t="s">
        <v>1375</v>
      </c>
      <c r="D679" s="75"/>
    </row>
    <row r="680" spans="1:4" ht="15">
      <c r="A680" s="66" t="s">
        <v>1217</v>
      </c>
      <c r="B680" s="81" t="s">
        <v>1376</v>
      </c>
      <c r="C680" s="81" t="s">
        <v>1376</v>
      </c>
      <c r="D680" s="75"/>
    </row>
    <row r="681" spans="1:4" ht="15">
      <c r="A681" s="66" t="s">
        <v>1217</v>
      </c>
      <c r="B681" s="81" t="s">
        <v>1377</v>
      </c>
      <c r="C681" s="81" t="s">
        <v>1377</v>
      </c>
      <c r="D681" s="75"/>
    </row>
    <row r="682" spans="1:4" ht="15">
      <c r="A682" s="66" t="s">
        <v>1217</v>
      </c>
      <c r="B682" s="81" t="s">
        <v>1378</v>
      </c>
      <c r="C682" s="81" t="s">
        <v>1378</v>
      </c>
      <c r="D682" s="75"/>
    </row>
    <row r="683" spans="1:4" ht="15">
      <c r="A683" s="66" t="s">
        <v>1217</v>
      </c>
      <c r="B683" s="81" t="s">
        <v>1379</v>
      </c>
      <c r="C683" s="81" t="s">
        <v>1379</v>
      </c>
      <c r="D683" s="75"/>
    </row>
    <row r="684" spans="1:4" ht="15">
      <c r="A684" s="66" t="s">
        <v>1217</v>
      </c>
      <c r="B684" s="81" t="s">
        <v>1380</v>
      </c>
      <c r="C684" s="81" t="s">
        <v>1380</v>
      </c>
      <c r="D684" s="75"/>
    </row>
    <row r="685" spans="1:4" ht="15">
      <c r="A685" s="66" t="s">
        <v>1217</v>
      </c>
      <c r="B685" s="81" t="s">
        <v>1381</v>
      </c>
      <c r="C685" s="81" t="s">
        <v>1381</v>
      </c>
      <c r="D685" s="75"/>
    </row>
    <row r="686" spans="1:4" ht="15">
      <c r="A686" s="66" t="s">
        <v>1217</v>
      </c>
      <c r="B686" s="81" t="s">
        <v>1382</v>
      </c>
      <c r="C686" s="81" t="s">
        <v>1382</v>
      </c>
      <c r="D686" s="75"/>
    </row>
    <row r="687" spans="1:4" ht="15">
      <c r="A687" s="66" t="s">
        <v>1217</v>
      </c>
      <c r="B687" s="81" t="s">
        <v>1383</v>
      </c>
      <c r="C687" s="81" t="s">
        <v>1383</v>
      </c>
      <c r="D687" s="75"/>
    </row>
    <row r="688" spans="1:4" ht="15">
      <c r="A688" s="66" t="s">
        <v>1217</v>
      </c>
      <c r="B688" s="81" t="s">
        <v>1384</v>
      </c>
      <c r="C688" s="81" t="s">
        <v>1384</v>
      </c>
      <c r="D688" s="75"/>
    </row>
    <row r="689" spans="1:4" ht="15">
      <c r="A689" s="66" t="s">
        <v>1217</v>
      </c>
      <c r="B689" s="81" t="s">
        <v>1385</v>
      </c>
      <c r="C689" s="81" t="s">
        <v>1385</v>
      </c>
      <c r="D689" s="75"/>
    </row>
    <row r="690" spans="1:4" ht="15">
      <c r="A690" s="66" t="s">
        <v>1217</v>
      </c>
      <c r="B690" s="81" t="s">
        <v>1386</v>
      </c>
      <c r="C690" s="81" t="s">
        <v>1386</v>
      </c>
      <c r="D690" s="75"/>
    </row>
    <row r="691" spans="1:4" ht="15">
      <c r="A691" s="66" t="s">
        <v>1217</v>
      </c>
      <c r="B691" s="81" t="s">
        <v>1387</v>
      </c>
      <c r="C691" s="81" t="s">
        <v>1387</v>
      </c>
      <c r="D691" s="75"/>
    </row>
    <row r="692" spans="1:4" ht="15">
      <c r="A692" s="66" t="s">
        <v>1217</v>
      </c>
      <c r="B692" s="81" t="s">
        <v>1388</v>
      </c>
      <c r="C692" s="81" t="s">
        <v>1388</v>
      </c>
      <c r="D692" s="75"/>
    </row>
    <row r="693" spans="1:4" ht="15">
      <c r="A693" s="63" t="s">
        <v>1217</v>
      </c>
      <c r="B693" s="81" t="s">
        <v>1389</v>
      </c>
      <c r="C693" s="81" t="s">
        <v>1389</v>
      </c>
      <c r="D693" s="82"/>
    </row>
    <row r="694" spans="1:4" ht="15">
      <c r="A694" s="63" t="s">
        <v>1217</v>
      </c>
      <c r="B694" s="81" t="s">
        <v>1390</v>
      </c>
      <c r="C694" s="81" t="s">
        <v>1390</v>
      </c>
      <c r="D694" s="82"/>
    </row>
    <row r="695" spans="1:4" ht="15">
      <c r="A695" s="63" t="s">
        <v>1217</v>
      </c>
      <c r="B695" s="81" t="s">
        <v>1391</v>
      </c>
      <c r="C695" s="81" t="s">
        <v>1391</v>
      </c>
      <c r="D695" s="82"/>
    </row>
    <row r="696" spans="1:4" ht="15">
      <c r="A696" s="63" t="s">
        <v>1217</v>
      </c>
      <c r="B696" s="81" t="s">
        <v>1392</v>
      </c>
      <c r="C696" s="81" t="s">
        <v>1392</v>
      </c>
      <c r="D696" s="82"/>
    </row>
    <row r="697" spans="1:4" ht="15">
      <c r="A697" s="63" t="s">
        <v>1217</v>
      </c>
      <c r="B697" s="81" t="s">
        <v>1393</v>
      </c>
      <c r="C697" s="81" t="s">
        <v>1393</v>
      </c>
      <c r="D697" s="82"/>
    </row>
    <row r="698" spans="1:4" ht="15">
      <c r="A698" s="63" t="s">
        <v>1217</v>
      </c>
      <c r="B698" s="81" t="s">
        <v>1394</v>
      </c>
      <c r="C698" s="81" t="s">
        <v>1394</v>
      </c>
      <c r="D698" s="82"/>
    </row>
    <row r="699" spans="1:4" ht="15">
      <c r="A699" s="63" t="s">
        <v>1217</v>
      </c>
      <c r="B699" s="74" t="s">
        <v>1395</v>
      </c>
      <c r="C699" s="74" t="s">
        <v>1395</v>
      </c>
      <c r="D699" s="75"/>
    </row>
    <row r="700" spans="1:4" ht="15">
      <c r="A700" s="63" t="s">
        <v>1217</v>
      </c>
      <c r="B700" s="74" t="s">
        <v>1396</v>
      </c>
      <c r="C700" s="74" t="s">
        <v>1396</v>
      </c>
      <c r="D700" s="75"/>
    </row>
    <row r="701" spans="1:4" ht="15">
      <c r="A701" s="63" t="s">
        <v>1217</v>
      </c>
      <c r="B701" s="74" t="s">
        <v>1397</v>
      </c>
      <c r="C701" s="74" t="s">
        <v>1397</v>
      </c>
      <c r="D701" s="75"/>
    </row>
    <row r="702" spans="1:4" ht="15">
      <c r="A702" s="63" t="s">
        <v>1217</v>
      </c>
      <c r="B702" s="81" t="s">
        <v>1398</v>
      </c>
      <c r="C702" s="81" t="s">
        <v>1398</v>
      </c>
      <c r="D702" s="82"/>
    </row>
    <row r="703" spans="1:4" ht="15">
      <c r="A703" s="63" t="s">
        <v>1217</v>
      </c>
      <c r="B703" s="81" t="s">
        <v>1399</v>
      </c>
      <c r="C703" s="81" t="s">
        <v>1399</v>
      </c>
      <c r="D703" s="82"/>
    </row>
    <row r="704" spans="1:4" ht="15">
      <c r="A704" s="66" t="s">
        <v>1217</v>
      </c>
      <c r="B704" s="74" t="s">
        <v>1400</v>
      </c>
      <c r="C704" s="74" t="s">
        <v>1400</v>
      </c>
      <c r="D704" s="75"/>
    </row>
    <row r="705" spans="1:4" ht="15">
      <c r="A705" s="66" t="s">
        <v>1217</v>
      </c>
      <c r="B705" s="74" t="s">
        <v>1401</v>
      </c>
      <c r="C705" s="74" t="s">
        <v>1401</v>
      </c>
      <c r="D705" s="75"/>
    </row>
    <row r="706" spans="1:4" ht="15">
      <c r="A706" s="66" t="s">
        <v>1217</v>
      </c>
      <c r="B706" s="74" t="s">
        <v>1402</v>
      </c>
      <c r="C706" s="74" t="s">
        <v>1402</v>
      </c>
      <c r="D706" s="75"/>
    </row>
    <row r="707" spans="1:4" ht="15">
      <c r="A707" s="66" t="s">
        <v>1217</v>
      </c>
      <c r="B707" s="74" t="s">
        <v>1403</v>
      </c>
      <c r="C707" s="74" t="s">
        <v>1403</v>
      </c>
      <c r="D707" s="75"/>
    </row>
    <row r="708" spans="1:4" ht="15">
      <c r="A708" s="66" t="s">
        <v>1217</v>
      </c>
      <c r="B708" s="81" t="s">
        <v>1404</v>
      </c>
      <c r="C708" s="81" t="s">
        <v>1404</v>
      </c>
      <c r="D708" s="82"/>
    </row>
    <row r="709" spans="1:4" ht="15">
      <c r="A709" s="63" t="s">
        <v>1217</v>
      </c>
      <c r="B709" s="81" t="s">
        <v>1405</v>
      </c>
      <c r="C709" s="81" t="s">
        <v>1405</v>
      </c>
      <c r="D709" s="82"/>
    </row>
    <row r="710" spans="1:4" ht="15">
      <c r="A710" s="63" t="s">
        <v>1217</v>
      </c>
      <c r="B710" s="81" t="s">
        <v>1406</v>
      </c>
      <c r="C710" s="81" t="s">
        <v>1406</v>
      </c>
      <c r="D710" s="82"/>
    </row>
    <row r="711" spans="1:4" ht="15">
      <c r="A711" s="63" t="s">
        <v>1217</v>
      </c>
      <c r="B711" s="74" t="s">
        <v>1407</v>
      </c>
      <c r="C711" s="74" t="s">
        <v>1407</v>
      </c>
      <c r="D711" s="75"/>
    </row>
    <row r="712" spans="1:4" ht="15">
      <c r="A712" s="63" t="s">
        <v>1217</v>
      </c>
      <c r="B712" s="74" t="s">
        <v>1408</v>
      </c>
      <c r="C712" s="74" t="s">
        <v>1408</v>
      </c>
      <c r="D712" s="75"/>
    </row>
    <row r="713" spans="1:4" ht="15">
      <c r="A713" s="63" t="s">
        <v>1217</v>
      </c>
      <c r="B713" s="74" t="s">
        <v>1409</v>
      </c>
      <c r="C713" s="74" t="s">
        <v>1409</v>
      </c>
      <c r="D713" s="75"/>
    </row>
    <row r="714" spans="1:4" ht="15">
      <c r="A714" s="63" t="s">
        <v>1217</v>
      </c>
      <c r="B714" s="74" t="s">
        <v>1410</v>
      </c>
      <c r="C714" s="74" t="s">
        <v>1410</v>
      </c>
      <c r="D714" s="75"/>
    </row>
    <row r="715" spans="1:4" ht="15">
      <c r="A715" s="63" t="s">
        <v>1217</v>
      </c>
      <c r="B715" s="74" t="s">
        <v>1411</v>
      </c>
      <c r="C715" s="74" t="s">
        <v>1411</v>
      </c>
      <c r="D715" s="75"/>
    </row>
    <row r="716" spans="1:4" ht="15">
      <c r="A716" s="63" t="s">
        <v>1217</v>
      </c>
      <c r="B716" s="74" t="s">
        <v>1412</v>
      </c>
      <c r="C716" s="74" t="s">
        <v>1412</v>
      </c>
      <c r="D716" s="75"/>
    </row>
    <row r="717" spans="1:4" ht="15">
      <c r="A717" s="63" t="s">
        <v>1217</v>
      </c>
      <c r="B717" s="74" t="s">
        <v>1413</v>
      </c>
      <c r="C717" s="74" t="s">
        <v>1413</v>
      </c>
      <c r="D717" s="75"/>
    </row>
    <row r="718" spans="1:4" ht="15">
      <c r="A718" s="63" t="s">
        <v>1217</v>
      </c>
      <c r="B718" s="74" t="s">
        <v>1414</v>
      </c>
      <c r="C718" s="74" t="s">
        <v>1414</v>
      </c>
      <c r="D718" s="75"/>
    </row>
    <row r="719" spans="1:4" ht="15">
      <c r="A719" s="63" t="s">
        <v>1217</v>
      </c>
      <c r="B719" s="74" t="s">
        <v>1415</v>
      </c>
      <c r="C719" s="74" t="s">
        <v>1415</v>
      </c>
      <c r="D719" s="75"/>
    </row>
    <row r="720" spans="1:4" ht="15">
      <c r="A720" s="66" t="s">
        <v>1217</v>
      </c>
      <c r="B720" s="74" t="s">
        <v>1416</v>
      </c>
      <c r="C720" s="74" t="s">
        <v>1416</v>
      </c>
      <c r="D720" s="75"/>
    </row>
    <row r="721" spans="1:4" ht="15">
      <c r="A721" s="66" t="s">
        <v>1217</v>
      </c>
      <c r="B721" s="74" t="s">
        <v>1417</v>
      </c>
      <c r="C721" s="74" t="s">
        <v>1417</v>
      </c>
      <c r="D721" s="75"/>
    </row>
    <row r="722" spans="1:4" ht="15">
      <c r="A722" s="66" t="s">
        <v>1217</v>
      </c>
      <c r="B722" s="74" t="s">
        <v>1418</v>
      </c>
      <c r="C722" s="74" t="s">
        <v>1418</v>
      </c>
      <c r="D722" s="75"/>
    </row>
    <row r="723" spans="1:4" ht="15">
      <c r="A723" s="66" t="s">
        <v>1217</v>
      </c>
      <c r="B723" s="74" t="s">
        <v>1419</v>
      </c>
      <c r="C723" s="74" t="s">
        <v>1419</v>
      </c>
      <c r="D723" s="75"/>
    </row>
    <row r="724" spans="1:4" ht="15">
      <c r="A724" s="66" t="s">
        <v>1217</v>
      </c>
      <c r="B724" s="74" t="s">
        <v>1420</v>
      </c>
      <c r="C724" s="74" t="s">
        <v>1420</v>
      </c>
      <c r="D724" s="75"/>
    </row>
    <row r="725" spans="1:4" ht="15">
      <c r="A725" s="66" t="s">
        <v>1217</v>
      </c>
      <c r="B725" s="74" t="s">
        <v>1421</v>
      </c>
      <c r="C725" s="74" t="s">
        <v>1421</v>
      </c>
      <c r="D725" s="75"/>
    </row>
    <row r="726" spans="1:4" ht="15">
      <c r="A726" s="66" t="s">
        <v>1217</v>
      </c>
      <c r="B726" s="74" t="s">
        <v>1422</v>
      </c>
      <c r="C726" s="74" t="s">
        <v>1422</v>
      </c>
      <c r="D726" s="75"/>
    </row>
    <row r="727" spans="1:4" ht="15">
      <c r="A727" s="66" t="s">
        <v>1217</v>
      </c>
      <c r="B727" s="74" t="s">
        <v>1423</v>
      </c>
      <c r="C727" s="74" t="s">
        <v>1423</v>
      </c>
      <c r="D727" s="75"/>
    </row>
    <row r="728" spans="1:4" ht="15">
      <c r="A728" s="66" t="s">
        <v>1217</v>
      </c>
      <c r="B728" s="74" t="s">
        <v>1424</v>
      </c>
      <c r="C728" s="74" t="s">
        <v>1424</v>
      </c>
      <c r="D728" s="75"/>
    </row>
    <row r="729" spans="1:4" ht="14.45" customHeight="1">
      <c r="A729" s="63" t="s">
        <v>1217</v>
      </c>
      <c r="B729" s="74" t="s">
        <v>1425</v>
      </c>
      <c r="C729" s="74" t="s">
        <v>1425</v>
      </c>
      <c r="D729" s="75"/>
    </row>
    <row r="730" spans="1:4" ht="15">
      <c r="A730" s="66" t="s">
        <v>1217</v>
      </c>
      <c r="B730" s="74" t="s">
        <v>1426</v>
      </c>
      <c r="C730" s="74" t="s">
        <v>1426</v>
      </c>
      <c r="D730" s="75"/>
    </row>
    <row r="731" spans="1:4" ht="15">
      <c r="A731" s="66" t="s">
        <v>1217</v>
      </c>
      <c r="B731" s="74" t="s">
        <v>1427</v>
      </c>
      <c r="C731" s="74" t="s">
        <v>1427</v>
      </c>
      <c r="D731" s="75"/>
    </row>
    <row r="732" spans="1:4" ht="15">
      <c r="A732" s="66" t="s">
        <v>1217</v>
      </c>
      <c r="B732" s="74" t="s">
        <v>1428</v>
      </c>
      <c r="C732" s="74" t="s">
        <v>1428</v>
      </c>
      <c r="D732" s="75"/>
    </row>
    <row r="733" spans="1:4" ht="15">
      <c r="A733" s="66" t="s">
        <v>1217</v>
      </c>
      <c r="B733" s="74" t="s">
        <v>1429</v>
      </c>
      <c r="C733" s="74" t="s">
        <v>1429</v>
      </c>
      <c r="D733" s="75"/>
    </row>
    <row r="734" spans="1:4" ht="15">
      <c r="A734" s="66" t="s">
        <v>1217</v>
      </c>
      <c r="B734" s="74" t="s">
        <v>1430</v>
      </c>
      <c r="C734" s="74" t="s">
        <v>1430</v>
      </c>
      <c r="D734" s="75"/>
    </row>
    <row r="735" spans="1:4" ht="15">
      <c r="A735" s="66" t="s">
        <v>1217</v>
      </c>
      <c r="B735" s="74" t="s">
        <v>1431</v>
      </c>
      <c r="C735" s="74" t="s">
        <v>1431</v>
      </c>
      <c r="D735" s="75"/>
    </row>
    <row r="736" spans="1:4" ht="15">
      <c r="A736" s="66" t="s">
        <v>1217</v>
      </c>
      <c r="B736" s="74" t="s">
        <v>1432</v>
      </c>
      <c r="C736" s="74" t="s">
        <v>1432</v>
      </c>
      <c r="D736" s="75"/>
    </row>
    <row r="737" spans="1:4" ht="15">
      <c r="A737" s="66" t="s">
        <v>1217</v>
      </c>
      <c r="B737" s="74" t="s">
        <v>1433</v>
      </c>
      <c r="C737" s="74" t="s">
        <v>1433</v>
      </c>
      <c r="D737" s="75"/>
    </row>
    <row r="738" spans="1:4" ht="15">
      <c r="A738" s="66" t="s">
        <v>1217</v>
      </c>
      <c r="B738" s="74" t="s">
        <v>1434</v>
      </c>
      <c r="C738" s="74" t="s">
        <v>1434</v>
      </c>
      <c r="D738" s="75"/>
    </row>
    <row r="739" spans="1:4" ht="15">
      <c r="A739" s="66" t="s">
        <v>1218</v>
      </c>
      <c r="B739" s="74" t="s">
        <v>1435</v>
      </c>
      <c r="C739" s="74" t="s">
        <v>1435</v>
      </c>
      <c r="D739" s="75"/>
    </row>
    <row r="740" spans="1:4" ht="15">
      <c r="A740" s="66" t="s">
        <v>1218</v>
      </c>
      <c r="B740" s="74" t="s">
        <v>1436</v>
      </c>
      <c r="C740" s="74" t="s">
        <v>1436</v>
      </c>
      <c r="D740" s="75"/>
    </row>
    <row r="741" spans="1:4" ht="15">
      <c r="A741" s="66" t="s">
        <v>1218</v>
      </c>
      <c r="B741" s="74" t="s">
        <v>1437</v>
      </c>
      <c r="C741" s="74" t="s">
        <v>1437</v>
      </c>
      <c r="D741" s="75"/>
    </row>
    <row r="742" spans="1:4" ht="15">
      <c r="A742" s="66" t="s">
        <v>1218</v>
      </c>
      <c r="B742" s="74" t="s">
        <v>1438</v>
      </c>
      <c r="C742" s="74" t="s">
        <v>1438</v>
      </c>
      <c r="D742" s="75"/>
    </row>
    <row r="743" spans="1:4" ht="15">
      <c r="A743" s="66" t="s">
        <v>1218</v>
      </c>
      <c r="B743" s="74" t="s">
        <v>1439</v>
      </c>
      <c r="C743" s="74" t="s">
        <v>1439</v>
      </c>
      <c r="D743" s="75"/>
    </row>
    <row r="744" spans="1:4" ht="15">
      <c r="A744" s="66" t="s">
        <v>1218</v>
      </c>
      <c r="B744" s="74" t="s">
        <v>1440</v>
      </c>
      <c r="C744" s="74" t="s">
        <v>1440</v>
      </c>
      <c r="D744" s="75"/>
    </row>
    <row r="745" spans="1:4" ht="15">
      <c r="A745" s="66" t="s">
        <v>1218</v>
      </c>
      <c r="B745" s="74" t="s">
        <v>1441</v>
      </c>
      <c r="C745" s="74" t="s">
        <v>1441</v>
      </c>
      <c r="D745" s="75"/>
    </row>
    <row r="746" spans="1:4" ht="15">
      <c r="A746" s="66" t="s">
        <v>1218</v>
      </c>
      <c r="B746" s="74" t="s">
        <v>1442</v>
      </c>
      <c r="C746" s="74" t="s">
        <v>1442</v>
      </c>
      <c r="D746" s="75"/>
    </row>
    <row r="747" spans="1:4" ht="15">
      <c r="A747" s="66" t="s">
        <v>1218</v>
      </c>
      <c r="B747" s="74" t="s">
        <v>1443</v>
      </c>
      <c r="C747" s="74" t="s">
        <v>1443</v>
      </c>
      <c r="D747" s="75"/>
    </row>
    <row r="748" spans="1:4" ht="15">
      <c r="A748" s="66" t="s">
        <v>1218</v>
      </c>
      <c r="B748" s="74" t="s">
        <v>1444</v>
      </c>
      <c r="C748" s="74" t="s">
        <v>1444</v>
      </c>
      <c r="D748" s="75"/>
    </row>
    <row r="749" spans="1:4" ht="15">
      <c r="A749" s="66" t="s">
        <v>1218</v>
      </c>
      <c r="B749" s="74" t="s">
        <v>1445</v>
      </c>
      <c r="C749" s="74" t="s">
        <v>1445</v>
      </c>
      <c r="D749" s="75"/>
    </row>
    <row r="750" spans="1:4" ht="15">
      <c r="A750" s="66" t="s">
        <v>1218</v>
      </c>
      <c r="B750" s="74" t="s">
        <v>1446</v>
      </c>
      <c r="C750" s="74" t="s">
        <v>1446</v>
      </c>
      <c r="D750" s="75"/>
    </row>
    <row r="751" spans="1:4" ht="15">
      <c r="A751" s="66" t="s">
        <v>1219</v>
      </c>
      <c r="B751" s="74" t="s">
        <v>1447</v>
      </c>
      <c r="C751" s="74" t="s">
        <v>1447</v>
      </c>
      <c r="D751" s="75"/>
    </row>
    <row r="752" spans="1:4" ht="15">
      <c r="A752" s="66" t="s">
        <v>1219</v>
      </c>
      <c r="B752" s="74" t="s">
        <v>1448</v>
      </c>
      <c r="C752" s="74" t="s">
        <v>1448</v>
      </c>
      <c r="D752" s="75"/>
    </row>
    <row r="753" spans="1:4" ht="15">
      <c r="A753" s="66" t="s">
        <v>1219</v>
      </c>
      <c r="B753" s="74" t="s">
        <v>1449</v>
      </c>
      <c r="C753" s="74" t="s">
        <v>1449</v>
      </c>
      <c r="D753" s="75"/>
    </row>
    <row r="754" spans="1:4" ht="15">
      <c r="A754" s="66" t="s">
        <v>1219</v>
      </c>
      <c r="B754" s="74" t="s">
        <v>1450</v>
      </c>
      <c r="C754" s="74" t="s">
        <v>1450</v>
      </c>
      <c r="D754" s="75"/>
    </row>
    <row r="755" spans="1:4" ht="15">
      <c r="A755" s="66" t="s">
        <v>1219</v>
      </c>
      <c r="B755" s="74" t="s">
        <v>1451</v>
      </c>
      <c r="C755" s="74" t="s">
        <v>1451</v>
      </c>
      <c r="D755" s="75"/>
    </row>
    <row r="756" spans="1:4" ht="15">
      <c r="A756" s="66" t="s">
        <v>1219</v>
      </c>
      <c r="B756" s="74" t="s">
        <v>1452</v>
      </c>
      <c r="C756" s="74" t="s">
        <v>1452</v>
      </c>
      <c r="D756" s="75"/>
    </row>
    <row r="757" spans="1:4" ht="15">
      <c r="A757" s="66" t="s">
        <v>1219</v>
      </c>
      <c r="B757" s="74" t="s">
        <v>1453</v>
      </c>
      <c r="C757" s="74" t="s">
        <v>1453</v>
      </c>
      <c r="D757" s="75"/>
    </row>
    <row r="758" spans="1:4" ht="15">
      <c r="A758" s="66" t="s">
        <v>1219</v>
      </c>
      <c r="B758" s="74" t="s">
        <v>1454</v>
      </c>
      <c r="C758" s="74" t="s">
        <v>1454</v>
      </c>
      <c r="D758" s="75"/>
    </row>
    <row r="759" spans="1:4" ht="15">
      <c r="A759" s="66" t="s">
        <v>1219</v>
      </c>
      <c r="B759" s="74" t="s">
        <v>1455</v>
      </c>
      <c r="C759" s="74" t="s">
        <v>1455</v>
      </c>
      <c r="D759" s="75"/>
    </row>
    <row r="760" spans="1:4" ht="15">
      <c r="A760" s="66" t="s">
        <v>1219</v>
      </c>
      <c r="B760" s="74" t="s">
        <v>1456</v>
      </c>
      <c r="C760" s="74" t="s">
        <v>1456</v>
      </c>
      <c r="D760" s="75"/>
    </row>
    <row r="761" spans="1:4" ht="15">
      <c r="A761" s="66" t="s">
        <v>1219</v>
      </c>
      <c r="B761" s="74" t="s">
        <v>1457</v>
      </c>
      <c r="C761" s="74" t="s">
        <v>1457</v>
      </c>
      <c r="D761" s="75"/>
    </row>
    <row r="762" spans="1:4" ht="15">
      <c r="A762" s="66" t="s">
        <v>1219</v>
      </c>
      <c r="B762" s="74" t="s">
        <v>1458</v>
      </c>
      <c r="C762" s="74" t="s">
        <v>1458</v>
      </c>
      <c r="D762" s="75"/>
    </row>
    <row r="763" spans="1:4" ht="15">
      <c r="A763" s="66" t="s">
        <v>1219</v>
      </c>
      <c r="B763" s="74" t="s">
        <v>1459</v>
      </c>
      <c r="C763" s="74" t="s">
        <v>1459</v>
      </c>
      <c r="D763" s="75"/>
    </row>
    <row r="764" spans="1:4" ht="15">
      <c r="A764" s="66" t="s">
        <v>1219</v>
      </c>
      <c r="B764" s="74" t="s">
        <v>1460</v>
      </c>
      <c r="C764" s="74" t="s">
        <v>1460</v>
      </c>
      <c r="D764" s="75"/>
    </row>
    <row r="765" spans="1:4" ht="15">
      <c r="A765" s="66" t="s">
        <v>1219</v>
      </c>
      <c r="B765" s="74" t="s">
        <v>1461</v>
      </c>
      <c r="C765" s="74" t="s">
        <v>1461</v>
      </c>
      <c r="D765" s="75"/>
    </row>
    <row r="766" spans="1:4" ht="15">
      <c r="A766" s="66" t="s">
        <v>1219</v>
      </c>
      <c r="B766" s="74" t="s">
        <v>1462</v>
      </c>
      <c r="C766" s="74" t="s">
        <v>1462</v>
      </c>
      <c r="D766" s="75"/>
    </row>
    <row r="767" spans="1:4" ht="15">
      <c r="A767" s="66" t="s">
        <v>1219</v>
      </c>
      <c r="B767" s="74" t="s">
        <v>1463</v>
      </c>
      <c r="C767" s="74" t="s">
        <v>1463</v>
      </c>
      <c r="D767" s="75"/>
    </row>
    <row r="768" spans="1:4" ht="15">
      <c r="A768" s="66" t="s">
        <v>1219</v>
      </c>
      <c r="B768" s="74" t="s">
        <v>1464</v>
      </c>
      <c r="C768" s="74" t="s">
        <v>1464</v>
      </c>
      <c r="D768" s="75"/>
    </row>
    <row r="769" spans="1:4" ht="15">
      <c r="A769" s="66" t="s">
        <v>1219</v>
      </c>
      <c r="B769" s="74" t="s">
        <v>1465</v>
      </c>
      <c r="C769" s="74" t="s">
        <v>1465</v>
      </c>
      <c r="D769" s="75"/>
    </row>
    <row r="770" spans="1:4" ht="15">
      <c r="A770" s="66" t="s">
        <v>1219</v>
      </c>
      <c r="B770" s="74" t="s">
        <v>1466</v>
      </c>
      <c r="C770" s="74" t="s">
        <v>1466</v>
      </c>
      <c r="D770" s="75"/>
    </row>
    <row r="771" spans="1:4" ht="15">
      <c r="A771" s="66" t="s">
        <v>1219</v>
      </c>
      <c r="B771" s="74" t="s">
        <v>1467</v>
      </c>
      <c r="C771" s="74" t="s">
        <v>1467</v>
      </c>
      <c r="D771" s="75"/>
    </row>
    <row r="772" spans="1:4" ht="15">
      <c r="A772" s="66" t="s">
        <v>1219</v>
      </c>
      <c r="B772" s="74" t="s">
        <v>1468</v>
      </c>
      <c r="C772" s="74" t="s">
        <v>1468</v>
      </c>
      <c r="D772" s="75"/>
    </row>
    <row r="773" spans="1:4" ht="15">
      <c r="A773" s="66" t="s">
        <v>1219</v>
      </c>
      <c r="B773" s="74" t="s">
        <v>1469</v>
      </c>
      <c r="C773" s="74" t="s">
        <v>1469</v>
      </c>
      <c r="D773" s="75"/>
    </row>
    <row r="774" spans="1:4" ht="15">
      <c r="A774" s="66" t="s">
        <v>1219</v>
      </c>
      <c r="B774" s="74" t="s">
        <v>1470</v>
      </c>
      <c r="C774" s="74" t="s">
        <v>1470</v>
      </c>
      <c r="D774" s="75"/>
    </row>
    <row r="775" spans="1:4" ht="15">
      <c r="A775" s="66" t="s">
        <v>1219</v>
      </c>
      <c r="B775" s="74" t="s">
        <v>1471</v>
      </c>
      <c r="C775" s="74" t="s">
        <v>1471</v>
      </c>
      <c r="D775" s="75"/>
    </row>
    <row r="776" spans="1:4" ht="15">
      <c r="A776" s="66" t="s">
        <v>1219</v>
      </c>
      <c r="B776" s="74" t="s">
        <v>1472</v>
      </c>
      <c r="C776" s="74" t="s">
        <v>1472</v>
      </c>
      <c r="D776" s="75"/>
    </row>
    <row r="777" spans="1:4" ht="15">
      <c r="A777" s="66" t="s">
        <v>1219</v>
      </c>
      <c r="B777" s="74" t="s">
        <v>1473</v>
      </c>
      <c r="C777" s="74" t="s">
        <v>1473</v>
      </c>
      <c r="D777" s="75"/>
    </row>
    <row r="778" spans="1:4" ht="15">
      <c r="A778" s="66" t="s">
        <v>1219</v>
      </c>
      <c r="B778" s="74" t="s">
        <v>1474</v>
      </c>
      <c r="C778" s="74" t="s">
        <v>1474</v>
      </c>
      <c r="D778" s="75"/>
    </row>
    <row r="779" spans="1:4" ht="15">
      <c r="A779" s="66" t="s">
        <v>1219</v>
      </c>
      <c r="B779" s="74" t="s">
        <v>1475</v>
      </c>
      <c r="C779" s="74" t="s">
        <v>1475</v>
      </c>
      <c r="D779" s="75"/>
    </row>
    <row r="780" spans="1:4" ht="15">
      <c r="A780" s="66" t="s">
        <v>1219</v>
      </c>
      <c r="B780" s="74" t="s">
        <v>1476</v>
      </c>
      <c r="C780" s="74" t="s">
        <v>1476</v>
      </c>
      <c r="D780" s="75"/>
    </row>
    <row r="781" spans="1:4" ht="15">
      <c r="A781" s="66" t="s">
        <v>1219</v>
      </c>
      <c r="B781" s="74" t="s">
        <v>1477</v>
      </c>
      <c r="C781" s="74" t="s">
        <v>1477</v>
      </c>
      <c r="D781" s="75"/>
    </row>
    <row r="782" spans="1:4" ht="15">
      <c r="A782" s="66" t="s">
        <v>1220</v>
      </c>
      <c r="B782" s="66" t="s">
        <v>1478</v>
      </c>
      <c r="C782" s="66" t="s">
        <v>1478</v>
      </c>
      <c r="D782" s="75"/>
    </row>
    <row r="783" spans="1:4" ht="15">
      <c r="A783" s="66" t="s">
        <v>1220</v>
      </c>
      <c r="B783" s="66" t="s">
        <v>1479</v>
      </c>
      <c r="C783" s="66" t="s">
        <v>1479</v>
      </c>
      <c r="D783" s="75"/>
    </row>
    <row r="784" spans="1:4" ht="15">
      <c r="A784" s="66" t="s">
        <v>1220</v>
      </c>
      <c r="B784" s="66" t="s">
        <v>1480</v>
      </c>
      <c r="C784" s="66" t="s">
        <v>1480</v>
      </c>
      <c r="D784" s="75"/>
    </row>
    <row r="785" spans="1:5" ht="15">
      <c r="A785" s="66" t="s">
        <v>773</v>
      </c>
      <c r="B785" s="66" t="s">
        <v>774</v>
      </c>
      <c r="C785" s="66" t="s">
        <v>774</v>
      </c>
      <c r="D785" s="66"/>
      <c r="E785" s="83"/>
    </row>
    <row r="786" spans="1:5" ht="15">
      <c r="A786" s="66" t="s">
        <v>773</v>
      </c>
      <c r="B786" s="66" t="s">
        <v>775</v>
      </c>
      <c r="C786" s="66" t="s">
        <v>775</v>
      </c>
      <c r="D786" s="66"/>
      <c r="E786" s="84"/>
    </row>
    <row r="787" spans="1:5" ht="15">
      <c r="A787" s="66" t="s">
        <v>773</v>
      </c>
      <c r="B787" s="66" t="s">
        <v>776</v>
      </c>
      <c r="C787" s="66" t="s">
        <v>776</v>
      </c>
      <c r="D787" s="66"/>
      <c r="E787" s="83"/>
    </row>
    <row r="788" spans="1:5" ht="15">
      <c r="A788" s="66" t="s">
        <v>566</v>
      </c>
      <c r="B788" s="76" t="s">
        <v>1481</v>
      </c>
      <c r="C788" s="76" t="s">
        <v>1481</v>
      </c>
      <c r="D788" s="77"/>
    </row>
    <row r="789" spans="1:5" ht="15">
      <c r="A789" s="66" t="s">
        <v>566</v>
      </c>
      <c r="B789" s="76" t="s">
        <v>1482</v>
      </c>
      <c r="C789" s="76" t="s">
        <v>1482</v>
      </c>
      <c r="D789" s="77"/>
    </row>
    <row r="790" spans="1:5" ht="15">
      <c r="A790" s="66" t="s">
        <v>566</v>
      </c>
      <c r="B790" s="76" t="s">
        <v>1483</v>
      </c>
      <c r="C790" s="76" t="s">
        <v>1483</v>
      </c>
      <c r="D790" s="77"/>
    </row>
    <row r="791" spans="1:5" ht="15">
      <c r="A791" s="66" t="s">
        <v>566</v>
      </c>
      <c r="B791" s="76" t="s">
        <v>1484</v>
      </c>
      <c r="C791" s="76" t="s">
        <v>1484</v>
      </c>
      <c r="D791" s="77"/>
    </row>
    <row r="792" spans="1:5" ht="15">
      <c r="A792" s="66" t="s">
        <v>566</v>
      </c>
      <c r="B792" s="76" t="s">
        <v>1485</v>
      </c>
      <c r="C792" s="76" t="s">
        <v>1485</v>
      </c>
      <c r="D792" s="77"/>
    </row>
    <row r="793" spans="1:5" ht="15">
      <c r="A793" s="66" t="s">
        <v>566</v>
      </c>
      <c r="B793" s="76" t="s">
        <v>1486</v>
      </c>
      <c r="C793" s="76" t="s">
        <v>1486</v>
      </c>
      <c r="D793" s="77"/>
    </row>
    <row r="794" spans="1:5" ht="15">
      <c r="A794" s="66" t="s">
        <v>566</v>
      </c>
      <c r="B794" s="76" t="s">
        <v>1487</v>
      </c>
      <c r="C794" s="76" t="s">
        <v>1487</v>
      </c>
      <c r="D794" s="77"/>
    </row>
    <row r="795" spans="1:5" ht="15">
      <c r="A795" s="66" t="s">
        <v>566</v>
      </c>
      <c r="B795" s="76" t="s">
        <v>1488</v>
      </c>
      <c r="C795" s="76" t="s">
        <v>1488</v>
      </c>
      <c r="D795" s="77"/>
    </row>
    <row r="796" spans="1:5" ht="15">
      <c r="A796" s="66" t="s">
        <v>566</v>
      </c>
      <c r="B796" s="76" t="s">
        <v>1489</v>
      </c>
      <c r="C796" s="76" t="s">
        <v>1489</v>
      </c>
      <c r="D796" s="77"/>
    </row>
    <row r="797" spans="1:5" ht="15">
      <c r="A797" s="66" t="s">
        <v>566</v>
      </c>
      <c r="B797" s="76" t="s">
        <v>820</v>
      </c>
      <c r="C797" s="76" t="s">
        <v>820</v>
      </c>
      <c r="D797" s="77"/>
    </row>
    <row r="798" spans="1:5" ht="15">
      <c r="A798" s="66" t="s">
        <v>566</v>
      </c>
      <c r="B798" s="76" t="s">
        <v>821</v>
      </c>
      <c r="C798" s="76" t="s">
        <v>821</v>
      </c>
      <c r="D798" s="77"/>
    </row>
    <row r="799" spans="1:5" ht="15">
      <c r="A799" s="66" t="s">
        <v>566</v>
      </c>
      <c r="B799" s="76" t="s">
        <v>822</v>
      </c>
      <c r="C799" s="76" t="s">
        <v>822</v>
      </c>
      <c r="D799" s="77"/>
    </row>
    <row r="800" spans="1:5" ht="15">
      <c r="A800" s="66" t="s">
        <v>566</v>
      </c>
      <c r="B800" s="74" t="s">
        <v>823</v>
      </c>
      <c r="C800" s="74" t="s">
        <v>823</v>
      </c>
      <c r="D800" s="77"/>
    </row>
    <row r="801" spans="1:4" ht="15">
      <c r="A801" s="66" t="s">
        <v>566</v>
      </c>
      <c r="B801" s="74" t="s">
        <v>824</v>
      </c>
      <c r="C801" s="74" t="s">
        <v>824</v>
      </c>
      <c r="D801" s="77"/>
    </row>
    <row r="802" spans="1:4" ht="15">
      <c r="A802" s="66" t="s">
        <v>566</v>
      </c>
      <c r="B802" s="74" t="s">
        <v>825</v>
      </c>
      <c r="C802" s="74" t="s">
        <v>825</v>
      </c>
      <c r="D802" s="77"/>
    </row>
    <row r="803" spans="1:4" ht="15">
      <c r="A803" s="66" t="s">
        <v>566</v>
      </c>
      <c r="B803" s="74" t="s">
        <v>826</v>
      </c>
      <c r="C803" s="74" t="s">
        <v>826</v>
      </c>
      <c r="D803" s="77"/>
    </row>
    <row r="804" spans="1:4" ht="15">
      <c r="A804" s="66" t="s">
        <v>566</v>
      </c>
      <c r="B804" s="74" t="s">
        <v>827</v>
      </c>
      <c r="C804" s="74" t="s">
        <v>827</v>
      </c>
      <c r="D804" s="77"/>
    </row>
    <row r="805" spans="1:4" ht="15">
      <c r="A805" s="66" t="s">
        <v>566</v>
      </c>
      <c r="B805" s="74" t="s">
        <v>828</v>
      </c>
      <c r="C805" s="74" t="s">
        <v>828</v>
      </c>
      <c r="D805" s="77"/>
    </row>
    <row r="806" spans="1:4" ht="15">
      <c r="A806" s="66" t="s">
        <v>566</v>
      </c>
      <c r="B806" s="74" t="s">
        <v>829</v>
      </c>
      <c r="C806" s="74" t="s">
        <v>829</v>
      </c>
      <c r="D806" s="77"/>
    </row>
    <row r="807" spans="1:4" ht="15">
      <c r="A807" s="66" t="s">
        <v>566</v>
      </c>
      <c r="B807" s="74" t="s">
        <v>567</v>
      </c>
      <c r="C807" s="74" t="s">
        <v>567</v>
      </c>
      <c r="D807" s="77"/>
    </row>
    <row r="808" spans="1:4" ht="15">
      <c r="A808" s="66" t="s">
        <v>566</v>
      </c>
      <c r="B808" s="74" t="s">
        <v>568</v>
      </c>
      <c r="C808" s="74" t="s">
        <v>568</v>
      </c>
      <c r="D808" s="77"/>
    </row>
    <row r="809" spans="1:4" ht="15">
      <c r="A809" s="66" t="s">
        <v>566</v>
      </c>
      <c r="B809" s="74" t="s">
        <v>569</v>
      </c>
      <c r="C809" s="74" t="s">
        <v>569</v>
      </c>
      <c r="D809" s="77"/>
    </row>
    <row r="810" spans="1:4" ht="15">
      <c r="A810" s="66" t="s">
        <v>566</v>
      </c>
      <c r="B810" s="74" t="s">
        <v>570</v>
      </c>
      <c r="C810" s="74" t="s">
        <v>570</v>
      </c>
      <c r="D810" s="77"/>
    </row>
    <row r="811" spans="1:4" ht="15">
      <c r="A811" s="66" t="s">
        <v>566</v>
      </c>
      <c r="B811" s="74" t="s">
        <v>571</v>
      </c>
      <c r="C811" s="74" t="s">
        <v>571</v>
      </c>
      <c r="D811" s="77"/>
    </row>
    <row r="812" spans="1:4" ht="15">
      <c r="A812" s="66" t="s">
        <v>566</v>
      </c>
      <c r="B812" s="74" t="s">
        <v>2082</v>
      </c>
      <c r="C812" s="74" t="s">
        <v>2082</v>
      </c>
      <c r="D812" s="77"/>
    </row>
    <row r="813" spans="1:4" ht="15">
      <c r="A813" s="66" t="s">
        <v>566</v>
      </c>
      <c r="B813" s="74" t="s">
        <v>466</v>
      </c>
      <c r="C813" s="74" t="s">
        <v>466</v>
      </c>
      <c r="D813" s="77"/>
    </row>
    <row r="814" spans="1:4" ht="15">
      <c r="A814" s="66" t="s">
        <v>566</v>
      </c>
      <c r="B814" s="74" t="s">
        <v>572</v>
      </c>
      <c r="C814" s="74" t="s">
        <v>572</v>
      </c>
      <c r="D814" s="77"/>
    </row>
    <row r="815" spans="1:4" ht="15">
      <c r="A815" s="66" t="s">
        <v>566</v>
      </c>
      <c r="B815" s="74" t="s">
        <v>573</v>
      </c>
      <c r="C815" s="74" t="s">
        <v>573</v>
      </c>
      <c r="D815" s="77"/>
    </row>
    <row r="816" spans="1:4" ht="15">
      <c r="A816" s="66" t="s">
        <v>566</v>
      </c>
      <c r="B816" s="74" t="s">
        <v>574</v>
      </c>
      <c r="C816" s="74" t="s">
        <v>574</v>
      </c>
      <c r="D816" s="77"/>
    </row>
    <row r="817" spans="1:4" ht="15">
      <c r="A817" s="66" t="s">
        <v>566</v>
      </c>
      <c r="B817" s="74" t="s">
        <v>575</v>
      </c>
      <c r="C817" s="74" t="s">
        <v>575</v>
      </c>
      <c r="D817" s="77"/>
    </row>
    <row r="818" spans="1:4" ht="15">
      <c r="A818" s="66" t="s">
        <v>566</v>
      </c>
      <c r="B818" s="74" t="s">
        <v>2081</v>
      </c>
      <c r="C818" s="74" t="s">
        <v>2081</v>
      </c>
      <c r="D818" s="77"/>
    </row>
    <row r="819" spans="1:4" ht="15">
      <c r="A819" s="66" t="s">
        <v>470</v>
      </c>
      <c r="B819" s="74" t="s">
        <v>1490</v>
      </c>
      <c r="C819" s="74" t="s">
        <v>1490</v>
      </c>
      <c r="D819" s="77"/>
    </row>
    <row r="820" spans="1:4" ht="15">
      <c r="A820" s="66" t="s">
        <v>470</v>
      </c>
      <c r="B820" s="74" t="s">
        <v>1491</v>
      </c>
      <c r="C820" s="74" t="s">
        <v>1491</v>
      </c>
      <c r="D820" s="77"/>
    </row>
    <row r="821" spans="1:4" ht="15">
      <c r="A821" s="66" t="s">
        <v>470</v>
      </c>
      <c r="B821" s="74" t="s">
        <v>1492</v>
      </c>
      <c r="C821" s="74" t="s">
        <v>1492</v>
      </c>
      <c r="D821" s="77"/>
    </row>
    <row r="822" spans="1:4" ht="15">
      <c r="A822" s="66" t="s">
        <v>470</v>
      </c>
      <c r="B822" s="74" t="s">
        <v>1493</v>
      </c>
      <c r="C822" s="74" t="s">
        <v>1493</v>
      </c>
      <c r="D822" s="77"/>
    </row>
    <row r="823" spans="1:4" ht="15">
      <c r="A823" s="66" t="s">
        <v>470</v>
      </c>
      <c r="B823" s="74" t="s">
        <v>1494</v>
      </c>
      <c r="C823" s="74" t="s">
        <v>1494</v>
      </c>
      <c r="D823" s="77"/>
    </row>
    <row r="824" spans="1:4" ht="15">
      <c r="A824" s="66" t="s">
        <v>470</v>
      </c>
      <c r="B824" s="74" t="s">
        <v>1495</v>
      </c>
      <c r="C824" s="74" t="s">
        <v>1495</v>
      </c>
      <c r="D824" s="77"/>
    </row>
    <row r="825" spans="1:4" ht="15">
      <c r="A825" s="66" t="s">
        <v>470</v>
      </c>
      <c r="B825" s="74" t="s">
        <v>1496</v>
      </c>
      <c r="C825" s="74" t="s">
        <v>1496</v>
      </c>
      <c r="D825" s="77"/>
    </row>
    <row r="826" spans="1:4" ht="15">
      <c r="A826" s="66" t="s">
        <v>470</v>
      </c>
      <c r="B826" s="74" t="s">
        <v>1497</v>
      </c>
      <c r="C826" s="74" t="s">
        <v>1497</v>
      </c>
      <c r="D826" s="77"/>
    </row>
    <row r="827" spans="1:4" ht="15">
      <c r="A827" s="66" t="s">
        <v>470</v>
      </c>
      <c r="B827" s="74" t="s">
        <v>1498</v>
      </c>
      <c r="C827" s="74" t="s">
        <v>1498</v>
      </c>
      <c r="D827" s="77"/>
    </row>
    <row r="828" spans="1:4" ht="15">
      <c r="A828" s="66" t="s">
        <v>470</v>
      </c>
      <c r="B828" s="74" t="s">
        <v>1499</v>
      </c>
      <c r="C828" s="74" t="s">
        <v>1499</v>
      </c>
      <c r="D828" s="77"/>
    </row>
    <row r="829" spans="1:4" ht="15">
      <c r="A829" s="66" t="s">
        <v>470</v>
      </c>
      <c r="B829" s="74" t="s">
        <v>1500</v>
      </c>
      <c r="C829" s="74" t="s">
        <v>1500</v>
      </c>
      <c r="D829" s="77"/>
    </row>
    <row r="830" spans="1:4" ht="15">
      <c r="A830" s="66" t="s">
        <v>470</v>
      </c>
      <c r="B830" s="74" t="s">
        <v>1501</v>
      </c>
      <c r="C830" s="74" t="s">
        <v>1501</v>
      </c>
      <c r="D830" s="77"/>
    </row>
    <row r="831" spans="1:4" ht="15">
      <c r="A831" s="66" t="s">
        <v>470</v>
      </c>
      <c r="B831" s="74" t="s">
        <v>1502</v>
      </c>
      <c r="C831" s="74" t="s">
        <v>1502</v>
      </c>
      <c r="D831" s="77"/>
    </row>
    <row r="832" spans="1:4" ht="15">
      <c r="A832" s="66" t="s">
        <v>470</v>
      </c>
      <c r="B832" s="74" t="s">
        <v>1503</v>
      </c>
      <c r="C832" s="74" t="s">
        <v>1503</v>
      </c>
      <c r="D832" s="77"/>
    </row>
    <row r="833" spans="1:4" ht="15">
      <c r="A833" s="66" t="s">
        <v>470</v>
      </c>
      <c r="B833" s="74" t="s">
        <v>1504</v>
      </c>
      <c r="C833" s="74" t="s">
        <v>1504</v>
      </c>
      <c r="D833" s="77"/>
    </row>
    <row r="834" spans="1:4" ht="15">
      <c r="A834" s="66" t="s">
        <v>470</v>
      </c>
      <c r="B834" s="74" t="s">
        <v>1505</v>
      </c>
      <c r="C834" s="74" t="s">
        <v>1505</v>
      </c>
      <c r="D834" s="77"/>
    </row>
    <row r="835" spans="1:4" ht="15">
      <c r="A835" s="66" t="s">
        <v>470</v>
      </c>
      <c r="B835" s="74" t="s">
        <v>1506</v>
      </c>
      <c r="C835" s="74" t="s">
        <v>1506</v>
      </c>
      <c r="D835" s="77"/>
    </row>
    <row r="836" spans="1:4" ht="15">
      <c r="A836" s="66" t="s">
        <v>470</v>
      </c>
      <c r="B836" s="74" t="s">
        <v>1507</v>
      </c>
      <c r="C836" s="74" t="s">
        <v>1507</v>
      </c>
      <c r="D836" s="77"/>
    </row>
    <row r="837" spans="1:4" ht="15">
      <c r="A837" s="66" t="s">
        <v>470</v>
      </c>
      <c r="B837" s="74" t="s">
        <v>1508</v>
      </c>
      <c r="C837" s="74" t="s">
        <v>1508</v>
      </c>
      <c r="D837" s="77"/>
    </row>
    <row r="838" spans="1:4" ht="15">
      <c r="A838" s="66" t="s">
        <v>470</v>
      </c>
      <c r="B838" s="74" t="s">
        <v>1509</v>
      </c>
      <c r="C838" s="74" t="s">
        <v>1509</v>
      </c>
      <c r="D838" s="77"/>
    </row>
    <row r="839" spans="1:4" ht="15">
      <c r="A839" s="66" t="s">
        <v>470</v>
      </c>
      <c r="B839" s="74" t="s">
        <v>1510</v>
      </c>
      <c r="C839" s="74" t="s">
        <v>1510</v>
      </c>
      <c r="D839" s="77"/>
    </row>
    <row r="840" spans="1:4" ht="15">
      <c r="A840" s="66" t="s">
        <v>470</v>
      </c>
      <c r="B840" s="74" t="s">
        <v>1511</v>
      </c>
      <c r="C840" s="74" t="s">
        <v>1511</v>
      </c>
      <c r="D840" s="77"/>
    </row>
    <row r="841" spans="1:4" ht="15">
      <c r="A841" s="66" t="s">
        <v>470</v>
      </c>
      <c r="B841" s="74" t="s">
        <v>1512</v>
      </c>
      <c r="C841" s="74" t="s">
        <v>1512</v>
      </c>
      <c r="D841" s="77"/>
    </row>
    <row r="842" spans="1:4" ht="15">
      <c r="A842" s="66" t="s">
        <v>470</v>
      </c>
      <c r="B842" s="74" t="s">
        <v>1513</v>
      </c>
      <c r="C842" s="74" t="s">
        <v>1513</v>
      </c>
      <c r="D842" s="77"/>
    </row>
    <row r="843" spans="1:4" ht="15">
      <c r="A843" s="66" t="s">
        <v>470</v>
      </c>
      <c r="B843" s="74" t="s">
        <v>1514</v>
      </c>
      <c r="C843" s="74" t="s">
        <v>1514</v>
      </c>
      <c r="D843" s="77"/>
    </row>
    <row r="844" spans="1:4" ht="15">
      <c r="A844" s="66" t="s">
        <v>470</v>
      </c>
      <c r="B844" s="74" t="s">
        <v>1515</v>
      </c>
      <c r="C844" s="74" t="s">
        <v>1515</v>
      </c>
      <c r="D844" s="77"/>
    </row>
    <row r="845" spans="1:4" ht="15">
      <c r="A845" s="66" t="s">
        <v>470</v>
      </c>
      <c r="B845" s="74" t="s">
        <v>1516</v>
      </c>
      <c r="C845" s="74" t="s">
        <v>1516</v>
      </c>
      <c r="D845" s="77"/>
    </row>
    <row r="846" spans="1:4" ht="15">
      <c r="A846" s="66" t="s">
        <v>470</v>
      </c>
      <c r="B846" s="74" t="s">
        <v>1517</v>
      </c>
      <c r="C846" s="74" t="s">
        <v>1517</v>
      </c>
      <c r="D846" s="77"/>
    </row>
    <row r="847" spans="1:4" ht="15">
      <c r="A847" s="66" t="s">
        <v>470</v>
      </c>
      <c r="B847" s="74" t="s">
        <v>1518</v>
      </c>
      <c r="C847" s="74" t="s">
        <v>1518</v>
      </c>
      <c r="D847" s="77"/>
    </row>
    <row r="848" spans="1:4" ht="15">
      <c r="A848" s="66" t="s">
        <v>470</v>
      </c>
      <c r="B848" s="74" t="s">
        <v>1519</v>
      </c>
      <c r="C848" s="74" t="s">
        <v>1519</v>
      </c>
      <c r="D848" s="77"/>
    </row>
    <row r="849" spans="1:4" ht="15">
      <c r="A849" s="66" t="s">
        <v>470</v>
      </c>
      <c r="B849" s="74" t="s">
        <v>1520</v>
      </c>
      <c r="C849" s="74" t="s">
        <v>1520</v>
      </c>
      <c r="D849" s="77"/>
    </row>
    <row r="850" spans="1:4" ht="15">
      <c r="A850" s="66" t="s">
        <v>470</v>
      </c>
      <c r="B850" s="74" t="s">
        <v>1521</v>
      </c>
      <c r="C850" s="74" t="s">
        <v>1521</v>
      </c>
      <c r="D850" s="77"/>
    </row>
    <row r="851" spans="1:4" ht="15">
      <c r="A851" s="66" t="s">
        <v>470</v>
      </c>
      <c r="B851" s="74" t="s">
        <v>1522</v>
      </c>
      <c r="C851" s="74" t="s">
        <v>1522</v>
      </c>
      <c r="D851" s="77"/>
    </row>
    <row r="852" spans="1:4" ht="15">
      <c r="A852" s="66" t="s">
        <v>470</v>
      </c>
      <c r="B852" s="74" t="s">
        <v>1523</v>
      </c>
      <c r="C852" s="74" t="s">
        <v>1523</v>
      </c>
      <c r="D852" s="77"/>
    </row>
    <row r="853" spans="1:4" ht="15">
      <c r="A853" s="66" t="s">
        <v>470</v>
      </c>
      <c r="B853" s="74" t="s">
        <v>1524</v>
      </c>
      <c r="C853" s="74" t="s">
        <v>1524</v>
      </c>
      <c r="D853" s="77"/>
    </row>
    <row r="854" spans="1:4" ht="15">
      <c r="A854" s="66" t="s">
        <v>470</v>
      </c>
      <c r="B854" s="74" t="s">
        <v>1525</v>
      </c>
      <c r="C854" s="74" t="s">
        <v>1525</v>
      </c>
      <c r="D854" s="77"/>
    </row>
    <row r="855" spans="1:4" ht="15">
      <c r="A855" s="66" t="s">
        <v>470</v>
      </c>
      <c r="B855" s="74" t="s">
        <v>1526</v>
      </c>
      <c r="C855" s="74" t="s">
        <v>1526</v>
      </c>
      <c r="D855" s="77"/>
    </row>
    <row r="856" spans="1:4" ht="15">
      <c r="A856" s="66" t="s">
        <v>470</v>
      </c>
      <c r="B856" s="74" t="s">
        <v>1527</v>
      </c>
      <c r="C856" s="74" t="s">
        <v>1527</v>
      </c>
      <c r="D856" s="77"/>
    </row>
    <row r="857" spans="1:4" ht="15">
      <c r="A857" s="66" t="s">
        <v>470</v>
      </c>
      <c r="B857" s="74" t="s">
        <v>1528</v>
      </c>
      <c r="C857" s="74" t="s">
        <v>1528</v>
      </c>
      <c r="D857" s="77"/>
    </row>
    <row r="858" spans="1:4" ht="15">
      <c r="A858" s="66" t="s">
        <v>470</v>
      </c>
      <c r="B858" s="74" t="s">
        <v>1529</v>
      </c>
      <c r="C858" s="74" t="s">
        <v>1529</v>
      </c>
      <c r="D858" s="77"/>
    </row>
    <row r="859" spans="1:4" ht="15">
      <c r="A859" s="66" t="s">
        <v>470</v>
      </c>
      <c r="B859" s="74" t="s">
        <v>1530</v>
      </c>
      <c r="C859" s="74" t="s">
        <v>1530</v>
      </c>
      <c r="D859" s="77"/>
    </row>
    <row r="860" spans="1:4" ht="15">
      <c r="A860" s="66" t="s">
        <v>470</v>
      </c>
      <c r="B860" s="74" t="s">
        <v>1531</v>
      </c>
      <c r="C860" s="74" t="s">
        <v>1531</v>
      </c>
      <c r="D860" s="77"/>
    </row>
    <row r="861" spans="1:4" ht="15">
      <c r="A861" s="66" t="s">
        <v>470</v>
      </c>
      <c r="B861" s="74" t="s">
        <v>1532</v>
      </c>
      <c r="C861" s="74" t="s">
        <v>1532</v>
      </c>
      <c r="D861" s="77"/>
    </row>
    <row r="862" spans="1:4" ht="15">
      <c r="A862" s="66" t="s">
        <v>470</v>
      </c>
      <c r="B862" s="74" t="s">
        <v>1532</v>
      </c>
      <c r="C862" s="74" t="s">
        <v>1532</v>
      </c>
      <c r="D862" s="77"/>
    </row>
    <row r="863" spans="1:4" ht="15">
      <c r="A863" s="66" t="s">
        <v>470</v>
      </c>
      <c r="B863" s="74" t="s">
        <v>1533</v>
      </c>
      <c r="C863" s="74" t="s">
        <v>1533</v>
      </c>
      <c r="D863" s="77"/>
    </row>
    <row r="864" spans="1:4" ht="15">
      <c r="A864" s="66" t="s">
        <v>470</v>
      </c>
      <c r="B864" s="74" t="s">
        <v>1534</v>
      </c>
      <c r="C864" s="74" t="s">
        <v>1534</v>
      </c>
      <c r="D864" s="77"/>
    </row>
    <row r="865" spans="1:4" ht="15">
      <c r="A865" s="66" t="s">
        <v>470</v>
      </c>
      <c r="B865" s="74" t="s">
        <v>1535</v>
      </c>
      <c r="C865" s="74" t="s">
        <v>1535</v>
      </c>
      <c r="D865" s="77"/>
    </row>
    <row r="866" spans="1:4" ht="15">
      <c r="A866" s="66" t="s">
        <v>470</v>
      </c>
      <c r="B866" s="74" t="s">
        <v>1536</v>
      </c>
      <c r="C866" s="74" t="s">
        <v>1536</v>
      </c>
      <c r="D866" s="77"/>
    </row>
    <row r="867" spans="1:4" ht="15">
      <c r="A867" s="66" t="s">
        <v>470</v>
      </c>
      <c r="B867" s="74" t="s">
        <v>1537</v>
      </c>
      <c r="C867" s="74" t="s">
        <v>1537</v>
      </c>
      <c r="D867" s="77"/>
    </row>
    <row r="868" spans="1:4" ht="15">
      <c r="A868" s="66" t="s">
        <v>470</v>
      </c>
      <c r="B868" s="74" t="s">
        <v>1538</v>
      </c>
      <c r="C868" s="74" t="s">
        <v>1538</v>
      </c>
      <c r="D868" s="77"/>
    </row>
    <row r="869" spans="1:4" ht="15">
      <c r="A869" s="66" t="s">
        <v>470</v>
      </c>
      <c r="B869" s="74" t="s">
        <v>991</v>
      </c>
      <c r="C869" s="74" t="s">
        <v>991</v>
      </c>
      <c r="D869" s="77"/>
    </row>
    <row r="870" spans="1:4" ht="15">
      <c r="A870" s="66" t="s">
        <v>470</v>
      </c>
      <c r="B870" s="74" t="s">
        <v>1539</v>
      </c>
      <c r="C870" s="74" t="s">
        <v>1539</v>
      </c>
      <c r="D870" s="77"/>
    </row>
    <row r="871" spans="1:4" ht="15">
      <c r="A871" s="66" t="s">
        <v>470</v>
      </c>
      <c r="B871" s="74" t="s">
        <v>1539</v>
      </c>
      <c r="C871" s="74" t="s">
        <v>1539</v>
      </c>
      <c r="D871" s="77"/>
    </row>
    <row r="872" spans="1:4" ht="15">
      <c r="A872" s="66" t="s">
        <v>470</v>
      </c>
      <c r="B872" s="74" t="s">
        <v>1540</v>
      </c>
      <c r="C872" s="74" t="s">
        <v>1540</v>
      </c>
      <c r="D872" s="77"/>
    </row>
    <row r="873" spans="1:4" ht="15">
      <c r="A873" s="66" t="s">
        <v>470</v>
      </c>
      <c r="B873" s="74" t="s">
        <v>1541</v>
      </c>
      <c r="C873" s="74" t="s">
        <v>1541</v>
      </c>
      <c r="D873" s="77"/>
    </row>
    <row r="874" spans="1:4" ht="15">
      <c r="A874" s="66" t="s">
        <v>470</v>
      </c>
      <c r="B874" s="74" t="s">
        <v>1542</v>
      </c>
      <c r="C874" s="74" t="s">
        <v>1542</v>
      </c>
      <c r="D874" s="77"/>
    </row>
    <row r="875" spans="1:4" ht="15">
      <c r="A875" s="66" t="s">
        <v>470</v>
      </c>
      <c r="B875" s="74" t="s">
        <v>1543</v>
      </c>
      <c r="C875" s="74" t="s">
        <v>1543</v>
      </c>
      <c r="D875" s="77"/>
    </row>
    <row r="876" spans="1:4" ht="15">
      <c r="A876" s="66" t="s">
        <v>470</v>
      </c>
      <c r="B876" s="74" t="s">
        <v>1544</v>
      </c>
      <c r="C876" s="74" t="s">
        <v>1544</v>
      </c>
      <c r="D876" s="77"/>
    </row>
    <row r="877" spans="1:4" ht="15">
      <c r="A877" s="66" t="s">
        <v>470</v>
      </c>
      <c r="B877" s="74" t="s">
        <v>1545</v>
      </c>
      <c r="C877" s="74" t="s">
        <v>1545</v>
      </c>
      <c r="D877" s="77"/>
    </row>
    <row r="878" spans="1:4" ht="15">
      <c r="A878" s="66" t="s">
        <v>470</v>
      </c>
      <c r="B878" s="74" t="s">
        <v>1546</v>
      </c>
      <c r="C878" s="74" t="s">
        <v>1546</v>
      </c>
      <c r="D878" s="77"/>
    </row>
    <row r="879" spans="1:4" ht="15">
      <c r="A879" s="66" t="s">
        <v>470</v>
      </c>
      <c r="B879" s="74" t="s">
        <v>1547</v>
      </c>
      <c r="C879" s="74" t="s">
        <v>1547</v>
      </c>
      <c r="D879" s="77"/>
    </row>
    <row r="880" spans="1:4" ht="15">
      <c r="A880" s="66" t="s">
        <v>470</v>
      </c>
      <c r="B880" s="74" t="s">
        <v>1548</v>
      </c>
      <c r="C880" s="74" t="s">
        <v>1548</v>
      </c>
      <c r="D880" s="77"/>
    </row>
    <row r="881" spans="1:4" ht="15">
      <c r="A881" s="66" t="s">
        <v>470</v>
      </c>
      <c r="B881" s="74" t="s">
        <v>1549</v>
      </c>
      <c r="C881" s="74" t="s">
        <v>1549</v>
      </c>
      <c r="D881" s="77"/>
    </row>
    <row r="882" spans="1:4" ht="15">
      <c r="A882" s="66" t="s">
        <v>470</v>
      </c>
      <c r="B882" s="74" t="s">
        <v>1550</v>
      </c>
      <c r="C882" s="74" t="s">
        <v>1550</v>
      </c>
      <c r="D882" s="77"/>
    </row>
    <row r="883" spans="1:4" ht="15">
      <c r="A883" s="66" t="s">
        <v>470</v>
      </c>
      <c r="B883" s="74" t="s">
        <v>1551</v>
      </c>
      <c r="C883" s="74" t="s">
        <v>1551</v>
      </c>
      <c r="D883" s="77"/>
    </row>
    <row r="884" spans="1:4" ht="15">
      <c r="A884" s="66" t="s">
        <v>470</v>
      </c>
      <c r="B884" s="74" t="s">
        <v>1552</v>
      </c>
      <c r="C884" s="74" t="s">
        <v>1552</v>
      </c>
      <c r="D884" s="77"/>
    </row>
    <row r="885" spans="1:4" ht="15">
      <c r="A885" s="66" t="s">
        <v>470</v>
      </c>
      <c r="B885" s="74" t="s">
        <v>1553</v>
      </c>
      <c r="C885" s="74" t="s">
        <v>1553</v>
      </c>
      <c r="D885" s="77"/>
    </row>
    <row r="886" spans="1:4" ht="15">
      <c r="A886" s="66" t="s">
        <v>470</v>
      </c>
      <c r="B886" s="74" t="s">
        <v>1554</v>
      </c>
      <c r="C886" s="74" t="s">
        <v>1554</v>
      </c>
      <c r="D886" s="77"/>
    </row>
    <row r="887" spans="1:4" ht="15">
      <c r="A887" s="66" t="s">
        <v>470</v>
      </c>
      <c r="B887" s="74" t="s">
        <v>1555</v>
      </c>
      <c r="C887" s="74" t="s">
        <v>1555</v>
      </c>
      <c r="D887" s="77"/>
    </row>
    <row r="888" spans="1:4" ht="15">
      <c r="A888" s="66" t="s">
        <v>470</v>
      </c>
      <c r="B888" s="74" t="s">
        <v>1556</v>
      </c>
      <c r="C888" s="74" t="s">
        <v>1556</v>
      </c>
      <c r="D888" s="77"/>
    </row>
    <row r="889" spans="1:4" ht="15">
      <c r="A889" s="66" t="s">
        <v>470</v>
      </c>
      <c r="B889" s="74" t="s">
        <v>1557</v>
      </c>
      <c r="C889" s="74" t="s">
        <v>1557</v>
      </c>
      <c r="D889" s="77"/>
    </row>
    <row r="890" spans="1:4" ht="15">
      <c r="A890" s="66" t="s">
        <v>470</v>
      </c>
      <c r="B890" s="74" t="s">
        <v>1558</v>
      </c>
      <c r="C890" s="74" t="s">
        <v>1558</v>
      </c>
      <c r="D890" s="77"/>
    </row>
    <row r="891" spans="1:4" ht="15">
      <c r="A891" s="66" t="s">
        <v>470</v>
      </c>
      <c r="B891" s="74" t="s">
        <v>929</v>
      </c>
      <c r="C891" s="74" t="s">
        <v>929</v>
      </c>
      <c r="D891" s="77"/>
    </row>
    <row r="892" spans="1:4" ht="15">
      <c r="A892" s="66" t="s">
        <v>470</v>
      </c>
      <c r="B892" s="74" t="s">
        <v>1559</v>
      </c>
      <c r="C892" s="74" t="s">
        <v>1559</v>
      </c>
      <c r="D892" s="77"/>
    </row>
    <row r="893" spans="1:4" ht="15">
      <c r="A893" s="66" t="s">
        <v>470</v>
      </c>
      <c r="B893" s="74" t="s">
        <v>1560</v>
      </c>
      <c r="C893" s="74" t="s">
        <v>1560</v>
      </c>
      <c r="D893" s="77"/>
    </row>
    <row r="894" spans="1:4" ht="15">
      <c r="A894" s="66" t="s">
        <v>470</v>
      </c>
      <c r="B894" s="74" t="s">
        <v>1561</v>
      </c>
      <c r="C894" s="74" t="s">
        <v>1561</v>
      </c>
      <c r="D894" s="77"/>
    </row>
    <row r="895" spans="1:4" ht="15">
      <c r="A895" s="66" t="s">
        <v>470</v>
      </c>
      <c r="B895" s="74" t="s">
        <v>1562</v>
      </c>
      <c r="C895" s="74" t="s">
        <v>1562</v>
      </c>
      <c r="D895" s="77"/>
    </row>
    <row r="896" spans="1:4" ht="15">
      <c r="A896" s="66" t="s">
        <v>470</v>
      </c>
      <c r="B896" s="74" t="s">
        <v>1563</v>
      </c>
      <c r="C896" s="74" t="s">
        <v>1563</v>
      </c>
      <c r="D896" s="77"/>
    </row>
    <row r="897" spans="1:4" ht="15">
      <c r="A897" s="66" t="s">
        <v>470</v>
      </c>
      <c r="B897" s="74" t="s">
        <v>1564</v>
      </c>
      <c r="C897" s="74" t="s">
        <v>1564</v>
      </c>
      <c r="D897" s="77"/>
    </row>
    <row r="898" spans="1:4" ht="15">
      <c r="A898" s="66" t="s">
        <v>470</v>
      </c>
      <c r="B898" s="74" t="s">
        <v>1565</v>
      </c>
      <c r="C898" s="74" t="s">
        <v>1565</v>
      </c>
      <c r="D898" s="77"/>
    </row>
    <row r="899" spans="1:4" ht="15">
      <c r="A899" s="66" t="s">
        <v>470</v>
      </c>
      <c r="B899" s="74" t="s">
        <v>1566</v>
      </c>
      <c r="C899" s="74" t="s">
        <v>1566</v>
      </c>
      <c r="D899" s="77"/>
    </row>
    <row r="900" spans="1:4" ht="15">
      <c r="A900" s="66" t="s">
        <v>470</v>
      </c>
      <c r="B900" s="74" t="s">
        <v>1567</v>
      </c>
      <c r="C900" s="74" t="s">
        <v>1567</v>
      </c>
      <c r="D900" s="77"/>
    </row>
    <row r="901" spans="1:4" ht="15">
      <c r="A901" s="66" t="s">
        <v>470</v>
      </c>
      <c r="B901" s="74" t="s">
        <v>1568</v>
      </c>
      <c r="C901" s="74" t="s">
        <v>1568</v>
      </c>
      <c r="D901" s="77"/>
    </row>
    <row r="902" spans="1:4" ht="15">
      <c r="A902" s="66" t="s">
        <v>470</v>
      </c>
      <c r="B902" s="74" t="s">
        <v>1569</v>
      </c>
      <c r="C902" s="74" t="s">
        <v>1569</v>
      </c>
      <c r="D902" s="77"/>
    </row>
    <row r="903" spans="1:4" ht="15">
      <c r="A903" s="66" t="s">
        <v>470</v>
      </c>
      <c r="B903" s="74" t="s">
        <v>1570</v>
      </c>
      <c r="C903" s="74" t="s">
        <v>1570</v>
      </c>
      <c r="D903" s="77"/>
    </row>
    <row r="904" spans="1:4" ht="15">
      <c r="A904" s="66" t="s">
        <v>470</v>
      </c>
      <c r="B904" s="74" t="s">
        <v>1571</v>
      </c>
      <c r="C904" s="74" t="s">
        <v>1571</v>
      </c>
      <c r="D904" s="77"/>
    </row>
    <row r="905" spans="1:4" ht="15">
      <c r="A905" s="66" t="s">
        <v>470</v>
      </c>
      <c r="B905" s="74" t="s">
        <v>1572</v>
      </c>
      <c r="C905" s="74" t="s">
        <v>1572</v>
      </c>
      <c r="D905" s="77"/>
    </row>
    <row r="906" spans="1:4" ht="15">
      <c r="A906" s="66" t="s">
        <v>470</v>
      </c>
      <c r="B906" s="74" t="s">
        <v>1573</v>
      </c>
      <c r="C906" s="74" t="s">
        <v>1573</v>
      </c>
      <c r="D906" s="77"/>
    </row>
    <row r="907" spans="1:4" ht="15">
      <c r="A907" s="66" t="s">
        <v>470</v>
      </c>
      <c r="B907" s="74" t="s">
        <v>1574</v>
      </c>
      <c r="C907" s="74" t="s">
        <v>1574</v>
      </c>
      <c r="D907" s="77"/>
    </row>
    <row r="908" spans="1:4" ht="15">
      <c r="A908" s="66" t="s">
        <v>470</v>
      </c>
      <c r="B908" s="74" t="s">
        <v>1575</v>
      </c>
      <c r="C908" s="74" t="s">
        <v>1575</v>
      </c>
      <c r="D908" s="77"/>
    </row>
    <row r="909" spans="1:4" ht="15">
      <c r="A909" s="66" t="s">
        <v>470</v>
      </c>
      <c r="B909" s="74" t="s">
        <v>1575</v>
      </c>
      <c r="C909" s="74" t="s">
        <v>1575</v>
      </c>
      <c r="D909" s="77"/>
    </row>
    <row r="910" spans="1:4" ht="15">
      <c r="A910" s="66" t="s">
        <v>470</v>
      </c>
      <c r="B910" s="74" t="s">
        <v>1576</v>
      </c>
      <c r="C910" s="74" t="s">
        <v>1576</v>
      </c>
      <c r="D910" s="77"/>
    </row>
    <row r="911" spans="1:4" ht="15">
      <c r="A911" s="66" t="s">
        <v>470</v>
      </c>
      <c r="B911" s="74" t="s">
        <v>1577</v>
      </c>
      <c r="C911" s="74" t="s">
        <v>1577</v>
      </c>
      <c r="D911" s="77"/>
    </row>
    <row r="912" spans="1:4" ht="15">
      <c r="A912" s="66" t="s">
        <v>470</v>
      </c>
      <c r="B912" s="74" t="s">
        <v>1578</v>
      </c>
      <c r="C912" s="74" t="s">
        <v>1578</v>
      </c>
      <c r="D912" s="77"/>
    </row>
    <row r="913" spans="1:4" ht="15">
      <c r="A913" s="66" t="s">
        <v>470</v>
      </c>
      <c r="B913" s="74" t="s">
        <v>1579</v>
      </c>
      <c r="C913" s="74" t="s">
        <v>1579</v>
      </c>
      <c r="D913" s="77"/>
    </row>
    <row r="914" spans="1:4" ht="15">
      <c r="A914" s="66" t="s">
        <v>470</v>
      </c>
      <c r="B914" s="74" t="s">
        <v>1580</v>
      </c>
      <c r="C914" s="74" t="s">
        <v>1580</v>
      </c>
      <c r="D914" s="77"/>
    </row>
    <row r="915" spans="1:4" ht="15">
      <c r="A915" s="66" t="s">
        <v>470</v>
      </c>
      <c r="B915" s="74" t="s">
        <v>1581</v>
      </c>
      <c r="C915" s="74" t="s">
        <v>1581</v>
      </c>
      <c r="D915" s="77"/>
    </row>
    <row r="916" spans="1:4" ht="15">
      <c r="A916" s="66" t="s">
        <v>470</v>
      </c>
      <c r="B916" s="74" t="s">
        <v>1582</v>
      </c>
      <c r="C916" s="74" t="s">
        <v>1582</v>
      </c>
      <c r="D916" s="77"/>
    </row>
    <row r="917" spans="1:4" ht="15">
      <c r="A917" s="66" t="s">
        <v>470</v>
      </c>
      <c r="B917" s="74" t="s">
        <v>1583</v>
      </c>
      <c r="C917" s="74" t="s">
        <v>1583</v>
      </c>
      <c r="D917" s="77"/>
    </row>
    <row r="918" spans="1:4" ht="15">
      <c r="A918" s="66" t="s">
        <v>470</v>
      </c>
      <c r="B918" s="74" t="s">
        <v>1584</v>
      </c>
      <c r="C918" s="74" t="s">
        <v>1584</v>
      </c>
      <c r="D918" s="77"/>
    </row>
    <row r="919" spans="1:4" ht="15">
      <c r="A919" s="66" t="s">
        <v>470</v>
      </c>
      <c r="B919" s="74" t="s">
        <v>1585</v>
      </c>
      <c r="C919" s="74" t="s">
        <v>1585</v>
      </c>
      <c r="D919" s="77"/>
    </row>
    <row r="920" spans="1:4" ht="15">
      <c r="A920" s="66" t="s">
        <v>470</v>
      </c>
      <c r="B920" s="74" t="s">
        <v>1586</v>
      </c>
      <c r="C920" s="74" t="s">
        <v>1586</v>
      </c>
      <c r="D920" s="77"/>
    </row>
    <row r="921" spans="1:4" ht="15">
      <c r="A921" s="66" t="s">
        <v>470</v>
      </c>
      <c r="B921" s="74" t="s">
        <v>1587</v>
      </c>
      <c r="C921" s="74" t="s">
        <v>1587</v>
      </c>
      <c r="D921" s="77"/>
    </row>
    <row r="922" spans="1:4" ht="15">
      <c r="A922" s="66" t="s">
        <v>470</v>
      </c>
      <c r="B922" s="74" t="s">
        <v>1588</v>
      </c>
      <c r="C922" s="74" t="s">
        <v>1588</v>
      </c>
      <c r="D922" s="77"/>
    </row>
    <row r="923" spans="1:4" ht="15">
      <c r="A923" s="66" t="s">
        <v>470</v>
      </c>
      <c r="B923" s="74" t="s">
        <v>1589</v>
      </c>
      <c r="C923" s="74" t="s">
        <v>1589</v>
      </c>
      <c r="D923" s="77"/>
    </row>
    <row r="924" spans="1:4" ht="15">
      <c r="A924" s="66" t="s">
        <v>470</v>
      </c>
      <c r="B924" s="74" t="s">
        <v>1590</v>
      </c>
      <c r="C924" s="74" t="s">
        <v>1590</v>
      </c>
      <c r="D924" s="77"/>
    </row>
    <row r="925" spans="1:4" ht="15">
      <c r="A925" s="66" t="s">
        <v>470</v>
      </c>
      <c r="B925" s="74" t="s">
        <v>1591</v>
      </c>
      <c r="C925" s="74" t="s">
        <v>1591</v>
      </c>
      <c r="D925" s="77"/>
    </row>
    <row r="926" spans="1:4" ht="15">
      <c r="A926" s="66" t="s">
        <v>470</v>
      </c>
      <c r="B926" s="74" t="s">
        <v>1592</v>
      </c>
      <c r="C926" s="74" t="s">
        <v>1592</v>
      </c>
      <c r="D926" s="77"/>
    </row>
    <row r="927" spans="1:4" ht="15">
      <c r="A927" s="66" t="s">
        <v>470</v>
      </c>
      <c r="B927" s="74" t="s">
        <v>1593</v>
      </c>
      <c r="C927" s="74" t="s">
        <v>1593</v>
      </c>
      <c r="D927" s="77"/>
    </row>
    <row r="928" spans="1:4" ht="15">
      <c r="A928" s="66" t="s">
        <v>470</v>
      </c>
      <c r="B928" s="74" t="s">
        <v>1594</v>
      </c>
      <c r="C928" s="74" t="s">
        <v>1594</v>
      </c>
      <c r="D928" s="77"/>
    </row>
    <row r="929" spans="1:4" ht="15">
      <c r="A929" s="66" t="s">
        <v>470</v>
      </c>
      <c r="B929" s="74" t="s">
        <v>1595</v>
      </c>
      <c r="C929" s="74" t="s">
        <v>1595</v>
      </c>
      <c r="D929" s="77"/>
    </row>
    <row r="930" spans="1:4" ht="15">
      <c r="A930" s="66" t="s">
        <v>470</v>
      </c>
      <c r="B930" s="74" t="s">
        <v>1596</v>
      </c>
      <c r="C930" s="74" t="s">
        <v>1596</v>
      </c>
      <c r="D930" s="77"/>
    </row>
    <row r="931" spans="1:4" ht="15">
      <c r="A931" s="63" t="s">
        <v>470</v>
      </c>
      <c r="B931" s="81" t="s">
        <v>1597</v>
      </c>
      <c r="C931" s="81" t="s">
        <v>1597</v>
      </c>
      <c r="D931" s="80"/>
    </row>
    <row r="932" spans="1:4" ht="15">
      <c r="A932" s="63" t="s">
        <v>470</v>
      </c>
      <c r="B932" s="81" t="s">
        <v>1598</v>
      </c>
      <c r="C932" s="81" t="s">
        <v>1598</v>
      </c>
      <c r="D932" s="80"/>
    </row>
    <row r="933" spans="1:4" ht="15">
      <c r="A933" s="63" t="s">
        <v>470</v>
      </c>
      <c r="B933" s="81" t="s">
        <v>1599</v>
      </c>
      <c r="C933" s="81" t="s">
        <v>1599</v>
      </c>
      <c r="D933" s="80"/>
    </row>
    <row r="934" spans="1:4" ht="15">
      <c r="A934" s="63" t="s">
        <v>470</v>
      </c>
      <c r="B934" s="81" t="s">
        <v>1600</v>
      </c>
      <c r="C934" s="74" t="s">
        <v>1600</v>
      </c>
      <c r="D934" s="80"/>
    </row>
    <row r="935" spans="1:4" ht="15">
      <c r="A935" s="63" t="s">
        <v>470</v>
      </c>
      <c r="B935" s="74" t="s">
        <v>1601</v>
      </c>
      <c r="C935" s="74" t="s">
        <v>1601</v>
      </c>
      <c r="D935" s="77"/>
    </row>
    <row r="936" spans="1:4" ht="15">
      <c r="A936" s="63" t="s">
        <v>470</v>
      </c>
      <c r="B936" s="74" t="s">
        <v>1602</v>
      </c>
      <c r="C936" s="74" t="s">
        <v>1602</v>
      </c>
      <c r="D936" s="77"/>
    </row>
    <row r="937" spans="1:4" ht="15">
      <c r="A937" s="63" t="s">
        <v>470</v>
      </c>
      <c r="B937" s="81" t="s">
        <v>1603</v>
      </c>
      <c r="C937" s="81" t="s">
        <v>1603</v>
      </c>
      <c r="D937" s="80"/>
    </row>
    <row r="938" spans="1:4" ht="15">
      <c r="A938" s="66" t="s">
        <v>470</v>
      </c>
      <c r="B938" s="74" t="s">
        <v>1604</v>
      </c>
      <c r="C938" s="74" t="s">
        <v>1604</v>
      </c>
      <c r="D938" s="77"/>
    </row>
    <row r="939" spans="1:4" ht="15">
      <c r="A939" s="66" t="s">
        <v>470</v>
      </c>
      <c r="B939" s="74" t="s">
        <v>1605</v>
      </c>
      <c r="C939" s="74" t="s">
        <v>1605</v>
      </c>
      <c r="D939" s="77"/>
    </row>
    <row r="940" spans="1:4" ht="15">
      <c r="A940" s="66" t="s">
        <v>470</v>
      </c>
      <c r="B940" s="74" t="s">
        <v>1606</v>
      </c>
      <c r="C940" s="74" t="s">
        <v>1606</v>
      </c>
      <c r="D940" s="77"/>
    </row>
    <row r="941" spans="1:4" ht="15">
      <c r="A941" s="66" t="s">
        <v>470</v>
      </c>
      <c r="B941" s="74" t="s">
        <v>1607</v>
      </c>
      <c r="C941" s="74" t="s">
        <v>1607</v>
      </c>
      <c r="D941" s="77"/>
    </row>
    <row r="942" spans="1:4" ht="15">
      <c r="A942" s="66" t="s">
        <v>470</v>
      </c>
      <c r="B942" s="74" t="s">
        <v>1608</v>
      </c>
      <c r="C942" s="74" t="s">
        <v>1608</v>
      </c>
      <c r="D942" s="77"/>
    </row>
    <row r="943" spans="1:4" ht="15">
      <c r="A943" s="66" t="s">
        <v>470</v>
      </c>
      <c r="B943" s="74" t="s">
        <v>1609</v>
      </c>
      <c r="C943" s="74" t="s">
        <v>1609</v>
      </c>
      <c r="D943" s="77"/>
    </row>
    <row r="944" spans="1:4" ht="15">
      <c r="A944" s="66" t="s">
        <v>470</v>
      </c>
      <c r="B944" s="74" t="s">
        <v>1610</v>
      </c>
      <c r="C944" s="74" t="s">
        <v>1610</v>
      </c>
      <c r="D944" s="77"/>
    </row>
    <row r="945" spans="1:4" ht="15">
      <c r="A945" s="66" t="s">
        <v>470</v>
      </c>
      <c r="B945" s="74" t="s">
        <v>1611</v>
      </c>
      <c r="C945" s="74" t="s">
        <v>1611</v>
      </c>
      <c r="D945" s="77"/>
    </row>
    <row r="946" spans="1:4" ht="15">
      <c r="A946" s="66" t="s">
        <v>470</v>
      </c>
      <c r="B946" s="74" t="s">
        <v>1612</v>
      </c>
      <c r="C946" s="74" t="s">
        <v>1612</v>
      </c>
      <c r="D946" s="77"/>
    </row>
    <row r="947" spans="1:4" ht="15">
      <c r="A947" s="66" t="s">
        <v>470</v>
      </c>
      <c r="B947" s="74" t="s">
        <v>1613</v>
      </c>
      <c r="C947" s="74" t="s">
        <v>1613</v>
      </c>
      <c r="D947" s="77"/>
    </row>
    <row r="948" spans="1:4" ht="15">
      <c r="A948" s="66" t="s">
        <v>470</v>
      </c>
      <c r="B948" s="74" t="s">
        <v>1614</v>
      </c>
      <c r="C948" s="74" t="s">
        <v>1614</v>
      </c>
      <c r="D948" s="77"/>
    </row>
    <row r="949" spans="1:4" ht="15">
      <c r="A949" s="66" t="s">
        <v>470</v>
      </c>
      <c r="B949" s="74" t="s">
        <v>1615</v>
      </c>
      <c r="C949" s="74" t="s">
        <v>1615</v>
      </c>
      <c r="D949" s="77"/>
    </row>
    <row r="950" spans="1:4" ht="15">
      <c r="A950" s="66" t="s">
        <v>470</v>
      </c>
      <c r="B950" s="74" t="s">
        <v>1616</v>
      </c>
      <c r="C950" s="74" t="s">
        <v>1616</v>
      </c>
      <c r="D950" s="77"/>
    </row>
    <row r="951" spans="1:4" ht="15">
      <c r="A951" s="66" t="s">
        <v>470</v>
      </c>
      <c r="B951" s="74" t="s">
        <v>1617</v>
      </c>
      <c r="C951" s="74" t="s">
        <v>1617</v>
      </c>
      <c r="D951" s="77"/>
    </row>
    <row r="952" spans="1:4" ht="15">
      <c r="A952" s="66" t="s">
        <v>470</v>
      </c>
      <c r="B952" s="74" t="s">
        <v>1618</v>
      </c>
      <c r="C952" s="74" t="s">
        <v>1618</v>
      </c>
      <c r="D952" s="77"/>
    </row>
    <row r="953" spans="1:4" ht="15">
      <c r="A953" s="66" t="s">
        <v>470</v>
      </c>
      <c r="B953" s="74" t="s">
        <v>1619</v>
      </c>
      <c r="C953" s="74" t="s">
        <v>1619</v>
      </c>
      <c r="D953" s="77"/>
    </row>
    <row r="954" spans="1:4" ht="15">
      <c r="A954" s="66" t="s">
        <v>470</v>
      </c>
      <c r="B954" s="74" t="s">
        <v>1620</v>
      </c>
      <c r="C954" s="74" t="s">
        <v>1620</v>
      </c>
      <c r="D954" s="77"/>
    </row>
    <row r="955" spans="1:4" ht="15">
      <c r="A955" s="66" t="s">
        <v>470</v>
      </c>
      <c r="B955" s="74" t="s">
        <v>1621</v>
      </c>
      <c r="C955" s="74" t="s">
        <v>1621</v>
      </c>
      <c r="D955" s="77"/>
    </row>
    <row r="956" spans="1:4" ht="15">
      <c r="A956" s="66" t="s">
        <v>470</v>
      </c>
      <c r="B956" s="81" t="s">
        <v>1622</v>
      </c>
      <c r="C956" s="81" t="s">
        <v>1622</v>
      </c>
      <c r="D956" s="80"/>
    </row>
    <row r="957" spans="1:4" ht="15">
      <c r="A957" s="63" t="s">
        <v>470</v>
      </c>
      <c r="B957" s="81" t="s">
        <v>1623</v>
      </c>
      <c r="C957" s="81" t="s">
        <v>1623</v>
      </c>
      <c r="D957" s="80"/>
    </row>
    <row r="958" spans="1:4" ht="15">
      <c r="A958" s="66" t="s">
        <v>470</v>
      </c>
      <c r="B958" s="74" t="s">
        <v>1624</v>
      </c>
      <c r="C958" s="74" t="s">
        <v>1624</v>
      </c>
      <c r="D958" s="77"/>
    </row>
    <row r="959" spans="1:4" ht="15">
      <c r="A959" s="66" t="s">
        <v>470</v>
      </c>
      <c r="B959" s="74" t="s">
        <v>1625</v>
      </c>
      <c r="C959" s="74" t="s">
        <v>1625</v>
      </c>
      <c r="D959" s="77"/>
    </row>
    <row r="960" spans="1:4" ht="15">
      <c r="A960" s="66" t="s">
        <v>470</v>
      </c>
      <c r="B960" s="74" t="s">
        <v>1626</v>
      </c>
      <c r="C960" s="74" t="s">
        <v>1626</v>
      </c>
      <c r="D960" s="77"/>
    </row>
    <row r="961" spans="1:5" ht="15">
      <c r="A961" s="66" t="s">
        <v>470</v>
      </c>
      <c r="B961" s="74" t="s">
        <v>1627</v>
      </c>
      <c r="C961" s="74" t="s">
        <v>1627</v>
      </c>
      <c r="D961" s="77"/>
    </row>
    <row r="962" spans="1:5" ht="15">
      <c r="A962" s="66" t="s">
        <v>470</v>
      </c>
      <c r="B962" s="74" t="s">
        <v>1628</v>
      </c>
      <c r="C962" s="74" t="s">
        <v>1628</v>
      </c>
      <c r="D962" s="77"/>
    </row>
    <row r="963" spans="1:5" ht="15">
      <c r="A963" s="66" t="s">
        <v>470</v>
      </c>
      <c r="B963" s="74" t="s">
        <v>1629</v>
      </c>
      <c r="C963" s="74" t="s">
        <v>1629</v>
      </c>
      <c r="D963" s="77"/>
    </row>
    <row r="964" spans="1:5" ht="15">
      <c r="A964" s="66" t="s">
        <v>470</v>
      </c>
      <c r="B964" s="74" t="s">
        <v>1630</v>
      </c>
      <c r="C964" s="74" t="s">
        <v>1630</v>
      </c>
      <c r="D964" s="77"/>
    </row>
    <row r="965" spans="1:5" ht="15">
      <c r="A965" s="66" t="s">
        <v>470</v>
      </c>
      <c r="B965" s="74" t="s">
        <v>1631</v>
      </c>
      <c r="C965" s="74" t="s">
        <v>1631</v>
      </c>
      <c r="D965" s="77"/>
    </row>
    <row r="966" spans="1:5" ht="15">
      <c r="A966" s="66" t="s">
        <v>470</v>
      </c>
      <c r="B966" s="74" t="s">
        <v>1632</v>
      </c>
      <c r="C966" s="74" t="s">
        <v>1632</v>
      </c>
      <c r="D966" s="77"/>
    </row>
    <row r="967" spans="1:5" ht="15">
      <c r="A967" s="66" t="s">
        <v>470</v>
      </c>
      <c r="B967" s="74" t="s">
        <v>1633</v>
      </c>
      <c r="C967" s="74" t="s">
        <v>1633</v>
      </c>
      <c r="D967" s="77"/>
    </row>
    <row r="968" spans="1:5" ht="15">
      <c r="A968" s="66" t="s">
        <v>470</v>
      </c>
      <c r="B968" s="74" t="s">
        <v>1634</v>
      </c>
      <c r="C968" s="74" t="s">
        <v>1634</v>
      </c>
      <c r="D968" s="77"/>
    </row>
    <row r="969" spans="1:5" ht="15">
      <c r="A969" s="66" t="s">
        <v>470</v>
      </c>
      <c r="B969" s="74" t="s">
        <v>1635</v>
      </c>
      <c r="C969" s="74" t="s">
        <v>1635</v>
      </c>
      <c r="D969" s="77"/>
    </row>
    <row r="970" spans="1:5" ht="15">
      <c r="A970" s="66" t="s">
        <v>470</v>
      </c>
      <c r="B970" s="74" t="s">
        <v>1636</v>
      </c>
      <c r="C970" s="74" t="s">
        <v>1636</v>
      </c>
      <c r="D970" s="77"/>
    </row>
    <row r="971" spans="1:5" ht="15">
      <c r="A971" s="66" t="s">
        <v>470</v>
      </c>
      <c r="B971" s="74" t="s">
        <v>1637</v>
      </c>
      <c r="C971" s="74" t="s">
        <v>1637</v>
      </c>
      <c r="D971" s="77"/>
    </row>
    <row r="972" spans="1:5" ht="15">
      <c r="A972" s="66" t="s">
        <v>470</v>
      </c>
      <c r="B972" s="81" t="s">
        <v>1638</v>
      </c>
      <c r="C972" s="81" t="s">
        <v>1638</v>
      </c>
      <c r="D972" s="80"/>
    </row>
    <row r="973" spans="1:5" ht="15">
      <c r="A973" s="66" t="s">
        <v>470</v>
      </c>
      <c r="B973" s="74" t="s">
        <v>1639</v>
      </c>
      <c r="C973" s="74" t="s">
        <v>1639</v>
      </c>
      <c r="D973" s="77"/>
      <c r="E973" s="85"/>
    </row>
    <row r="974" spans="1:5" ht="15">
      <c r="A974" s="66" t="s">
        <v>470</v>
      </c>
      <c r="B974" s="74" t="s">
        <v>1640</v>
      </c>
      <c r="C974" s="74" t="s">
        <v>1640</v>
      </c>
      <c r="D974" s="77"/>
      <c r="E974" s="85"/>
    </row>
    <row r="975" spans="1:5" ht="15">
      <c r="A975" s="66" t="s">
        <v>470</v>
      </c>
      <c r="B975" s="74" t="s">
        <v>1641</v>
      </c>
      <c r="C975" s="74" t="s">
        <v>1641</v>
      </c>
      <c r="D975" s="77"/>
      <c r="E975" s="85"/>
    </row>
    <row r="976" spans="1:5" ht="15">
      <c r="A976" s="66" t="s">
        <v>470</v>
      </c>
      <c r="B976" s="74" t="s">
        <v>1642</v>
      </c>
      <c r="C976" s="74" t="s">
        <v>1642</v>
      </c>
      <c r="D976" s="77"/>
      <c r="E976" s="85"/>
    </row>
    <row r="977" spans="1:5" ht="15">
      <c r="A977" s="66" t="s">
        <v>470</v>
      </c>
      <c r="B977" s="74" t="s">
        <v>1643</v>
      </c>
      <c r="C977" s="74" t="s">
        <v>1643</v>
      </c>
      <c r="D977" s="77"/>
      <c r="E977" s="85"/>
    </row>
    <row r="978" spans="1:5" ht="15">
      <c r="A978" s="66" t="s">
        <v>470</v>
      </c>
      <c r="B978" s="74" t="s">
        <v>1644</v>
      </c>
      <c r="C978" s="74" t="s">
        <v>1644</v>
      </c>
      <c r="D978" s="77"/>
      <c r="E978" s="85"/>
    </row>
    <row r="979" spans="1:5" ht="15">
      <c r="A979" s="66" t="s">
        <v>470</v>
      </c>
      <c r="B979" s="74" t="s">
        <v>1645</v>
      </c>
      <c r="C979" s="74" t="s">
        <v>1645</v>
      </c>
      <c r="D979" s="77"/>
      <c r="E979" s="85"/>
    </row>
    <row r="980" spans="1:5" ht="15">
      <c r="A980" s="66" t="s">
        <v>470</v>
      </c>
      <c r="B980" s="74" t="s">
        <v>1646</v>
      </c>
      <c r="C980" s="74" t="s">
        <v>1646</v>
      </c>
      <c r="D980" s="77"/>
      <c r="E980" s="85"/>
    </row>
    <row r="981" spans="1:5" s="66" customFormat="1" ht="15">
      <c r="A981" s="66" t="s">
        <v>470</v>
      </c>
      <c r="B981" s="74" t="s">
        <v>1647</v>
      </c>
      <c r="C981" s="74" t="s">
        <v>1647</v>
      </c>
      <c r="D981" s="77"/>
      <c r="E981" s="75"/>
    </row>
    <row r="982" spans="1:5" ht="15">
      <c r="A982" s="66" t="s">
        <v>470</v>
      </c>
      <c r="B982" s="74" t="s">
        <v>1648</v>
      </c>
      <c r="C982" s="74" t="s">
        <v>1648</v>
      </c>
      <c r="D982" s="77"/>
      <c r="E982" s="85"/>
    </row>
    <row r="983" spans="1:5" ht="15">
      <c r="A983" s="66" t="s">
        <v>470</v>
      </c>
      <c r="B983" s="74" t="s">
        <v>1649</v>
      </c>
      <c r="C983" s="74" t="s">
        <v>1649</v>
      </c>
      <c r="D983" s="77"/>
      <c r="E983" s="85"/>
    </row>
    <row r="984" spans="1:5" ht="15">
      <c r="A984" s="66" t="s">
        <v>470</v>
      </c>
      <c r="B984" s="74" t="s">
        <v>1650</v>
      </c>
      <c r="C984" s="74" t="s">
        <v>1650</v>
      </c>
      <c r="D984" s="77"/>
      <c r="E984" s="85"/>
    </row>
    <row r="985" spans="1:5" ht="15">
      <c r="A985" s="66" t="s">
        <v>470</v>
      </c>
      <c r="B985" s="74" t="s">
        <v>1651</v>
      </c>
      <c r="C985" s="74" t="s">
        <v>1651</v>
      </c>
      <c r="D985" s="77"/>
      <c r="E985" s="85"/>
    </row>
    <row r="986" spans="1:5" ht="15">
      <c r="A986" s="63" t="s">
        <v>470</v>
      </c>
      <c r="B986" s="81" t="s">
        <v>1652</v>
      </c>
      <c r="C986" s="81" t="s">
        <v>1652</v>
      </c>
      <c r="D986" s="80"/>
      <c r="E986" s="86"/>
    </row>
    <row r="987" spans="1:5" ht="15">
      <c r="A987" s="66" t="s">
        <v>470</v>
      </c>
      <c r="B987" s="74" t="s">
        <v>1653</v>
      </c>
      <c r="C987" s="74" t="s">
        <v>1653</v>
      </c>
      <c r="D987" s="77"/>
    </row>
    <row r="988" spans="1:5" ht="15">
      <c r="A988" s="66" t="s">
        <v>470</v>
      </c>
      <c r="B988" s="74" t="s">
        <v>1654</v>
      </c>
      <c r="C988" s="74" t="s">
        <v>1654</v>
      </c>
      <c r="D988" s="77"/>
    </row>
    <row r="989" spans="1:5" ht="15">
      <c r="A989" s="66" t="s">
        <v>470</v>
      </c>
      <c r="B989" s="74" t="s">
        <v>1655</v>
      </c>
      <c r="C989" s="74" t="s">
        <v>1655</v>
      </c>
      <c r="D989" s="77"/>
    </row>
    <row r="990" spans="1:5" ht="15">
      <c r="A990" s="66" t="s">
        <v>470</v>
      </c>
      <c r="B990" s="74" t="s">
        <v>1656</v>
      </c>
      <c r="C990" s="74" t="s">
        <v>1656</v>
      </c>
      <c r="D990" s="77"/>
    </row>
    <row r="991" spans="1:5" ht="15">
      <c r="A991" s="66" t="s">
        <v>470</v>
      </c>
      <c r="B991" s="74" t="s">
        <v>1657</v>
      </c>
      <c r="C991" s="74" t="s">
        <v>1657</v>
      </c>
      <c r="D991" s="77"/>
    </row>
    <row r="992" spans="1:5" ht="15">
      <c r="A992" s="66" t="s">
        <v>470</v>
      </c>
      <c r="B992" s="74" t="s">
        <v>1658</v>
      </c>
      <c r="C992" s="74" t="s">
        <v>1658</v>
      </c>
      <c r="D992" s="77"/>
    </row>
    <row r="993" spans="1:4" ht="15">
      <c r="A993" s="66" t="s">
        <v>470</v>
      </c>
      <c r="B993" s="74" t="s">
        <v>1659</v>
      </c>
      <c r="C993" s="74" t="s">
        <v>1659</v>
      </c>
      <c r="D993" s="77"/>
    </row>
    <row r="994" spans="1:4" ht="15">
      <c r="A994" s="66" t="s">
        <v>470</v>
      </c>
      <c r="B994" s="74" t="s">
        <v>1660</v>
      </c>
      <c r="C994" s="74" t="s">
        <v>1660</v>
      </c>
      <c r="D994" s="77"/>
    </row>
    <row r="995" spans="1:4" ht="15">
      <c r="A995" s="66" t="s">
        <v>470</v>
      </c>
      <c r="B995" s="74" t="s">
        <v>1661</v>
      </c>
      <c r="C995" s="74" t="s">
        <v>1661</v>
      </c>
      <c r="D995" s="77"/>
    </row>
    <row r="996" spans="1:4" ht="15">
      <c r="A996" s="66" t="s">
        <v>470</v>
      </c>
      <c r="B996" s="74" t="s">
        <v>1662</v>
      </c>
      <c r="C996" s="74" t="s">
        <v>1662</v>
      </c>
      <c r="D996" s="77"/>
    </row>
    <row r="997" spans="1:4" ht="15">
      <c r="A997" s="66" t="s">
        <v>470</v>
      </c>
      <c r="B997" s="74" t="s">
        <v>1663</v>
      </c>
      <c r="C997" s="74" t="s">
        <v>1663</v>
      </c>
      <c r="D997" s="77"/>
    </row>
    <row r="998" spans="1:4" ht="15">
      <c r="A998" s="66" t="s">
        <v>470</v>
      </c>
      <c r="B998" s="74" t="s">
        <v>1664</v>
      </c>
      <c r="C998" s="74" t="s">
        <v>1664</v>
      </c>
      <c r="D998" s="77"/>
    </row>
    <row r="999" spans="1:4" ht="15">
      <c r="A999" s="66" t="s">
        <v>470</v>
      </c>
      <c r="B999" s="74" t="s">
        <v>1665</v>
      </c>
      <c r="C999" s="74" t="s">
        <v>1665</v>
      </c>
      <c r="D999" s="77"/>
    </row>
    <row r="1000" spans="1:4" ht="15">
      <c r="A1000" s="66" t="s">
        <v>470</v>
      </c>
      <c r="B1000" s="74" t="s">
        <v>1666</v>
      </c>
      <c r="C1000" s="74" t="s">
        <v>1666</v>
      </c>
      <c r="D1000" s="77"/>
    </row>
    <row r="1001" spans="1:4" ht="15">
      <c r="A1001" s="66" t="s">
        <v>470</v>
      </c>
      <c r="B1001" s="74" t="s">
        <v>1667</v>
      </c>
      <c r="C1001" s="74" t="s">
        <v>1667</v>
      </c>
      <c r="D1001" s="77"/>
    </row>
    <row r="1002" spans="1:4" ht="15">
      <c r="A1002" s="66" t="s">
        <v>470</v>
      </c>
      <c r="B1002" s="74" t="s">
        <v>1668</v>
      </c>
      <c r="C1002" s="74" t="s">
        <v>1668</v>
      </c>
      <c r="D1002" s="77"/>
    </row>
    <row r="1003" spans="1:4" ht="15">
      <c r="A1003" s="66" t="s">
        <v>470</v>
      </c>
      <c r="B1003" s="74" t="s">
        <v>1669</v>
      </c>
      <c r="C1003" s="74" t="s">
        <v>1669</v>
      </c>
      <c r="D1003" s="77"/>
    </row>
    <row r="1004" spans="1:4" ht="15">
      <c r="A1004" s="66" t="s">
        <v>470</v>
      </c>
      <c r="B1004" s="74" t="s">
        <v>1670</v>
      </c>
      <c r="C1004" s="74" t="s">
        <v>1670</v>
      </c>
      <c r="D1004" s="77"/>
    </row>
    <row r="1005" spans="1:4" ht="15">
      <c r="A1005" s="66" t="s">
        <v>470</v>
      </c>
      <c r="B1005" s="81" t="s">
        <v>1671</v>
      </c>
      <c r="C1005" s="81" t="s">
        <v>1671</v>
      </c>
      <c r="D1005" s="80"/>
    </row>
    <row r="1006" spans="1:4" ht="15">
      <c r="A1006" s="66" t="s">
        <v>470</v>
      </c>
      <c r="B1006" s="74" t="s">
        <v>1672</v>
      </c>
      <c r="C1006" s="74" t="s">
        <v>1672</v>
      </c>
      <c r="D1006" s="77"/>
    </row>
    <row r="1007" spans="1:4" ht="15">
      <c r="A1007" s="66" t="s">
        <v>470</v>
      </c>
      <c r="B1007" s="74" t="s">
        <v>1673</v>
      </c>
      <c r="C1007" s="74" t="s">
        <v>1673</v>
      </c>
      <c r="D1007" s="77"/>
    </row>
    <row r="1008" spans="1:4" ht="15">
      <c r="A1008" s="66" t="s">
        <v>470</v>
      </c>
      <c r="B1008" s="74" t="s">
        <v>1674</v>
      </c>
      <c r="C1008" s="74" t="s">
        <v>1674</v>
      </c>
      <c r="D1008" s="77"/>
    </row>
    <row r="1009" spans="1:4" ht="15">
      <c r="A1009" s="66" t="s">
        <v>470</v>
      </c>
      <c r="B1009" s="74" t="s">
        <v>1675</v>
      </c>
      <c r="C1009" s="74" t="s">
        <v>1675</v>
      </c>
      <c r="D1009" s="77"/>
    </row>
    <row r="1010" spans="1:4" ht="15">
      <c r="A1010" s="66" t="s">
        <v>470</v>
      </c>
      <c r="B1010" s="74" t="s">
        <v>1676</v>
      </c>
      <c r="C1010" s="74" t="s">
        <v>1676</v>
      </c>
      <c r="D1010" s="77"/>
    </row>
    <row r="1011" spans="1:4" ht="15">
      <c r="A1011" s="66" t="s">
        <v>470</v>
      </c>
      <c r="B1011" s="81" t="s">
        <v>1677</v>
      </c>
      <c r="C1011" s="81" t="s">
        <v>1677</v>
      </c>
      <c r="D1011" s="80"/>
    </row>
    <row r="1012" spans="1:4" ht="15">
      <c r="A1012" s="66" t="s">
        <v>470</v>
      </c>
      <c r="B1012" s="74" t="s">
        <v>1678</v>
      </c>
      <c r="C1012" s="74" t="s">
        <v>1678</v>
      </c>
      <c r="D1012" s="77"/>
    </row>
    <row r="1013" spans="1:4" ht="15">
      <c r="A1013" s="66" t="s">
        <v>470</v>
      </c>
      <c r="B1013" s="74" t="s">
        <v>1679</v>
      </c>
      <c r="C1013" s="74" t="s">
        <v>1679</v>
      </c>
      <c r="D1013" s="77"/>
    </row>
    <row r="1014" spans="1:4" ht="15">
      <c r="A1014" s="66" t="s">
        <v>470</v>
      </c>
      <c r="B1014" s="74" t="s">
        <v>1680</v>
      </c>
      <c r="C1014" s="74" t="s">
        <v>1680</v>
      </c>
      <c r="D1014" s="77"/>
    </row>
    <row r="1015" spans="1:4" ht="15">
      <c r="A1015" s="66" t="s">
        <v>470</v>
      </c>
      <c r="B1015" s="74" t="s">
        <v>1681</v>
      </c>
      <c r="C1015" s="74" t="s">
        <v>1681</v>
      </c>
      <c r="D1015" s="77"/>
    </row>
    <row r="1016" spans="1:4" ht="15">
      <c r="A1016" s="66" t="s">
        <v>470</v>
      </c>
      <c r="B1016" s="74" t="s">
        <v>1681</v>
      </c>
      <c r="C1016" s="74" t="s">
        <v>1681</v>
      </c>
      <c r="D1016" s="77"/>
    </row>
    <row r="1017" spans="1:4" ht="15">
      <c r="A1017" s="66" t="s">
        <v>470</v>
      </c>
      <c r="B1017" s="74" t="s">
        <v>1682</v>
      </c>
      <c r="C1017" s="74" t="s">
        <v>1682</v>
      </c>
      <c r="D1017" s="77"/>
    </row>
    <row r="1018" spans="1:4" ht="15">
      <c r="A1018" s="66" t="s">
        <v>470</v>
      </c>
      <c r="B1018" s="74" t="s">
        <v>1683</v>
      </c>
      <c r="C1018" s="74" t="s">
        <v>1683</v>
      </c>
      <c r="D1018" s="77"/>
    </row>
    <row r="1019" spans="1:4" ht="15">
      <c r="A1019" s="66" t="s">
        <v>470</v>
      </c>
      <c r="B1019" s="74" t="s">
        <v>1684</v>
      </c>
      <c r="C1019" s="74" t="s">
        <v>1684</v>
      </c>
      <c r="D1019" s="77"/>
    </row>
    <row r="1020" spans="1:4" ht="15">
      <c r="A1020" s="66" t="s">
        <v>813</v>
      </c>
      <c r="B1020" s="76" t="s">
        <v>714</v>
      </c>
      <c r="C1020" s="76" t="s">
        <v>714</v>
      </c>
      <c r="D1020" s="77"/>
    </row>
    <row r="1021" spans="1:4" ht="15">
      <c r="A1021" s="66" t="s">
        <v>813</v>
      </c>
      <c r="B1021" s="76" t="s">
        <v>715</v>
      </c>
      <c r="C1021" s="76" t="s">
        <v>715</v>
      </c>
      <c r="D1021" s="77"/>
    </row>
    <row r="1022" spans="1:4" ht="15">
      <c r="A1022" s="66" t="s">
        <v>813</v>
      </c>
      <c r="B1022" s="76" t="s">
        <v>716</v>
      </c>
      <c r="C1022" s="76" t="s">
        <v>716</v>
      </c>
      <c r="D1022" s="77"/>
    </row>
    <row r="1023" spans="1:4" ht="15">
      <c r="A1023" s="66" t="s">
        <v>813</v>
      </c>
      <c r="B1023" s="76" t="s">
        <v>717</v>
      </c>
      <c r="C1023" s="76" t="s">
        <v>717</v>
      </c>
      <c r="D1023" s="77"/>
    </row>
    <row r="1024" spans="1:4" ht="15">
      <c r="A1024" s="66" t="s">
        <v>813</v>
      </c>
      <c r="B1024" s="76" t="s">
        <v>718</v>
      </c>
      <c r="C1024" s="76" t="s">
        <v>718</v>
      </c>
      <c r="D1024" s="77"/>
    </row>
    <row r="1025" spans="1:4" ht="15">
      <c r="A1025" s="66" t="s">
        <v>813</v>
      </c>
      <c r="B1025" s="76" t="s">
        <v>719</v>
      </c>
      <c r="C1025" s="76" t="s">
        <v>719</v>
      </c>
      <c r="D1025" s="77"/>
    </row>
    <row r="1026" spans="1:4" ht="15">
      <c r="A1026" s="66" t="s">
        <v>813</v>
      </c>
      <c r="B1026" s="76" t="s">
        <v>720</v>
      </c>
      <c r="C1026" s="76" t="s">
        <v>720</v>
      </c>
      <c r="D1026" s="77"/>
    </row>
    <row r="1027" spans="1:4" ht="15">
      <c r="A1027" s="66" t="s">
        <v>813</v>
      </c>
      <c r="B1027" s="76" t="s">
        <v>721</v>
      </c>
      <c r="C1027" s="76" t="s">
        <v>721</v>
      </c>
      <c r="D1027" s="77"/>
    </row>
    <row r="1028" spans="1:4" ht="15">
      <c r="A1028" s="66" t="s">
        <v>813</v>
      </c>
      <c r="B1028" s="76" t="s">
        <v>105</v>
      </c>
      <c r="C1028" s="76" t="s">
        <v>105</v>
      </c>
      <c r="D1028" s="77"/>
    </row>
    <row r="1029" spans="1:4" ht="15">
      <c r="A1029" s="66" t="s">
        <v>1221</v>
      </c>
      <c r="B1029" s="74" t="s">
        <v>1685</v>
      </c>
      <c r="C1029" s="74" t="s">
        <v>1685</v>
      </c>
      <c r="D1029" s="77"/>
    </row>
    <row r="1030" spans="1:4" ht="15">
      <c r="A1030" s="63" t="s">
        <v>1221</v>
      </c>
      <c r="B1030" s="81" t="s">
        <v>1686</v>
      </c>
      <c r="C1030" s="81" t="s">
        <v>1686</v>
      </c>
      <c r="D1030" s="80"/>
    </row>
    <row r="1031" spans="1:4" ht="15">
      <c r="A1031" s="63" t="s">
        <v>1221</v>
      </c>
      <c r="B1031" s="81" t="s">
        <v>1687</v>
      </c>
      <c r="C1031" s="81" t="s">
        <v>1687</v>
      </c>
      <c r="D1031" s="77"/>
    </row>
    <row r="1032" spans="1:4" ht="15">
      <c r="A1032" s="66" t="s">
        <v>1221</v>
      </c>
      <c r="B1032" s="74" t="s">
        <v>1688</v>
      </c>
      <c r="C1032" s="74" t="s">
        <v>1688</v>
      </c>
      <c r="D1032" s="77"/>
    </row>
    <row r="1033" spans="1:4" ht="15">
      <c r="A1033" s="66" t="s">
        <v>1221</v>
      </c>
      <c r="B1033" s="74" t="s">
        <v>1689</v>
      </c>
      <c r="C1033" s="74" t="s">
        <v>1689</v>
      </c>
      <c r="D1033" s="77"/>
    </row>
    <row r="1034" spans="1:4" ht="15">
      <c r="A1034" s="66" t="s">
        <v>1221</v>
      </c>
      <c r="B1034" s="74" t="s">
        <v>1690</v>
      </c>
      <c r="C1034" s="74" t="s">
        <v>1690</v>
      </c>
      <c r="D1034" s="77"/>
    </row>
    <row r="1035" spans="1:4" ht="15">
      <c r="A1035" s="66" t="s">
        <v>1221</v>
      </c>
      <c r="B1035" s="74" t="s">
        <v>1691</v>
      </c>
      <c r="C1035" s="74" t="s">
        <v>1691</v>
      </c>
      <c r="D1035" s="77"/>
    </row>
    <row r="1036" spans="1:4" ht="15">
      <c r="A1036" s="66" t="s">
        <v>1221</v>
      </c>
      <c r="B1036" s="74" t="s">
        <v>1692</v>
      </c>
      <c r="C1036" s="74" t="s">
        <v>1692</v>
      </c>
      <c r="D1036" s="77"/>
    </row>
    <row r="1037" spans="1:4" ht="15">
      <c r="A1037" s="66" t="s">
        <v>1221</v>
      </c>
      <c r="B1037" s="74" t="s">
        <v>1693</v>
      </c>
      <c r="C1037" s="74" t="s">
        <v>1693</v>
      </c>
      <c r="D1037" s="77"/>
    </row>
    <row r="1038" spans="1:4" ht="15">
      <c r="A1038" s="66" t="s">
        <v>1221</v>
      </c>
      <c r="B1038" s="74" t="s">
        <v>1694</v>
      </c>
      <c r="C1038" s="74" t="s">
        <v>1694</v>
      </c>
      <c r="D1038" s="77"/>
    </row>
    <row r="1039" spans="1:4" ht="15">
      <c r="A1039" s="66" t="s">
        <v>1221</v>
      </c>
      <c r="B1039" s="74" t="s">
        <v>1695</v>
      </c>
      <c r="C1039" s="74" t="s">
        <v>1695</v>
      </c>
      <c r="D1039" s="77"/>
    </row>
    <row r="1040" spans="1:4" ht="15">
      <c r="A1040" s="66" t="s">
        <v>1222</v>
      </c>
      <c r="B1040" s="74" t="s">
        <v>1696</v>
      </c>
      <c r="C1040" s="74" t="s">
        <v>1696</v>
      </c>
      <c r="D1040" s="77"/>
    </row>
    <row r="1041" spans="1:4" ht="15">
      <c r="A1041" s="66" t="s">
        <v>1223</v>
      </c>
      <c r="B1041" s="74" t="s">
        <v>184</v>
      </c>
      <c r="C1041" s="66" t="s">
        <v>184</v>
      </c>
      <c r="D1041" s="75"/>
    </row>
    <row r="1042" spans="1:4" ht="15">
      <c r="A1042" s="66" t="s">
        <v>1223</v>
      </c>
      <c r="B1042" s="74" t="s">
        <v>185</v>
      </c>
      <c r="C1042" s="66" t="s">
        <v>185</v>
      </c>
      <c r="D1042" s="75"/>
    </row>
    <row r="1043" spans="1:4" ht="15">
      <c r="A1043" s="66" t="s">
        <v>1223</v>
      </c>
      <c r="B1043" s="74" t="s">
        <v>186</v>
      </c>
      <c r="C1043" s="66" t="s">
        <v>186</v>
      </c>
      <c r="D1043" s="75"/>
    </row>
    <row r="1044" spans="1:4" ht="15">
      <c r="A1044" s="66" t="s">
        <v>1223</v>
      </c>
      <c r="B1044" s="74" t="s">
        <v>187</v>
      </c>
      <c r="C1044" s="66" t="s">
        <v>187</v>
      </c>
      <c r="D1044" s="75"/>
    </row>
    <row r="1045" spans="1:4" ht="15">
      <c r="A1045" s="66" t="s">
        <v>1223</v>
      </c>
      <c r="B1045" s="81" t="s">
        <v>188</v>
      </c>
      <c r="C1045" s="63" t="s">
        <v>188</v>
      </c>
      <c r="D1045" s="82"/>
    </row>
    <row r="1046" spans="1:4" ht="15">
      <c r="A1046" s="63" t="s">
        <v>1223</v>
      </c>
      <c r="B1046" s="81" t="s">
        <v>189</v>
      </c>
      <c r="C1046" s="63" t="s">
        <v>189</v>
      </c>
      <c r="D1046" s="82"/>
    </row>
    <row r="1047" spans="1:4" ht="15">
      <c r="A1047" s="63" t="s">
        <v>1223</v>
      </c>
      <c r="B1047" s="74" t="s">
        <v>190</v>
      </c>
      <c r="C1047" s="66" t="s">
        <v>190</v>
      </c>
      <c r="D1047" s="75"/>
    </row>
    <row r="1048" spans="1:4" ht="15">
      <c r="A1048" s="63" t="s">
        <v>1223</v>
      </c>
      <c r="B1048" s="74" t="s">
        <v>191</v>
      </c>
      <c r="C1048" s="66" t="s">
        <v>191</v>
      </c>
      <c r="D1048" s="75"/>
    </row>
    <row r="1049" spans="1:4" ht="15">
      <c r="A1049" s="66" t="s">
        <v>1223</v>
      </c>
      <c r="B1049" s="74" t="s">
        <v>192</v>
      </c>
      <c r="C1049" s="66" t="s">
        <v>192</v>
      </c>
      <c r="D1049" s="75"/>
    </row>
    <row r="1050" spans="1:4" ht="15">
      <c r="A1050" s="66" t="s">
        <v>1223</v>
      </c>
      <c r="B1050" s="74" t="s">
        <v>193</v>
      </c>
      <c r="C1050" s="74" t="s">
        <v>193</v>
      </c>
      <c r="D1050" s="75"/>
    </row>
    <row r="1051" spans="1:4" ht="15">
      <c r="A1051" s="63" t="s">
        <v>1223</v>
      </c>
      <c r="B1051" s="81" t="s">
        <v>1697</v>
      </c>
      <c r="C1051" s="63" t="s">
        <v>1697</v>
      </c>
      <c r="D1051" s="82"/>
    </row>
    <row r="1052" spans="1:4" ht="15">
      <c r="A1052" s="66" t="s">
        <v>1223</v>
      </c>
      <c r="B1052" s="74" t="s">
        <v>194</v>
      </c>
      <c r="C1052" s="66" t="s">
        <v>194</v>
      </c>
      <c r="D1052" s="75"/>
    </row>
    <row r="1053" spans="1:4" ht="15">
      <c r="A1053" s="63" t="s">
        <v>1223</v>
      </c>
      <c r="B1053" s="81" t="s">
        <v>195</v>
      </c>
      <c r="C1053" s="63" t="s">
        <v>195</v>
      </c>
      <c r="D1053" s="82"/>
    </row>
    <row r="1054" spans="1:4" ht="15">
      <c r="A1054" s="63" t="s">
        <v>1223</v>
      </c>
      <c r="B1054" s="81" t="s">
        <v>196</v>
      </c>
      <c r="C1054" s="63" t="s">
        <v>196</v>
      </c>
      <c r="D1054" s="82"/>
    </row>
    <row r="1055" spans="1:4" ht="15">
      <c r="A1055" s="66" t="s">
        <v>1223</v>
      </c>
      <c r="B1055" s="74" t="s">
        <v>197</v>
      </c>
      <c r="C1055" s="66" t="s">
        <v>197</v>
      </c>
      <c r="D1055" s="75"/>
    </row>
    <row r="1056" spans="1:4" ht="15">
      <c r="A1056" s="66" t="s">
        <v>1223</v>
      </c>
      <c r="B1056" s="74" t="s">
        <v>198</v>
      </c>
      <c r="C1056" s="66" t="s">
        <v>198</v>
      </c>
      <c r="D1056" s="75"/>
    </row>
    <row r="1057" spans="1:5" ht="15">
      <c r="A1057" s="66" t="s">
        <v>1224</v>
      </c>
      <c r="B1057" s="74" t="s">
        <v>1698</v>
      </c>
      <c r="C1057" s="74" t="s">
        <v>1698</v>
      </c>
      <c r="D1057" s="75"/>
    </row>
    <row r="1058" spans="1:5" ht="15">
      <c r="A1058" s="66" t="s">
        <v>1224</v>
      </c>
      <c r="B1058" s="74" t="s">
        <v>1699</v>
      </c>
      <c r="C1058" s="74" t="s">
        <v>1699</v>
      </c>
      <c r="D1058" s="75"/>
    </row>
    <row r="1059" spans="1:5" ht="15">
      <c r="A1059" s="66" t="s">
        <v>519</v>
      </c>
      <c r="B1059" s="76" t="s">
        <v>83</v>
      </c>
      <c r="C1059" s="76" t="s">
        <v>83</v>
      </c>
      <c r="D1059" s="77"/>
    </row>
    <row r="1060" spans="1:5" ht="15">
      <c r="A1060" s="66" t="s">
        <v>519</v>
      </c>
      <c r="B1060" s="76" t="s">
        <v>79</v>
      </c>
      <c r="C1060" s="76" t="s">
        <v>79</v>
      </c>
      <c r="D1060" s="77"/>
    </row>
    <row r="1061" spans="1:5" ht="15">
      <c r="A1061" s="66" t="s">
        <v>519</v>
      </c>
      <c r="B1061" s="76" t="s">
        <v>523</v>
      </c>
      <c r="C1061" s="76" t="s">
        <v>523</v>
      </c>
      <c r="D1061" s="77"/>
    </row>
    <row r="1062" spans="1:5" ht="15">
      <c r="A1062" s="66" t="s">
        <v>519</v>
      </c>
      <c r="B1062" s="76" t="s">
        <v>15</v>
      </c>
      <c r="C1062" s="76" t="s">
        <v>15</v>
      </c>
      <c r="D1062" s="77"/>
      <c r="E1062" s="49"/>
    </row>
    <row r="1063" spans="1:5" ht="15">
      <c r="A1063" s="66" t="s">
        <v>519</v>
      </c>
      <c r="B1063" s="76" t="s">
        <v>6</v>
      </c>
      <c r="C1063" s="76" t="s">
        <v>6</v>
      </c>
      <c r="D1063" s="77"/>
      <c r="E1063" s="49"/>
    </row>
    <row r="1064" spans="1:5" ht="15">
      <c r="A1064" s="66" t="s">
        <v>519</v>
      </c>
      <c r="B1064" s="76" t="s">
        <v>522</v>
      </c>
      <c r="C1064" s="76" t="s">
        <v>522</v>
      </c>
      <c r="D1064" s="77"/>
      <c r="E1064" s="49"/>
    </row>
    <row r="1065" spans="1:5" ht="15">
      <c r="A1065" s="66" t="s">
        <v>519</v>
      </c>
      <c r="B1065" s="76" t="s">
        <v>520</v>
      </c>
      <c r="C1065" s="76" t="s">
        <v>520</v>
      </c>
      <c r="D1065" s="77"/>
      <c r="E1065" s="49"/>
    </row>
    <row r="1066" spans="1:5" ht="15">
      <c r="A1066" s="66" t="s">
        <v>519</v>
      </c>
      <c r="B1066" s="76" t="s">
        <v>521</v>
      </c>
      <c r="C1066" s="76" t="s">
        <v>521</v>
      </c>
      <c r="D1066" s="77"/>
      <c r="E1066" s="49"/>
    </row>
    <row r="1067" spans="1:5" ht="15">
      <c r="A1067" s="66" t="s">
        <v>1225</v>
      </c>
      <c r="B1067" s="74" t="s">
        <v>1700</v>
      </c>
      <c r="C1067" s="74" t="s">
        <v>1700</v>
      </c>
      <c r="D1067" s="77"/>
      <c r="E1067" s="49"/>
    </row>
    <row r="1068" spans="1:5" ht="15">
      <c r="A1068" s="66" t="s">
        <v>1225</v>
      </c>
      <c r="B1068" s="74" t="s">
        <v>467</v>
      </c>
      <c r="C1068" s="74" t="s">
        <v>467</v>
      </c>
      <c r="D1068" s="77"/>
      <c r="E1068" s="49"/>
    </row>
    <row r="1069" spans="1:5" ht="15">
      <c r="A1069" s="66" t="s">
        <v>1225</v>
      </c>
      <c r="B1069" s="74" t="s">
        <v>1701</v>
      </c>
      <c r="C1069" s="74" t="s">
        <v>1701</v>
      </c>
      <c r="D1069" s="77"/>
      <c r="E1069" s="49"/>
    </row>
    <row r="1070" spans="1:5" ht="15">
      <c r="A1070" s="66" t="s">
        <v>1226</v>
      </c>
      <c r="B1070" s="66" t="s">
        <v>1702</v>
      </c>
      <c r="C1070" s="66" t="s">
        <v>1703</v>
      </c>
      <c r="D1070" s="66"/>
      <c r="E1070" s="111"/>
    </row>
    <row r="1071" spans="1:5" ht="15">
      <c r="A1071" s="66" t="s">
        <v>1226</v>
      </c>
      <c r="B1071" s="74" t="s">
        <v>1704</v>
      </c>
      <c r="C1071" s="74" t="s">
        <v>1704</v>
      </c>
      <c r="D1071" s="77"/>
      <c r="E1071" s="49"/>
    </row>
    <row r="1072" spans="1:5" ht="15">
      <c r="A1072" s="66" t="s">
        <v>1226</v>
      </c>
      <c r="B1072" s="74" t="s">
        <v>1705</v>
      </c>
      <c r="C1072" s="74" t="s">
        <v>1705</v>
      </c>
      <c r="D1072" s="77"/>
      <c r="E1072" s="49"/>
    </row>
    <row r="1073" spans="1:5" ht="15">
      <c r="A1073" s="66" t="s">
        <v>1226</v>
      </c>
      <c r="B1073" s="74" t="s">
        <v>1706</v>
      </c>
      <c r="C1073" s="74" t="s">
        <v>1706</v>
      </c>
      <c r="D1073" s="77"/>
      <c r="E1073" s="49"/>
    </row>
    <row r="1074" spans="1:5" ht="15">
      <c r="A1074" s="66" t="s">
        <v>804</v>
      </c>
      <c r="B1074" s="74" t="s">
        <v>805</v>
      </c>
      <c r="C1074" s="66" t="s">
        <v>805</v>
      </c>
      <c r="D1074" s="75"/>
      <c r="E1074" s="49"/>
    </row>
    <row r="1075" spans="1:5" ht="15">
      <c r="A1075" s="66" t="s">
        <v>804</v>
      </c>
      <c r="B1075" s="74" t="s">
        <v>806</v>
      </c>
      <c r="C1075" s="66" t="s">
        <v>806</v>
      </c>
      <c r="D1075" s="75"/>
      <c r="E1075" s="49"/>
    </row>
    <row r="1076" spans="1:5" ht="15">
      <c r="A1076" s="66" t="s">
        <v>770</v>
      </c>
      <c r="B1076" s="74" t="s">
        <v>771</v>
      </c>
      <c r="C1076" s="74" t="s">
        <v>771</v>
      </c>
      <c r="D1076" s="87"/>
      <c r="E1076" s="83"/>
    </row>
    <row r="1077" spans="1:5" ht="15">
      <c r="A1077" s="65" t="s">
        <v>770</v>
      </c>
      <c r="B1077" s="88" t="s">
        <v>772</v>
      </c>
      <c r="C1077" s="88" t="s">
        <v>772</v>
      </c>
      <c r="D1077" s="89"/>
      <c r="E1077" s="84"/>
    </row>
    <row r="1078" spans="1:5" ht="15">
      <c r="A1078" s="66" t="s">
        <v>235</v>
      </c>
      <c r="B1078" s="76" t="s">
        <v>271</v>
      </c>
      <c r="C1078" s="76" t="s">
        <v>271</v>
      </c>
      <c r="D1078" s="77"/>
    </row>
    <row r="1079" spans="1:5" ht="15">
      <c r="A1079" s="66" t="s">
        <v>235</v>
      </c>
      <c r="B1079" s="76" t="s">
        <v>272</v>
      </c>
      <c r="C1079" s="76" t="s">
        <v>272</v>
      </c>
      <c r="D1079" s="77"/>
    </row>
    <row r="1080" spans="1:5" ht="15">
      <c r="A1080" s="66" t="s">
        <v>235</v>
      </c>
      <c r="B1080" s="76" t="s">
        <v>273</v>
      </c>
      <c r="C1080" s="76" t="s">
        <v>273</v>
      </c>
      <c r="D1080" s="77"/>
    </row>
    <row r="1081" spans="1:5" ht="15">
      <c r="A1081" s="66" t="s">
        <v>235</v>
      </c>
      <c r="B1081" s="76" t="s">
        <v>274</v>
      </c>
      <c r="C1081" s="76" t="s">
        <v>274</v>
      </c>
      <c r="D1081" s="77"/>
    </row>
    <row r="1082" spans="1:5" ht="15">
      <c r="A1082" s="66" t="s">
        <v>235</v>
      </c>
      <c r="B1082" s="76" t="s">
        <v>275</v>
      </c>
      <c r="C1082" s="76" t="s">
        <v>275</v>
      </c>
      <c r="D1082" s="77"/>
    </row>
    <row r="1083" spans="1:5" ht="15">
      <c r="A1083" s="66" t="s">
        <v>235</v>
      </c>
      <c r="B1083" s="76" t="s">
        <v>276</v>
      </c>
      <c r="C1083" s="76" t="s">
        <v>276</v>
      </c>
      <c r="D1083" s="77"/>
    </row>
    <row r="1084" spans="1:5" ht="15">
      <c r="A1084" s="66" t="s">
        <v>235</v>
      </c>
      <c r="B1084" s="76" t="s">
        <v>277</v>
      </c>
      <c r="C1084" s="76" t="s">
        <v>277</v>
      </c>
      <c r="D1084" s="77"/>
    </row>
    <row r="1085" spans="1:5" ht="15">
      <c r="A1085" s="66" t="s">
        <v>235</v>
      </c>
      <c r="B1085" s="76" t="s">
        <v>278</v>
      </c>
      <c r="C1085" s="76" t="s">
        <v>278</v>
      </c>
      <c r="D1085" s="77"/>
    </row>
    <row r="1086" spans="1:5" ht="15">
      <c r="A1086" s="66" t="s">
        <v>235</v>
      </c>
      <c r="B1086" s="76" t="s">
        <v>279</v>
      </c>
      <c r="C1086" s="76" t="s">
        <v>279</v>
      </c>
      <c r="D1086" s="77"/>
    </row>
    <row r="1087" spans="1:5" ht="15">
      <c r="A1087" s="66" t="s">
        <v>235</v>
      </c>
      <c r="B1087" s="76" t="s">
        <v>280</v>
      </c>
      <c r="C1087" s="76" t="s">
        <v>280</v>
      </c>
      <c r="D1087" s="77"/>
    </row>
    <row r="1088" spans="1:5" ht="15">
      <c r="A1088" s="66" t="s">
        <v>235</v>
      </c>
      <c r="B1088" s="76" t="s">
        <v>281</v>
      </c>
      <c r="C1088" s="76" t="s">
        <v>281</v>
      </c>
      <c r="D1088" s="77"/>
    </row>
    <row r="1089" spans="1:4" ht="15">
      <c r="A1089" s="66" t="s">
        <v>235</v>
      </c>
      <c r="B1089" s="76" t="s">
        <v>282</v>
      </c>
      <c r="C1089" s="76" t="s">
        <v>282</v>
      </c>
      <c r="D1089" s="77"/>
    </row>
    <row r="1090" spans="1:4" ht="15">
      <c r="A1090" s="66" t="s">
        <v>235</v>
      </c>
      <c r="B1090" s="76" t="s">
        <v>283</v>
      </c>
      <c r="C1090" s="76" t="s">
        <v>283</v>
      </c>
      <c r="D1090" s="77"/>
    </row>
    <row r="1091" spans="1:4" ht="15">
      <c r="A1091" s="66" t="s">
        <v>235</v>
      </c>
      <c r="B1091" s="76" t="s">
        <v>284</v>
      </c>
      <c r="C1091" s="76" t="s">
        <v>284</v>
      </c>
      <c r="D1091" s="77"/>
    </row>
    <row r="1092" spans="1:4" ht="15">
      <c r="A1092" s="66" t="s">
        <v>235</v>
      </c>
      <c r="B1092" s="76" t="s">
        <v>285</v>
      </c>
      <c r="C1092" s="76" t="s">
        <v>285</v>
      </c>
      <c r="D1092" s="77"/>
    </row>
    <row r="1093" spans="1:4" ht="15">
      <c r="A1093" s="66" t="s">
        <v>235</v>
      </c>
      <c r="B1093" s="76" t="s">
        <v>286</v>
      </c>
      <c r="C1093" s="76" t="s">
        <v>286</v>
      </c>
      <c r="D1093" s="77"/>
    </row>
    <row r="1094" spans="1:4" ht="15">
      <c r="A1094" s="66" t="s">
        <v>1227</v>
      </c>
      <c r="B1094" s="74" t="s">
        <v>1707</v>
      </c>
      <c r="C1094" s="74" t="s">
        <v>1707</v>
      </c>
      <c r="D1094" s="75"/>
    </row>
    <row r="1095" spans="1:4" ht="15">
      <c r="A1095" s="66" t="s">
        <v>1227</v>
      </c>
      <c r="B1095" s="74" t="s">
        <v>1708</v>
      </c>
      <c r="C1095" s="74" t="s">
        <v>1708</v>
      </c>
      <c r="D1095" s="75"/>
    </row>
    <row r="1096" spans="1:4" ht="15">
      <c r="A1096" s="66" t="s">
        <v>1227</v>
      </c>
      <c r="B1096" s="74" t="s">
        <v>1709</v>
      </c>
      <c r="C1096" s="74" t="s">
        <v>1709</v>
      </c>
      <c r="D1096" s="75"/>
    </row>
    <row r="1097" spans="1:4" ht="15">
      <c r="A1097" s="66" t="s">
        <v>1227</v>
      </c>
      <c r="B1097" s="74" t="s">
        <v>1710</v>
      </c>
      <c r="C1097" s="74" t="s">
        <v>1710</v>
      </c>
      <c r="D1097" s="75"/>
    </row>
    <row r="1098" spans="1:4" ht="15">
      <c r="A1098" s="66" t="s">
        <v>755</v>
      </c>
      <c r="B1098" s="74" t="s">
        <v>752</v>
      </c>
      <c r="C1098" s="74" t="s">
        <v>752</v>
      </c>
      <c r="D1098" s="75"/>
    </row>
    <row r="1099" spans="1:4" ht="15">
      <c r="A1099" s="66" t="s">
        <v>755</v>
      </c>
      <c r="B1099" s="74" t="s">
        <v>753</v>
      </c>
      <c r="C1099" s="74" t="s">
        <v>753</v>
      </c>
      <c r="D1099" s="75"/>
    </row>
    <row r="1100" spans="1:4" ht="15">
      <c r="A1100" s="66" t="s">
        <v>755</v>
      </c>
      <c r="B1100" s="74" t="s">
        <v>754</v>
      </c>
      <c r="C1100" s="74" t="s">
        <v>754</v>
      </c>
      <c r="D1100" s="75"/>
    </row>
    <row r="1101" spans="1:4" ht="15">
      <c r="A1101" s="66" t="s">
        <v>1228</v>
      </c>
      <c r="B1101" s="74" t="s">
        <v>1711</v>
      </c>
      <c r="C1101" s="74" t="s">
        <v>1711</v>
      </c>
      <c r="D1101" s="75"/>
    </row>
    <row r="1102" spans="1:4" ht="15">
      <c r="A1102" s="66" t="s">
        <v>1228</v>
      </c>
      <c r="B1102" s="74" t="s">
        <v>1712</v>
      </c>
      <c r="C1102" s="74" t="s">
        <v>1712</v>
      </c>
      <c r="D1102" s="75"/>
    </row>
    <row r="1103" spans="1:4" ht="15">
      <c r="A1103" s="66" t="s">
        <v>1228</v>
      </c>
      <c r="B1103" s="74" t="s">
        <v>1713</v>
      </c>
      <c r="C1103" s="74" t="s">
        <v>1713</v>
      </c>
      <c r="D1103" s="75"/>
    </row>
    <row r="1104" spans="1:4" ht="15">
      <c r="A1104" s="66" t="s">
        <v>1228</v>
      </c>
      <c r="B1104" s="74" t="s">
        <v>1714</v>
      </c>
      <c r="C1104" s="74" t="s">
        <v>1714</v>
      </c>
      <c r="D1104" s="75"/>
    </row>
    <row r="1105" spans="1:4" ht="15">
      <c r="A1105" s="66" t="s">
        <v>1228</v>
      </c>
      <c r="B1105" s="74" t="s">
        <v>1715</v>
      </c>
      <c r="C1105" s="74" t="s">
        <v>1715</v>
      </c>
      <c r="D1105" s="75"/>
    </row>
    <row r="1106" spans="1:4" ht="15">
      <c r="A1106" s="66" t="s">
        <v>1228</v>
      </c>
      <c r="B1106" s="74" t="s">
        <v>1716</v>
      </c>
      <c r="C1106" s="74" t="s">
        <v>1716</v>
      </c>
      <c r="D1106" s="75"/>
    </row>
    <row r="1107" spans="1:4" ht="15">
      <c r="A1107" s="66" t="s">
        <v>1228</v>
      </c>
      <c r="B1107" s="74" t="s">
        <v>1717</v>
      </c>
      <c r="C1107" s="74" t="s">
        <v>1717</v>
      </c>
      <c r="D1107" s="75"/>
    </row>
    <row r="1108" spans="1:4" ht="15">
      <c r="A1108" s="66" t="s">
        <v>1228</v>
      </c>
      <c r="B1108" s="74" t="s">
        <v>1718</v>
      </c>
      <c r="C1108" s="74" t="s">
        <v>1718</v>
      </c>
      <c r="D1108" s="75"/>
    </row>
    <row r="1109" spans="1:4" ht="15">
      <c r="A1109" s="66" t="s">
        <v>1228</v>
      </c>
      <c r="B1109" s="74" t="s">
        <v>1719</v>
      </c>
      <c r="C1109" s="74" t="s">
        <v>1719</v>
      </c>
      <c r="D1109" s="75"/>
    </row>
    <row r="1110" spans="1:4" ht="15">
      <c r="A1110" s="66" t="s">
        <v>1228</v>
      </c>
      <c r="B1110" s="74" t="s">
        <v>1720</v>
      </c>
      <c r="C1110" s="74" t="s">
        <v>1720</v>
      </c>
      <c r="D1110" s="75"/>
    </row>
    <row r="1111" spans="1:4" ht="15">
      <c r="A1111" s="66" t="s">
        <v>1228</v>
      </c>
      <c r="B1111" s="74" t="s">
        <v>1721</v>
      </c>
      <c r="C1111" s="74" t="s">
        <v>1721</v>
      </c>
      <c r="D1111" s="75"/>
    </row>
    <row r="1112" spans="1:4" ht="15">
      <c r="A1112" s="66" t="s">
        <v>1228</v>
      </c>
      <c r="B1112" s="74" t="s">
        <v>1722</v>
      </c>
      <c r="C1112" s="74" t="s">
        <v>1722</v>
      </c>
      <c r="D1112" s="75"/>
    </row>
    <row r="1113" spans="1:4" ht="15">
      <c r="A1113" s="66" t="s">
        <v>1228</v>
      </c>
      <c r="B1113" s="74" t="s">
        <v>1723</v>
      </c>
      <c r="C1113" s="74" t="s">
        <v>1723</v>
      </c>
      <c r="D1113" s="75"/>
    </row>
    <row r="1114" spans="1:4" ht="15">
      <c r="A1114" s="66" t="s">
        <v>1228</v>
      </c>
      <c r="B1114" s="74" t="s">
        <v>1724</v>
      </c>
      <c r="C1114" s="74" t="s">
        <v>1724</v>
      </c>
      <c r="D1114" s="75"/>
    </row>
    <row r="1115" spans="1:4" ht="15">
      <c r="A1115" s="66" t="s">
        <v>1228</v>
      </c>
      <c r="B1115" s="74" t="s">
        <v>1725</v>
      </c>
      <c r="C1115" s="74" t="s">
        <v>1725</v>
      </c>
      <c r="D1115" s="75"/>
    </row>
    <row r="1116" spans="1:4" ht="15">
      <c r="A1116" s="66" t="s">
        <v>1228</v>
      </c>
      <c r="B1116" s="74" t="s">
        <v>1726</v>
      </c>
      <c r="C1116" s="74" t="s">
        <v>1726</v>
      </c>
      <c r="D1116" s="75"/>
    </row>
    <row r="1117" spans="1:4" ht="15">
      <c r="A1117" s="66" t="s">
        <v>1228</v>
      </c>
      <c r="B1117" s="74" t="s">
        <v>1727</v>
      </c>
      <c r="C1117" s="74" t="s">
        <v>1727</v>
      </c>
      <c r="D1117" s="75"/>
    </row>
    <row r="1118" spans="1:4" ht="15">
      <c r="A1118" s="66" t="s">
        <v>1228</v>
      </c>
      <c r="B1118" s="74" t="s">
        <v>1728</v>
      </c>
      <c r="C1118" s="74" t="s">
        <v>1728</v>
      </c>
      <c r="D1118" s="75"/>
    </row>
    <row r="1119" spans="1:4" ht="15">
      <c r="A1119" s="66" t="s">
        <v>251</v>
      </c>
      <c r="B1119" s="76" t="s">
        <v>548</v>
      </c>
      <c r="C1119" s="76" t="s">
        <v>548</v>
      </c>
      <c r="D1119" s="77"/>
    </row>
    <row r="1120" spans="1:4" ht="15">
      <c r="A1120" s="66" t="s">
        <v>251</v>
      </c>
      <c r="B1120" s="76" t="s">
        <v>730</v>
      </c>
      <c r="C1120" s="76" t="s">
        <v>730</v>
      </c>
      <c r="D1120" s="77"/>
    </row>
    <row r="1121" spans="1:4" ht="15">
      <c r="A1121" s="66" t="s">
        <v>251</v>
      </c>
      <c r="B1121" s="90" t="s">
        <v>731</v>
      </c>
      <c r="C1121" s="76" t="s">
        <v>731</v>
      </c>
      <c r="D1121" s="75"/>
    </row>
    <row r="1122" spans="1:4" ht="15">
      <c r="A1122" s="66" t="s">
        <v>846</v>
      </c>
      <c r="B1122" s="74" t="s">
        <v>847</v>
      </c>
      <c r="C1122" s="74" t="s">
        <v>847</v>
      </c>
      <c r="D1122" s="75"/>
    </row>
    <row r="1123" spans="1:4" ht="15">
      <c r="A1123" s="66" t="s">
        <v>846</v>
      </c>
      <c r="B1123" s="74" t="s">
        <v>833</v>
      </c>
      <c r="C1123" s="74" t="s">
        <v>833</v>
      </c>
      <c r="D1123" s="75"/>
    </row>
    <row r="1124" spans="1:4" ht="15">
      <c r="A1124" s="66" t="s">
        <v>846</v>
      </c>
      <c r="B1124" s="74" t="s">
        <v>834</v>
      </c>
      <c r="C1124" s="74" t="s">
        <v>834</v>
      </c>
      <c r="D1124" s="75"/>
    </row>
    <row r="1125" spans="1:4" ht="15">
      <c r="A1125" s="66" t="s">
        <v>608</v>
      </c>
      <c r="B1125" s="74" t="s">
        <v>1729</v>
      </c>
      <c r="C1125" s="74" t="s">
        <v>1729</v>
      </c>
      <c r="D1125" s="75"/>
    </row>
    <row r="1126" spans="1:4" ht="15">
      <c r="A1126" s="66" t="s">
        <v>608</v>
      </c>
      <c r="B1126" s="74" t="s">
        <v>1730</v>
      </c>
      <c r="C1126" s="74" t="s">
        <v>1730</v>
      </c>
      <c r="D1126" s="75"/>
    </row>
    <row r="1127" spans="1:4" ht="15">
      <c r="A1127" s="66" t="s">
        <v>608</v>
      </c>
      <c r="B1127" s="74" t="s">
        <v>1731</v>
      </c>
      <c r="C1127" s="74" t="s">
        <v>1731</v>
      </c>
      <c r="D1127" s="75"/>
    </row>
    <row r="1128" spans="1:4" ht="15">
      <c r="A1128" s="66" t="s">
        <v>608</v>
      </c>
      <c r="B1128" s="74" t="s">
        <v>1732</v>
      </c>
      <c r="C1128" s="74" t="s">
        <v>1732</v>
      </c>
      <c r="D1128" s="75"/>
    </row>
    <row r="1129" spans="1:4" ht="15">
      <c r="A1129" s="66" t="s">
        <v>1229</v>
      </c>
      <c r="B1129" s="74" t="s">
        <v>1733</v>
      </c>
      <c r="C1129" s="74" t="s">
        <v>1733</v>
      </c>
      <c r="D1129" s="75"/>
    </row>
    <row r="1130" spans="1:4" ht="15">
      <c r="A1130" s="66" t="s">
        <v>1229</v>
      </c>
      <c r="B1130" s="74" t="s">
        <v>468</v>
      </c>
      <c r="C1130" s="74" t="s">
        <v>468</v>
      </c>
      <c r="D1130" s="75"/>
    </row>
    <row r="1131" spans="1:4" ht="15">
      <c r="A1131" s="66" t="s">
        <v>1229</v>
      </c>
      <c r="B1131" s="74" t="s">
        <v>1734</v>
      </c>
      <c r="C1131" s="74" t="s">
        <v>1734</v>
      </c>
      <c r="D1131" s="75"/>
    </row>
    <row r="1132" spans="1:4" ht="15">
      <c r="A1132" s="66" t="s">
        <v>597</v>
      </c>
      <c r="B1132" s="91">
        <v>0</v>
      </c>
      <c r="C1132" s="91">
        <v>0</v>
      </c>
      <c r="D1132" s="77"/>
    </row>
    <row r="1133" spans="1:4" ht="15">
      <c r="A1133" s="66" t="s">
        <v>597</v>
      </c>
      <c r="B1133" s="91">
        <v>20</v>
      </c>
      <c r="C1133" s="91">
        <v>20</v>
      </c>
      <c r="D1133" s="77"/>
    </row>
    <row r="1134" spans="1:4" ht="15">
      <c r="A1134" s="66" t="s">
        <v>597</v>
      </c>
      <c r="B1134" s="91">
        <v>50</v>
      </c>
      <c r="C1134" s="91">
        <v>50</v>
      </c>
      <c r="D1134" s="77"/>
    </row>
    <row r="1135" spans="1:4" ht="15">
      <c r="A1135" s="66" t="s">
        <v>597</v>
      </c>
      <c r="B1135" s="91">
        <v>70</v>
      </c>
      <c r="C1135" s="91">
        <v>70</v>
      </c>
      <c r="D1135" s="77"/>
    </row>
    <row r="1136" spans="1:4" ht="15">
      <c r="A1136" s="66" t="s">
        <v>597</v>
      </c>
      <c r="B1136" s="92">
        <v>100</v>
      </c>
      <c r="C1136" s="92">
        <v>100</v>
      </c>
      <c r="D1136" s="77"/>
    </row>
    <row r="1137" spans="1:4" ht="15">
      <c r="A1137" s="66" t="s">
        <v>597</v>
      </c>
      <c r="B1137" s="92">
        <v>150</v>
      </c>
      <c r="C1137" s="92">
        <v>150</v>
      </c>
      <c r="D1137" s="77"/>
    </row>
    <row r="1138" spans="1:4" ht="15">
      <c r="A1138" s="66" t="s">
        <v>1230</v>
      </c>
      <c r="B1138" s="74">
        <v>0</v>
      </c>
      <c r="C1138" s="74">
        <v>0</v>
      </c>
      <c r="D1138" s="75"/>
    </row>
    <row r="1139" spans="1:4" ht="15">
      <c r="A1139" s="66" t="s">
        <v>1230</v>
      </c>
      <c r="B1139" s="74">
        <v>20</v>
      </c>
      <c r="C1139" s="74">
        <v>20</v>
      </c>
      <c r="D1139" s="75"/>
    </row>
    <row r="1140" spans="1:4" ht="15">
      <c r="A1140" s="66" t="s">
        <v>1230</v>
      </c>
      <c r="B1140" s="74">
        <v>50</v>
      </c>
      <c r="C1140" s="74">
        <v>50</v>
      </c>
      <c r="D1140" s="75"/>
    </row>
    <row r="1141" spans="1:4" ht="15">
      <c r="A1141" s="66" t="s">
        <v>1230</v>
      </c>
      <c r="B1141" s="74">
        <v>70</v>
      </c>
      <c r="C1141" s="74">
        <v>70</v>
      </c>
      <c r="D1141" s="75"/>
    </row>
    <row r="1142" spans="1:4" ht="15">
      <c r="A1142" s="66" t="s">
        <v>1230</v>
      </c>
      <c r="B1142" s="74">
        <v>100</v>
      </c>
      <c r="C1142" s="74">
        <v>100</v>
      </c>
      <c r="D1142" s="75"/>
    </row>
    <row r="1143" spans="1:4" ht="15">
      <c r="A1143" s="66" t="s">
        <v>1231</v>
      </c>
      <c r="B1143" s="74" t="s">
        <v>1735</v>
      </c>
      <c r="C1143" s="74" t="s">
        <v>1735</v>
      </c>
      <c r="D1143" s="75"/>
    </row>
    <row r="1144" spans="1:4" ht="15">
      <c r="A1144" s="66" t="s">
        <v>1231</v>
      </c>
      <c r="B1144" s="74" t="s">
        <v>1736</v>
      </c>
      <c r="C1144" s="74" t="s">
        <v>1736</v>
      </c>
      <c r="D1144" s="75"/>
    </row>
    <row r="1145" spans="1:4" ht="15">
      <c r="A1145" s="66" t="s">
        <v>1231</v>
      </c>
      <c r="B1145" s="74" t="s">
        <v>1737</v>
      </c>
      <c r="C1145" s="74" t="s">
        <v>1737</v>
      </c>
      <c r="D1145" s="75"/>
    </row>
    <row r="1146" spans="1:4" ht="15">
      <c r="A1146" s="66" t="s">
        <v>1231</v>
      </c>
      <c r="B1146" s="74" t="s">
        <v>1738</v>
      </c>
      <c r="C1146" s="74" t="s">
        <v>1738</v>
      </c>
      <c r="D1146" s="75"/>
    </row>
    <row r="1147" spans="1:4" ht="15">
      <c r="A1147" s="66" t="s">
        <v>1231</v>
      </c>
      <c r="B1147" s="74" t="s">
        <v>1739</v>
      </c>
      <c r="C1147" s="74" t="s">
        <v>1739</v>
      </c>
      <c r="D1147" s="75"/>
    </row>
    <row r="1148" spans="1:4" ht="15">
      <c r="A1148" s="66" t="s">
        <v>1231</v>
      </c>
      <c r="B1148" s="74" t="s">
        <v>1740</v>
      </c>
      <c r="C1148" s="74" t="s">
        <v>1740</v>
      </c>
      <c r="D1148" s="75"/>
    </row>
    <row r="1149" spans="1:4" ht="15">
      <c r="A1149" s="66" t="s">
        <v>1231</v>
      </c>
      <c r="B1149" s="74" t="s">
        <v>1741</v>
      </c>
      <c r="C1149" s="74" t="s">
        <v>1741</v>
      </c>
      <c r="D1149" s="75"/>
    </row>
    <row r="1150" spans="1:4" ht="15">
      <c r="A1150" s="66" t="s">
        <v>1231</v>
      </c>
      <c r="B1150" s="74" t="s">
        <v>1742</v>
      </c>
      <c r="C1150" s="74" t="s">
        <v>1742</v>
      </c>
      <c r="D1150" s="75"/>
    </row>
    <row r="1151" spans="1:4" ht="15">
      <c r="A1151" s="66" t="s">
        <v>1231</v>
      </c>
      <c r="B1151" s="74" t="s">
        <v>1743</v>
      </c>
      <c r="C1151" s="74" t="s">
        <v>1743</v>
      </c>
      <c r="D1151" s="75"/>
    </row>
    <row r="1152" spans="1:4" ht="15">
      <c r="A1152" s="66" t="s">
        <v>1231</v>
      </c>
      <c r="B1152" s="74" t="s">
        <v>1744</v>
      </c>
      <c r="C1152" s="74" t="s">
        <v>1744</v>
      </c>
      <c r="D1152" s="75"/>
    </row>
    <row r="1153" spans="1:4" ht="15">
      <c r="A1153" s="66" t="s">
        <v>1231</v>
      </c>
      <c r="B1153" s="74" t="s">
        <v>1745</v>
      </c>
      <c r="C1153" s="74" t="s">
        <v>1745</v>
      </c>
      <c r="D1153" s="75"/>
    </row>
    <row r="1154" spans="1:4" ht="15">
      <c r="A1154" s="66" t="s">
        <v>1231</v>
      </c>
      <c r="B1154" s="74" t="s">
        <v>1746</v>
      </c>
      <c r="C1154" s="74" t="s">
        <v>1746</v>
      </c>
      <c r="D1154" s="75"/>
    </row>
    <row r="1155" spans="1:4" ht="15">
      <c r="A1155" s="66" t="s">
        <v>1231</v>
      </c>
      <c r="B1155" s="74" t="s">
        <v>1747</v>
      </c>
      <c r="C1155" s="74" t="s">
        <v>1747</v>
      </c>
      <c r="D1155" s="75"/>
    </row>
    <row r="1156" spans="1:4" ht="15">
      <c r="A1156" s="66" t="s">
        <v>1231</v>
      </c>
      <c r="B1156" s="74" t="s">
        <v>1748</v>
      </c>
      <c r="C1156" s="74" t="s">
        <v>1748</v>
      </c>
      <c r="D1156" s="75"/>
    </row>
    <row r="1157" spans="1:4" ht="15">
      <c r="A1157" s="66" t="s">
        <v>1231</v>
      </c>
      <c r="B1157" s="74" t="s">
        <v>1749</v>
      </c>
      <c r="C1157" s="74" t="s">
        <v>1749</v>
      </c>
      <c r="D1157" s="75"/>
    </row>
    <row r="1158" spans="1:4" ht="15">
      <c r="A1158" s="66" t="s">
        <v>1231</v>
      </c>
      <c r="B1158" s="74" t="s">
        <v>1750</v>
      </c>
      <c r="C1158" s="74" t="s">
        <v>1750</v>
      </c>
      <c r="D1158" s="75"/>
    </row>
    <row r="1159" spans="1:4" ht="15">
      <c r="A1159" s="66" t="s">
        <v>1231</v>
      </c>
      <c r="B1159" s="74" t="s">
        <v>1751</v>
      </c>
      <c r="C1159" s="74" t="s">
        <v>1751</v>
      </c>
      <c r="D1159" s="75"/>
    </row>
    <row r="1160" spans="1:4" ht="15">
      <c r="A1160" s="66" t="s">
        <v>1231</v>
      </c>
      <c r="B1160" s="74" t="s">
        <v>1752</v>
      </c>
      <c r="C1160" s="74" t="s">
        <v>1752</v>
      </c>
      <c r="D1160" s="75"/>
    </row>
    <row r="1161" spans="1:4" ht="15">
      <c r="A1161" s="66" t="s">
        <v>1231</v>
      </c>
      <c r="B1161" s="74" t="s">
        <v>1753</v>
      </c>
      <c r="C1161" s="74" t="s">
        <v>1753</v>
      </c>
      <c r="D1161" s="75"/>
    </row>
    <row r="1162" spans="1:4" ht="15">
      <c r="A1162" s="66" t="s">
        <v>1231</v>
      </c>
      <c r="B1162" s="74" t="s">
        <v>1754</v>
      </c>
      <c r="C1162" s="74" t="s">
        <v>1754</v>
      </c>
      <c r="D1162" s="75"/>
    </row>
    <row r="1163" spans="1:4" ht="15">
      <c r="A1163" s="66" t="s">
        <v>1231</v>
      </c>
      <c r="B1163" s="74" t="s">
        <v>1755</v>
      </c>
      <c r="C1163" s="74" t="s">
        <v>1755</v>
      </c>
      <c r="D1163" s="75"/>
    </row>
    <row r="1164" spans="1:4" ht="15">
      <c r="A1164" s="66" t="s">
        <v>1231</v>
      </c>
      <c r="B1164" s="74" t="s">
        <v>1756</v>
      </c>
      <c r="C1164" s="74" t="s">
        <v>1756</v>
      </c>
      <c r="D1164" s="75"/>
    </row>
    <row r="1165" spans="1:4" ht="15">
      <c r="A1165" s="66" t="s">
        <v>1231</v>
      </c>
      <c r="B1165" s="74" t="s">
        <v>1757</v>
      </c>
      <c r="C1165" s="74" t="s">
        <v>1757</v>
      </c>
      <c r="D1165" s="75"/>
    </row>
    <row r="1166" spans="1:4" ht="15">
      <c r="A1166" s="66" t="s">
        <v>1231</v>
      </c>
      <c r="B1166" s="74" t="s">
        <v>1758</v>
      </c>
      <c r="C1166" s="74" t="s">
        <v>1758</v>
      </c>
      <c r="D1166" s="75"/>
    </row>
    <row r="1167" spans="1:4" ht="15">
      <c r="A1167" s="66" t="s">
        <v>1231</v>
      </c>
      <c r="B1167" s="74" t="s">
        <v>1759</v>
      </c>
      <c r="C1167" s="74" t="s">
        <v>1759</v>
      </c>
      <c r="D1167" s="75"/>
    </row>
    <row r="1168" spans="1:4" ht="15">
      <c r="A1168" s="66" t="s">
        <v>1231</v>
      </c>
      <c r="B1168" s="74" t="s">
        <v>1760</v>
      </c>
      <c r="C1168" s="74" t="s">
        <v>1760</v>
      </c>
      <c r="D1168" s="75"/>
    </row>
    <row r="1169" spans="1:4" ht="15">
      <c r="A1169" s="66" t="s">
        <v>1231</v>
      </c>
      <c r="B1169" s="74" t="s">
        <v>1761</v>
      </c>
      <c r="C1169" s="74" t="s">
        <v>1761</v>
      </c>
      <c r="D1169" s="75"/>
    </row>
    <row r="1170" spans="1:4" ht="15">
      <c r="A1170" s="66" t="s">
        <v>1231</v>
      </c>
      <c r="B1170" s="74" t="s">
        <v>1762</v>
      </c>
      <c r="C1170" s="74" t="s">
        <v>1762</v>
      </c>
      <c r="D1170" s="75"/>
    </row>
    <row r="1171" spans="1:4" ht="15">
      <c r="A1171" s="66" t="s">
        <v>1231</v>
      </c>
      <c r="B1171" s="74" t="s">
        <v>1763</v>
      </c>
      <c r="C1171" s="74" t="s">
        <v>1763</v>
      </c>
      <c r="D1171" s="75"/>
    </row>
    <row r="1172" spans="1:4" ht="15">
      <c r="A1172" s="66" t="s">
        <v>1231</v>
      </c>
      <c r="B1172" s="74" t="s">
        <v>1764</v>
      </c>
      <c r="C1172" s="74" t="s">
        <v>1764</v>
      </c>
      <c r="D1172" s="75"/>
    </row>
    <row r="1173" spans="1:4" ht="15">
      <c r="A1173" s="66" t="s">
        <v>1231</v>
      </c>
      <c r="B1173" s="74" t="s">
        <v>1765</v>
      </c>
      <c r="C1173" s="74" t="s">
        <v>1765</v>
      </c>
      <c r="D1173" s="75"/>
    </row>
    <row r="1174" spans="1:4" ht="15">
      <c r="A1174" s="66" t="s">
        <v>1231</v>
      </c>
      <c r="B1174" s="74" t="s">
        <v>1766</v>
      </c>
      <c r="C1174" s="74" t="s">
        <v>1766</v>
      </c>
      <c r="D1174" s="75"/>
    </row>
    <row r="1175" spans="1:4" ht="15">
      <c r="A1175" s="66" t="s">
        <v>1231</v>
      </c>
      <c r="B1175" s="74" t="s">
        <v>1767</v>
      </c>
      <c r="C1175" s="74" t="s">
        <v>1767</v>
      </c>
      <c r="D1175" s="75"/>
    </row>
    <row r="1176" spans="1:4" ht="15">
      <c r="A1176" s="66" t="s">
        <v>1231</v>
      </c>
      <c r="B1176" s="74" t="s">
        <v>1768</v>
      </c>
      <c r="C1176" s="74" t="s">
        <v>1768</v>
      </c>
      <c r="D1176" s="75"/>
    </row>
    <row r="1177" spans="1:4" ht="15">
      <c r="A1177" s="66" t="s">
        <v>1231</v>
      </c>
      <c r="B1177" s="74" t="s">
        <v>1769</v>
      </c>
      <c r="C1177" s="74" t="s">
        <v>1769</v>
      </c>
      <c r="D1177" s="75"/>
    </row>
    <row r="1178" spans="1:4" ht="15">
      <c r="A1178" s="66" t="s">
        <v>1231</v>
      </c>
      <c r="B1178" s="74" t="s">
        <v>1770</v>
      </c>
      <c r="C1178" s="74" t="s">
        <v>1770</v>
      </c>
      <c r="D1178" s="75"/>
    </row>
    <row r="1179" spans="1:4" ht="15">
      <c r="A1179" s="66" t="s">
        <v>1231</v>
      </c>
      <c r="B1179" s="74" t="s">
        <v>1771</v>
      </c>
      <c r="C1179" s="74" t="s">
        <v>1771</v>
      </c>
      <c r="D1179" s="75"/>
    </row>
    <row r="1180" spans="1:4" ht="15">
      <c r="A1180" s="66" t="s">
        <v>1231</v>
      </c>
      <c r="B1180" s="74" t="s">
        <v>1772</v>
      </c>
      <c r="C1180" s="74" t="s">
        <v>1772</v>
      </c>
      <c r="D1180" s="75"/>
    </row>
    <row r="1181" spans="1:4" ht="15">
      <c r="A1181" s="66" t="s">
        <v>1231</v>
      </c>
      <c r="B1181" s="74" t="s">
        <v>1773</v>
      </c>
      <c r="C1181" s="74" t="s">
        <v>1773</v>
      </c>
      <c r="D1181" s="75"/>
    </row>
    <row r="1182" spans="1:4" ht="15">
      <c r="A1182" s="66" t="s">
        <v>1231</v>
      </c>
      <c r="B1182" s="74" t="s">
        <v>1774</v>
      </c>
      <c r="C1182" s="74" t="s">
        <v>1774</v>
      </c>
      <c r="D1182" s="75"/>
    </row>
    <row r="1183" spans="1:4" ht="15">
      <c r="A1183" s="66" t="s">
        <v>1231</v>
      </c>
      <c r="B1183" s="74" t="s">
        <v>1775</v>
      </c>
      <c r="C1183" s="74" t="s">
        <v>1775</v>
      </c>
      <c r="D1183" s="75"/>
    </row>
    <row r="1184" spans="1:4" ht="15">
      <c r="A1184" s="66" t="s">
        <v>1231</v>
      </c>
      <c r="B1184" s="74" t="s">
        <v>1776</v>
      </c>
      <c r="C1184" s="74" t="s">
        <v>1776</v>
      </c>
      <c r="D1184" s="75"/>
    </row>
    <row r="1185" spans="1:4" ht="15">
      <c r="A1185" s="66" t="s">
        <v>1231</v>
      </c>
      <c r="B1185" s="74" t="s">
        <v>1777</v>
      </c>
      <c r="C1185" s="74" t="s">
        <v>1777</v>
      </c>
      <c r="D1185" s="75"/>
    </row>
    <row r="1186" spans="1:4" ht="15">
      <c r="A1186" s="66" t="s">
        <v>1231</v>
      </c>
      <c r="B1186" s="74" t="s">
        <v>1778</v>
      </c>
      <c r="C1186" s="74" t="s">
        <v>1778</v>
      </c>
      <c r="D1186" s="75"/>
    </row>
    <row r="1187" spans="1:4" ht="15">
      <c r="A1187" s="66" t="s">
        <v>1231</v>
      </c>
      <c r="B1187" s="74" t="s">
        <v>1779</v>
      </c>
      <c r="C1187" s="74" t="s">
        <v>1779</v>
      </c>
      <c r="D1187" s="75"/>
    </row>
    <row r="1188" spans="1:4" ht="15">
      <c r="A1188" s="66" t="s">
        <v>1231</v>
      </c>
      <c r="B1188" s="74" t="s">
        <v>1780</v>
      </c>
      <c r="C1188" s="74" t="s">
        <v>1780</v>
      </c>
      <c r="D1188" s="75"/>
    </row>
    <row r="1189" spans="1:4" ht="15">
      <c r="A1189" s="66" t="s">
        <v>1231</v>
      </c>
      <c r="B1189" s="74" t="s">
        <v>1781</v>
      </c>
      <c r="C1189" s="74" t="s">
        <v>1781</v>
      </c>
      <c r="D1189" s="75"/>
    </row>
    <row r="1190" spans="1:4" ht="15">
      <c r="A1190" s="66" t="s">
        <v>1231</v>
      </c>
      <c r="B1190" s="74" t="s">
        <v>1782</v>
      </c>
      <c r="C1190" s="74" t="s">
        <v>1782</v>
      </c>
      <c r="D1190" s="75"/>
    </row>
    <row r="1191" spans="1:4" ht="15">
      <c r="A1191" s="66" t="s">
        <v>1231</v>
      </c>
      <c r="B1191" s="74" t="s">
        <v>1783</v>
      </c>
      <c r="C1191" s="74" t="s">
        <v>1783</v>
      </c>
      <c r="D1191" s="75"/>
    </row>
    <row r="1192" spans="1:4" ht="15">
      <c r="A1192" s="66" t="s">
        <v>1231</v>
      </c>
      <c r="B1192" s="74" t="s">
        <v>1784</v>
      </c>
      <c r="C1192" s="74" t="s">
        <v>1784</v>
      </c>
      <c r="D1192" s="75"/>
    </row>
    <row r="1193" spans="1:4" ht="15">
      <c r="A1193" s="66" t="s">
        <v>1231</v>
      </c>
      <c r="B1193" s="74" t="s">
        <v>1785</v>
      </c>
      <c r="C1193" s="74" t="s">
        <v>1785</v>
      </c>
      <c r="D1193" s="75"/>
    </row>
    <row r="1194" spans="1:4" ht="15">
      <c r="A1194" s="66" t="s">
        <v>1231</v>
      </c>
      <c r="B1194" s="74" t="s">
        <v>1786</v>
      </c>
      <c r="C1194" s="74" t="s">
        <v>1786</v>
      </c>
      <c r="D1194" s="75"/>
    </row>
    <row r="1195" spans="1:4" ht="15">
      <c r="A1195" s="66" t="s">
        <v>1231</v>
      </c>
      <c r="B1195" s="74" t="s">
        <v>1787</v>
      </c>
      <c r="C1195" s="74" t="s">
        <v>1787</v>
      </c>
      <c r="D1195" s="75"/>
    </row>
    <row r="1196" spans="1:4" ht="15">
      <c r="A1196" s="66" t="s">
        <v>1231</v>
      </c>
      <c r="B1196" s="74" t="s">
        <v>1788</v>
      </c>
      <c r="C1196" s="74" t="s">
        <v>1788</v>
      </c>
      <c r="D1196" s="75"/>
    </row>
    <row r="1197" spans="1:4" ht="15">
      <c r="A1197" s="66" t="s">
        <v>1231</v>
      </c>
      <c r="B1197" s="74" t="s">
        <v>1789</v>
      </c>
      <c r="C1197" s="74" t="s">
        <v>1789</v>
      </c>
      <c r="D1197" s="75"/>
    </row>
    <row r="1198" spans="1:4" ht="15">
      <c r="A1198" s="66" t="s">
        <v>1231</v>
      </c>
      <c r="B1198" s="74" t="s">
        <v>1790</v>
      </c>
      <c r="C1198" s="74" t="s">
        <v>1790</v>
      </c>
      <c r="D1198" s="75"/>
    </row>
    <row r="1199" spans="1:4" ht="15">
      <c r="A1199" s="66" t="s">
        <v>1231</v>
      </c>
      <c r="B1199" s="74" t="s">
        <v>1791</v>
      </c>
      <c r="C1199" s="74" t="s">
        <v>1791</v>
      </c>
      <c r="D1199" s="75"/>
    </row>
    <row r="1200" spans="1:4" ht="15">
      <c r="A1200" s="66" t="s">
        <v>1231</v>
      </c>
      <c r="B1200" s="74" t="s">
        <v>1792</v>
      </c>
      <c r="C1200" s="74" t="s">
        <v>1792</v>
      </c>
      <c r="D1200" s="75"/>
    </row>
    <row r="1201" spans="1:4" ht="15">
      <c r="A1201" s="66" t="s">
        <v>1231</v>
      </c>
      <c r="B1201" s="74" t="s">
        <v>1793</v>
      </c>
      <c r="C1201" s="74" t="s">
        <v>1793</v>
      </c>
      <c r="D1201" s="75"/>
    </row>
    <row r="1202" spans="1:4" ht="15">
      <c r="A1202" s="66" t="s">
        <v>1231</v>
      </c>
      <c r="B1202" s="74" t="s">
        <v>1794</v>
      </c>
      <c r="C1202" s="74" t="s">
        <v>1794</v>
      </c>
      <c r="D1202" s="75"/>
    </row>
    <row r="1203" spans="1:4" ht="15">
      <c r="A1203" s="66" t="s">
        <v>1231</v>
      </c>
      <c r="B1203" s="74" t="s">
        <v>1795</v>
      </c>
      <c r="C1203" s="74" t="s">
        <v>1795</v>
      </c>
      <c r="D1203" s="75"/>
    </row>
    <row r="1204" spans="1:4" ht="15">
      <c r="A1204" s="66" t="s">
        <v>1231</v>
      </c>
      <c r="B1204" s="74" t="s">
        <v>1796</v>
      </c>
      <c r="C1204" s="74" t="s">
        <v>1796</v>
      </c>
      <c r="D1204" s="75"/>
    </row>
    <row r="1205" spans="1:4" ht="15">
      <c r="A1205" s="66" t="s">
        <v>1231</v>
      </c>
      <c r="B1205" s="74" t="s">
        <v>1797</v>
      </c>
      <c r="C1205" s="74" t="s">
        <v>1797</v>
      </c>
      <c r="D1205" s="75"/>
    </row>
    <row r="1206" spans="1:4" ht="15">
      <c r="A1206" s="66" t="s">
        <v>1231</v>
      </c>
      <c r="B1206" s="74" t="s">
        <v>1798</v>
      </c>
      <c r="C1206" s="74" t="s">
        <v>1798</v>
      </c>
      <c r="D1206" s="75"/>
    </row>
    <row r="1207" spans="1:4" ht="15">
      <c r="A1207" s="66" t="s">
        <v>1231</v>
      </c>
      <c r="B1207" s="74" t="s">
        <v>1799</v>
      </c>
      <c r="C1207" s="74" t="s">
        <v>1799</v>
      </c>
      <c r="D1207" s="75"/>
    </row>
    <row r="1208" spans="1:4" ht="15">
      <c r="A1208" s="66" t="s">
        <v>1231</v>
      </c>
      <c r="B1208" s="74" t="s">
        <v>1800</v>
      </c>
      <c r="C1208" s="74" t="s">
        <v>1800</v>
      </c>
      <c r="D1208" s="75"/>
    </row>
    <row r="1209" spans="1:4" ht="15">
      <c r="A1209" s="66" t="s">
        <v>1231</v>
      </c>
      <c r="B1209" s="74" t="s">
        <v>1801</v>
      </c>
      <c r="C1209" s="74" t="s">
        <v>1801</v>
      </c>
      <c r="D1209" s="75"/>
    </row>
    <row r="1210" spans="1:4" ht="15">
      <c r="A1210" s="66" t="s">
        <v>1231</v>
      </c>
      <c r="B1210" s="74" t="s">
        <v>1802</v>
      </c>
      <c r="C1210" s="74" t="s">
        <v>1802</v>
      </c>
      <c r="D1210" s="75"/>
    </row>
    <row r="1211" spans="1:4" ht="15">
      <c r="A1211" s="66" t="s">
        <v>1231</v>
      </c>
      <c r="B1211" s="74" t="s">
        <v>1803</v>
      </c>
      <c r="C1211" s="74" t="s">
        <v>1803</v>
      </c>
      <c r="D1211" s="75"/>
    </row>
    <row r="1212" spans="1:4" ht="15">
      <c r="A1212" s="66" t="s">
        <v>1231</v>
      </c>
      <c r="B1212" s="74" t="s">
        <v>1804</v>
      </c>
      <c r="C1212" s="74" t="s">
        <v>1804</v>
      </c>
      <c r="D1212" s="75"/>
    </row>
    <row r="1213" spans="1:4" ht="15">
      <c r="A1213" s="66" t="s">
        <v>1231</v>
      </c>
      <c r="B1213" s="74" t="s">
        <v>1805</v>
      </c>
      <c r="C1213" s="74" t="s">
        <v>1805</v>
      </c>
      <c r="D1213" s="75"/>
    </row>
    <row r="1214" spans="1:4" ht="15">
      <c r="A1214" s="66" t="s">
        <v>1231</v>
      </c>
      <c r="B1214" s="74" t="s">
        <v>1806</v>
      </c>
      <c r="C1214" s="74" t="s">
        <v>1806</v>
      </c>
      <c r="D1214" s="75"/>
    </row>
    <row r="1215" spans="1:4" ht="15">
      <c r="A1215" s="66" t="s">
        <v>1231</v>
      </c>
      <c r="B1215" s="74" t="s">
        <v>1807</v>
      </c>
      <c r="C1215" s="74" t="s">
        <v>1807</v>
      </c>
      <c r="D1215" s="75"/>
    </row>
    <row r="1216" spans="1:4" ht="15">
      <c r="A1216" s="66" t="s">
        <v>1231</v>
      </c>
      <c r="B1216" s="74" t="s">
        <v>1808</v>
      </c>
      <c r="C1216" s="74" t="s">
        <v>1808</v>
      </c>
      <c r="D1216" s="75"/>
    </row>
    <row r="1217" spans="1:4" ht="15">
      <c r="A1217" s="66" t="s">
        <v>1231</v>
      </c>
      <c r="B1217" s="74" t="s">
        <v>1809</v>
      </c>
      <c r="C1217" s="74" t="s">
        <v>1809</v>
      </c>
      <c r="D1217" s="75"/>
    </row>
    <row r="1218" spans="1:4" ht="15">
      <c r="A1218" s="66" t="s">
        <v>1231</v>
      </c>
      <c r="B1218" s="74" t="s">
        <v>1810</v>
      </c>
      <c r="C1218" s="74" t="s">
        <v>1810</v>
      </c>
      <c r="D1218" s="75"/>
    </row>
    <row r="1219" spans="1:4" ht="15">
      <c r="A1219" s="66" t="s">
        <v>1231</v>
      </c>
      <c r="B1219" s="74" t="s">
        <v>1811</v>
      </c>
      <c r="C1219" s="74" t="s">
        <v>1811</v>
      </c>
      <c r="D1219" s="75"/>
    </row>
    <row r="1220" spans="1:4" ht="15">
      <c r="A1220" s="66" t="s">
        <v>1231</v>
      </c>
      <c r="B1220" s="74" t="s">
        <v>1812</v>
      </c>
      <c r="C1220" s="74" t="s">
        <v>1812</v>
      </c>
      <c r="D1220" s="75"/>
    </row>
    <row r="1221" spans="1:4" ht="15">
      <c r="A1221" s="66" t="s">
        <v>1231</v>
      </c>
      <c r="B1221" s="74" t="s">
        <v>1813</v>
      </c>
      <c r="C1221" s="74" t="s">
        <v>1813</v>
      </c>
      <c r="D1221" s="75"/>
    </row>
    <row r="1222" spans="1:4" ht="15">
      <c r="A1222" s="66" t="s">
        <v>1231</v>
      </c>
      <c r="B1222" s="74" t="s">
        <v>1814</v>
      </c>
      <c r="C1222" s="74" t="s">
        <v>1814</v>
      </c>
      <c r="D1222" s="75"/>
    </row>
    <row r="1223" spans="1:4" ht="15">
      <c r="A1223" s="63" t="s">
        <v>1231</v>
      </c>
      <c r="B1223" s="81" t="s">
        <v>1815</v>
      </c>
      <c r="C1223" s="81" t="s">
        <v>1815</v>
      </c>
      <c r="D1223" s="82"/>
    </row>
    <row r="1224" spans="1:4" ht="15">
      <c r="A1224" s="63" t="s">
        <v>1231</v>
      </c>
      <c r="B1224" s="81" t="s">
        <v>1816</v>
      </c>
      <c r="C1224" s="81" t="s">
        <v>1816</v>
      </c>
      <c r="D1224" s="82"/>
    </row>
    <row r="1225" spans="1:4" ht="15">
      <c r="A1225" s="63" t="s">
        <v>1231</v>
      </c>
      <c r="B1225" s="81" t="s">
        <v>1817</v>
      </c>
      <c r="C1225" s="81" t="s">
        <v>1817</v>
      </c>
      <c r="D1225" s="82"/>
    </row>
    <row r="1226" spans="1:4" ht="15">
      <c r="A1226" s="63" t="s">
        <v>1231</v>
      </c>
      <c r="B1226" s="81" t="s">
        <v>1818</v>
      </c>
      <c r="C1226" s="81" t="s">
        <v>1818</v>
      </c>
      <c r="D1226" s="75"/>
    </row>
    <row r="1227" spans="1:4" ht="17.100000000000001" customHeight="1">
      <c r="A1227" s="63" t="s">
        <v>1231</v>
      </c>
      <c r="B1227" s="81" t="s">
        <v>1819</v>
      </c>
      <c r="C1227" s="81" t="s">
        <v>1819</v>
      </c>
      <c r="D1227" s="75"/>
    </row>
    <row r="1228" spans="1:4" ht="17.100000000000001" customHeight="1">
      <c r="A1228" s="63" t="s">
        <v>1231</v>
      </c>
      <c r="B1228" s="81" t="s">
        <v>1820</v>
      </c>
      <c r="C1228" s="81" t="s">
        <v>1820</v>
      </c>
      <c r="D1228" s="75"/>
    </row>
    <row r="1229" spans="1:4" ht="15">
      <c r="A1229" s="63" t="s">
        <v>1231</v>
      </c>
      <c r="B1229" s="81" t="s">
        <v>1821</v>
      </c>
      <c r="C1229" s="81" t="s">
        <v>1821</v>
      </c>
      <c r="D1229" s="75"/>
    </row>
    <row r="1230" spans="1:4" ht="15">
      <c r="A1230" s="63" t="s">
        <v>1231</v>
      </c>
      <c r="B1230" s="81" t="s">
        <v>1822</v>
      </c>
      <c r="C1230" s="81" t="s">
        <v>1822</v>
      </c>
      <c r="D1230" s="75"/>
    </row>
    <row r="1231" spans="1:4" ht="15">
      <c r="A1231" s="63" t="s">
        <v>1231</v>
      </c>
      <c r="B1231" s="81" t="s">
        <v>1823</v>
      </c>
      <c r="C1231" s="81" t="s">
        <v>1823</v>
      </c>
      <c r="D1231" s="75"/>
    </row>
    <row r="1232" spans="1:4" ht="15">
      <c r="A1232" s="63" t="s">
        <v>1231</v>
      </c>
      <c r="B1232" s="81" t="s">
        <v>1824</v>
      </c>
      <c r="C1232" s="81" t="s">
        <v>1824</v>
      </c>
      <c r="D1232" s="75"/>
    </row>
    <row r="1233" spans="1:4" ht="15">
      <c r="A1233" s="63" t="s">
        <v>1231</v>
      </c>
      <c r="B1233" s="74" t="s">
        <v>1825</v>
      </c>
      <c r="C1233" s="74" t="s">
        <v>1825</v>
      </c>
      <c r="D1233" s="75"/>
    </row>
    <row r="1234" spans="1:4" ht="15">
      <c r="A1234" s="63" t="s">
        <v>1231</v>
      </c>
      <c r="B1234" s="74" t="s">
        <v>1826</v>
      </c>
      <c r="C1234" s="74" t="s">
        <v>1826</v>
      </c>
      <c r="D1234" s="75"/>
    </row>
    <row r="1235" spans="1:4" ht="15">
      <c r="A1235" s="66" t="s">
        <v>1231</v>
      </c>
      <c r="B1235" s="74" t="s">
        <v>1827</v>
      </c>
      <c r="C1235" s="74" t="s">
        <v>1827</v>
      </c>
      <c r="D1235" s="75"/>
    </row>
    <row r="1236" spans="1:4" ht="15">
      <c r="A1236" s="66" t="s">
        <v>1231</v>
      </c>
      <c r="B1236" s="74" t="s">
        <v>1828</v>
      </c>
      <c r="C1236" s="74" t="s">
        <v>1828</v>
      </c>
      <c r="D1236" s="75"/>
    </row>
    <row r="1237" spans="1:4" ht="15">
      <c r="A1237" s="66" t="s">
        <v>1231</v>
      </c>
      <c r="B1237" s="74" t="s">
        <v>1829</v>
      </c>
      <c r="C1237" s="74" t="s">
        <v>1829</v>
      </c>
      <c r="D1237" s="75"/>
    </row>
    <row r="1238" spans="1:4" ht="15">
      <c r="A1238" s="63" t="s">
        <v>1231</v>
      </c>
      <c r="B1238" s="74" t="s">
        <v>1830</v>
      </c>
      <c r="C1238" s="74" t="s">
        <v>1830</v>
      </c>
      <c r="D1238" s="75"/>
    </row>
    <row r="1239" spans="1:4" ht="15">
      <c r="A1239" s="63" t="s">
        <v>1231</v>
      </c>
      <c r="B1239" s="74" t="s">
        <v>1831</v>
      </c>
      <c r="C1239" s="74" t="s">
        <v>1831</v>
      </c>
      <c r="D1239" s="75"/>
    </row>
    <row r="1240" spans="1:4" ht="15">
      <c r="A1240" s="63" t="s">
        <v>1231</v>
      </c>
      <c r="B1240" s="74" t="s">
        <v>1832</v>
      </c>
      <c r="C1240" s="74" t="s">
        <v>1832</v>
      </c>
      <c r="D1240" s="75"/>
    </row>
    <row r="1241" spans="1:4" ht="13.5" customHeight="1">
      <c r="A1241" s="63" t="s">
        <v>1231</v>
      </c>
      <c r="B1241" s="74" t="s">
        <v>1833</v>
      </c>
      <c r="C1241" s="74" t="s">
        <v>1833</v>
      </c>
      <c r="D1241" s="75"/>
    </row>
    <row r="1242" spans="1:4" ht="13.5" customHeight="1">
      <c r="A1242" s="63" t="s">
        <v>1231</v>
      </c>
      <c r="B1242" s="74" t="s">
        <v>1834</v>
      </c>
      <c r="C1242" s="74" t="s">
        <v>1834</v>
      </c>
      <c r="D1242" s="75"/>
    </row>
    <row r="1243" spans="1:4" ht="13.5" customHeight="1">
      <c r="A1243" s="66" t="s">
        <v>1231</v>
      </c>
      <c r="B1243" s="74" t="s">
        <v>1835</v>
      </c>
      <c r="C1243" s="74" t="s">
        <v>1835</v>
      </c>
      <c r="D1243" s="75"/>
    </row>
    <row r="1244" spans="1:4" ht="13.5" customHeight="1">
      <c r="A1244" s="66" t="s">
        <v>1231</v>
      </c>
      <c r="B1244" s="74" t="s">
        <v>1836</v>
      </c>
      <c r="C1244" s="74" t="s">
        <v>1836</v>
      </c>
      <c r="D1244" s="75"/>
    </row>
    <row r="1245" spans="1:4" ht="13.5" customHeight="1">
      <c r="A1245" s="66" t="s">
        <v>1231</v>
      </c>
      <c r="B1245" s="74" t="s">
        <v>1837</v>
      </c>
      <c r="C1245" s="74" t="s">
        <v>1837</v>
      </c>
      <c r="D1245" s="75"/>
    </row>
    <row r="1246" spans="1:4" ht="15">
      <c r="A1246" s="66" t="s">
        <v>1231</v>
      </c>
      <c r="B1246" s="74" t="s">
        <v>1838</v>
      </c>
      <c r="C1246" s="74" t="s">
        <v>1838</v>
      </c>
      <c r="D1246" s="75"/>
    </row>
    <row r="1247" spans="1:4" ht="15">
      <c r="A1247" s="63" t="s">
        <v>1231</v>
      </c>
      <c r="B1247" s="74" t="s">
        <v>1839</v>
      </c>
      <c r="C1247" s="74" t="s">
        <v>1839</v>
      </c>
      <c r="D1247" s="75"/>
    </row>
    <row r="1248" spans="1:4" ht="15">
      <c r="A1248" s="63" t="s">
        <v>1231</v>
      </c>
      <c r="B1248" s="74" t="s">
        <v>1840</v>
      </c>
      <c r="C1248" s="74" t="s">
        <v>1840</v>
      </c>
      <c r="D1248" s="75"/>
    </row>
    <row r="1249" spans="1:4" ht="15">
      <c r="A1249" s="63" t="s">
        <v>1231</v>
      </c>
      <c r="B1249" s="81" t="s">
        <v>1841</v>
      </c>
      <c r="C1249" s="81" t="s">
        <v>1841</v>
      </c>
      <c r="D1249" s="82"/>
    </row>
    <row r="1250" spans="1:4" ht="15">
      <c r="A1250" s="63" t="s">
        <v>1231</v>
      </c>
      <c r="B1250" s="81" t="s">
        <v>1842</v>
      </c>
      <c r="C1250" s="81" t="s">
        <v>1842</v>
      </c>
      <c r="D1250" s="82"/>
    </row>
    <row r="1251" spans="1:4" ht="15">
      <c r="A1251" s="63" t="s">
        <v>1231</v>
      </c>
      <c r="B1251" s="81" t="s">
        <v>1843</v>
      </c>
      <c r="C1251" s="81" t="s">
        <v>1843</v>
      </c>
      <c r="D1251" s="82"/>
    </row>
    <row r="1252" spans="1:4" ht="15">
      <c r="A1252" s="63" t="s">
        <v>1231</v>
      </c>
      <c r="B1252" s="81" t="s">
        <v>1844</v>
      </c>
      <c r="C1252" s="81" t="s">
        <v>1844</v>
      </c>
      <c r="D1252" s="82"/>
    </row>
    <row r="1253" spans="1:4" ht="15.6" customHeight="1">
      <c r="A1253" s="63" t="s">
        <v>1231</v>
      </c>
      <c r="B1253" s="81" t="s">
        <v>1845</v>
      </c>
      <c r="C1253" s="81" t="s">
        <v>1845</v>
      </c>
      <c r="D1253" s="82"/>
    </row>
    <row r="1254" spans="1:4" ht="15">
      <c r="A1254" s="63" t="s">
        <v>1231</v>
      </c>
      <c r="B1254" s="81" t="s">
        <v>1846</v>
      </c>
      <c r="C1254" s="81" t="s">
        <v>1846</v>
      </c>
      <c r="D1254" s="82"/>
    </row>
    <row r="1255" spans="1:4" ht="15">
      <c r="A1255" s="63" t="s">
        <v>1231</v>
      </c>
      <c r="B1255" s="81" t="s">
        <v>1847</v>
      </c>
      <c r="C1255" s="81" t="s">
        <v>1847</v>
      </c>
      <c r="D1255" s="82"/>
    </row>
    <row r="1256" spans="1:4" ht="15">
      <c r="A1256" s="63" t="s">
        <v>1231</v>
      </c>
      <c r="B1256" s="81" t="s">
        <v>1848</v>
      </c>
      <c r="C1256" s="81" t="s">
        <v>1848</v>
      </c>
      <c r="D1256" s="82"/>
    </row>
    <row r="1257" spans="1:4" ht="15">
      <c r="A1257" s="63" t="s">
        <v>1231</v>
      </c>
      <c r="B1257" s="81" t="s">
        <v>1849</v>
      </c>
      <c r="C1257" s="81" t="s">
        <v>1849</v>
      </c>
      <c r="D1257" s="82"/>
    </row>
    <row r="1258" spans="1:4" ht="15">
      <c r="A1258" s="63" t="s">
        <v>1231</v>
      </c>
      <c r="B1258" s="81" t="s">
        <v>1850</v>
      </c>
      <c r="C1258" s="81" t="s">
        <v>1850</v>
      </c>
      <c r="D1258" s="82"/>
    </row>
    <row r="1259" spans="1:4" ht="15">
      <c r="A1259" s="63" t="s">
        <v>1231</v>
      </c>
      <c r="B1259" s="81" t="s">
        <v>1851</v>
      </c>
      <c r="C1259" s="81" t="s">
        <v>1851</v>
      </c>
      <c r="D1259" s="82"/>
    </row>
    <row r="1260" spans="1:4" ht="15">
      <c r="A1260" s="63" t="s">
        <v>1231</v>
      </c>
      <c r="B1260" s="81" t="s">
        <v>1852</v>
      </c>
      <c r="C1260" s="81" t="s">
        <v>1852</v>
      </c>
      <c r="D1260" s="82"/>
    </row>
    <row r="1261" spans="1:4" ht="15">
      <c r="A1261" s="63" t="s">
        <v>1231</v>
      </c>
      <c r="B1261" s="74" t="s">
        <v>1853</v>
      </c>
      <c r="C1261" s="74" t="s">
        <v>1853</v>
      </c>
      <c r="D1261" s="75"/>
    </row>
    <row r="1262" spans="1:4" ht="15">
      <c r="A1262" s="63" t="s">
        <v>1231</v>
      </c>
      <c r="B1262" s="74" t="s">
        <v>1854</v>
      </c>
      <c r="C1262" s="74" t="s">
        <v>1854</v>
      </c>
      <c r="D1262" s="75"/>
    </row>
    <row r="1263" spans="1:4" ht="15">
      <c r="A1263" s="63" t="s">
        <v>1231</v>
      </c>
      <c r="B1263" s="74" t="s">
        <v>1855</v>
      </c>
      <c r="C1263" s="74" t="s">
        <v>1855</v>
      </c>
      <c r="D1263" s="75"/>
    </row>
    <row r="1264" spans="1:4" ht="15">
      <c r="A1264" s="63" t="s">
        <v>1231</v>
      </c>
      <c r="B1264" s="74" t="s">
        <v>1856</v>
      </c>
      <c r="C1264" s="74" t="s">
        <v>1856</v>
      </c>
      <c r="D1264" s="75"/>
    </row>
    <row r="1265" spans="1:4" ht="15">
      <c r="A1265" s="63" t="s">
        <v>1231</v>
      </c>
      <c r="B1265" s="74" t="s">
        <v>1857</v>
      </c>
      <c r="C1265" s="74" t="s">
        <v>1857</v>
      </c>
      <c r="D1265" s="75"/>
    </row>
    <row r="1266" spans="1:4" ht="15">
      <c r="A1266" s="63" t="s">
        <v>1231</v>
      </c>
      <c r="B1266" s="74" t="s">
        <v>1858</v>
      </c>
      <c r="C1266" s="74" t="s">
        <v>1858</v>
      </c>
      <c r="D1266" s="75"/>
    </row>
    <row r="1267" spans="1:4" ht="15">
      <c r="A1267" s="63" t="s">
        <v>1231</v>
      </c>
      <c r="B1267" s="74" t="s">
        <v>1859</v>
      </c>
      <c r="C1267" s="74" t="s">
        <v>1859</v>
      </c>
      <c r="D1267" s="75"/>
    </row>
    <row r="1268" spans="1:4" ht="15">
      <c r="A1268" s="63" t="s">
        <v>1231</v>
      </c>
      <c r="B1268" s="74" t="s">
        <v>1860</v>
      </c>
      <c r="C1268" s="74" t="s">
        <v>1860</v>
      </c>
      <c r="D1268" s="75"/>
    </row>
    <row r="1269" spans="1:4" ht="15">
      <c r="A1269" s="63" t="s">
        <v>1231</v>
      </c>
      <c r="B1269" s="74" t="s">
        <v>1861</v>
      </c>
      <c r="C1269" s="74" t="s">
        <v>1861</v>
      </c>
      <c r="D1269" s="75"/>
    </row>
    <row r="1270" spans="1:4" ht="15">
      <c r="A1270" s="63" t="s">
        <v>1231</v>
      </c>
      <c r="B1270" s="74" t="s">
        <v>1862</v>
      </c>
      <c r="C1270" s="74" t="s">
        <v>1862</v>
      </c>
      <c r="D1270" s="75"/>
    </row>
    <row r="1271" spans="1:4" ht="15">
      <c r="A1271" s="63" t="s">
        <v>1231</v>
      </c>
      <c r="B1271" s="74" t="s">
        <v>1863</v>
      </c>
      <c r="C1271" s="74" t="s">
        <v>1863</v>
      </c>
      <c r="D1271" s="75"/>
    </row>
    <row r="1272" spans="1:4" ht="15">
      <c r="A1272" s="63" t="s">
        <v>1231</v>
      </c>
      <c r="B1272" s="74" t="s">
        <v>1864</v>
      </c>
      <c r="C1272" s="74" t="s">
        <v>1864</v>
      </c>
      <c r="D1272" s="75"/>
    </row>
    <row r="1273" spans="1:4" ht="15">
      <c r="A1273" s="63" t="s">
        <v>1231</v>
      </c>
      <c r="B1273" s="81" t="s">
        <v>1865</v>
      </c>
      <c r="C1273" s="81" t="s">
        <v>1865</v>
      </c>
      <c r="D1273" s="75"/>
    </row>
    <row r="1274" spans="1:4" ht="15">
      <c r="A1274" s="63" t="s">
        <v>1231</v>
      </c>
      <c r="B1274" s="74" t="s">
        <v>1866</v>
      </c>
      <c r="C1274" s="74" t="s">
        <v>1866</v>
      </c>
      <c r="D1274" s="75"/>
    </row>
    <row r="1275" spans="1:4" ht="15">
      <c r="A1275" s="63" t="s">
        <v>1231</v>
      </c>
      <c r="B1275" s="74" t="s">
        <v>1867</v>
      </c>
      <c r="C1275" s="74" t="s">
        <v>1867</v>
      </c>
      <c r="D1275" s="75"/>
    </row>
    <row r="1276" spans="1:4" ht="15">
      <c r="A1276" s="63" t="s">
        <v>1231</v>
      </c>
      <c r="B1276" s="74" t="s">
        <v>1868</v>
      </c>
      <c r="C1276" s="74" t="s">
        <v>1868</v>
      </c>
      <c r="D1276" s="75"/>
    </row>
    <row r="1277" spans="1:4" ht="15">
      <c r="A1277" s="63" t="s">
        <v>1231</v>
      </c>
      <c r="B1277" s="74" t="s">
        <v>1869</v>
      </c>
      <c r="C1277" s="74" t="s">
        <v>1869</v>
      </c>
      <c r="D1277" s="75"/>
    </row>
    <row r="1278" spans="1:4" ht="15">
      <c r="A1278" s="63" t="s">
        <v>1231</v>
      </c>
      <c r="B1278" s="74" t="s">
        <v>1870</v>
      </c>
      <c r="C1278" s="74" t="s">
        <v>1870</v>
      </c>
      <c r="D1278" s="75"/>
    </row>
    <row r="1279" spans="1:4" ht="15">
      <c r="A1279" s="63" t="s">
        <v>1231</v>
      </c>
      <c r="B1279" s="74" t="s">
        <v>1871</v>
      </c>
      <c r="C1279" s="74" t="s">
        <v>1871</v>
      </c>
      <c r="D1279" s="75"/>
    </row>
    <row r="1280" spans="1:4" ht="15">
      <c r="A1280" s="63" t="s">
        <v>1231</v>
      </c>
      <c r="B1280" s="74" t="s">
        <v>1872</v>
      </c>
      <c r="C1280" s="74" t="s">
        <v>1872</v>
      </c>
      <c r="D1280" s="75"/>
    </row>
    <row r="1281" spans="1:5" ht="15">
      <c r="A1281" s="63" t="s">
        <v>1231</v>
      </c>
      <c r="B1281" s="81" t="s">
        <v>1873</v>
      </c>
      <c r="C1281" s="81" t="s">
        <v>1873</v>
      </c>
      <c r="D1281" s="82"/>
    </row>
    <row r="1282" spans="1:5" ht="15">
      <c r="A1282" s="63" t="s">
        <v>1231</v>
      </c>
      <c r="B1282" s="81" t="s">
        <v>1874</v>
      </c>
      <c r="C1282" s="81" t="s">
        <v>1874</v>
      </c>
      <c r="D1282" s="82"/>
    </row>
    <row r="1283" spans="1:5" ht="15">
      <c r="A1283" s="63" t="s">
        <v>1231</v>
      </c>
      <c r="B1283" s="81" t="s">
        <v>1875</v>
      </c>
      <c r="C1283" s="81" t="s">
        <v>1875</v>
      </c>
      <c r="D1283" s="82"/>
    </row>
    <row r="1284" spans="1:5" ht="15">
      <c r="A1284" s="63" t="s">
        <v>1231</v>
      </c>
      <c r="B1284" s="81" t="s">
        <v>1876</v>
      </c>
      <c r="C1284" s="81" t="s">
        <v>1876</v>
      </c>
      <c r="D1284" s="82"/>
      <c r="E1284" s="82"/>
    </row>
    <row r="1285" spans="1:5" ht="15">
      <c r="A1285" s="63" t="s">
        <v>1231</v>
      </c>
      <c r="B1285" s="81" t="s">
        <v>1877</v>
      </c>
      <c r="C1285" s="81" t="s">
        <v>1877</v>
      </c>
      <c r="D1285" s="49"/>
    </row>
    <row r="1286" spans="1:5" ht="15">
      <c r="A1286" s="63" t="s">
        <v>1231</v>
      </c>
      <c r="B1286" s="81" t="s">
        <v>1878</v>
      </c>
      <c r="C1286" s="81" t="s">
        <v>1878</v>
      </c>
      <c r="D1286" s="82"/>
    </row>
    <row r="1287" spans="1:5" ht="15">
      <c r="A1287" s="63" t="s">
        <v>1232</v>
      </c>
      <c r="B1287" s="81" t="s">
        <v>1879</v>
      </c>
      <c r="C1287" s="81" t="s">
        <v>1879</v>
      </c>
      <c r="D1287" s="82"/>
    </row>
    <row r="1288" spans="1:5" ht="15">
      <c r="A1288" s="63" t="s">
        <v>1232</v>
      </c>
      <c r="B1288" s="81" t="s">
        <v>1880</v>
      </c>
      <c r="C1288" s="81" t="s">
        <v>1880</v>
      </c>
      <c r="D1288" s="82"/>
    </row>
    <row r="1289" spans="1:5" ht="15">
      <c r="A1289" s="63" t="s">
        <v>1232</v>
      </c>
      <c r="B1289" s="81" t="s">
        <v>1881</v>
      </c>
      <c r="C1289" s="81" t="s">
        <v>1881</v>
      </c>
      <c r="D1289" s="82"/>
    </row>
    <row r="1290" spans="1:5" ht="15">
      <c r="A1290" s="66" t="s">
        <v>1232</v>
      </c>
      <c r="B1290" s="74" t="s">
        <v>1882</v>
      </c>
      <c r="C1290" s="74" t="s">
        <v>1882</v>
      </c>
      <c r="D1290" s="75"/>
    </row>
    <row r="1291" spans="1:5" ht="15">
      <c r="A1291" s="63" t="s">
        <v>1232</v>
      </c>
      <c r="B1291" s="81" t="s">
        <v>1883</v>
      </c>
      <c r="C1291" s="81" t="s">
        <v>1883</v>
      </c>
      <c r="D1291" s="82"/>
    </row>
    <row r="1292" spans="1:5" ht="15">
      <c r="A1292" s="63" t="s">
        <v>1232</v>
      </c>
      <c r="B1292" s="81" t="s">
        <v>1884</v>
      </c>
      <c r="C1292" s="81" t="s">
        <v>1884</v>
      </c>
      <c r="D1292" s="82"/>
    </row>
    <row r="1293" spans="1:5" ht="15">
      <c r="A1293" s="63" t="s">
        <v>1232</v>
      </c>
      <c r="B1293" s="81" t="s">
        <v>1885</v>
      </c>
      <c r="C1293" s="81" t="s">
        <v>1885</v>
      </c>
      <c r="D1293" s="82"/>
    </row>
    <row r="1294" spans="1:5" ht="15">
      <c r="A1294" s="63" t="s">
        <v>1232</v>
      </c>
      <c r="B1294" s="74" t="s">
        <v>1886</v>
      </c>
      <c r="C1294" s="74" t="s">
        <v>1886</v>
      </c>
      <c r="D1294" s="82"/>
    </row>
    <row r="1295" spans="1:5" ht="15">
      <c r="A1295" s="63" t="s">
        <v>1232</v>
      </c>
      <c r="B1295" s="74" t="s">
        <v>1887</v>
      </c>
      <c r="C1295" s="74" t="s">
        <v>1887</v>
      </c>
      <c r="D1295" s="75"/>
    </row>
    <row r="1296" spans="1:5" ht="15">
      <c r="A1296" s="63" t="s">
        <v>1232</v>
      </c>
      <c r="B1296" s="81" t="s">
        <v>1888</v>
      </c>
      <c r="C1296" s="81" t="s">
        <v>1888</v>
      </c>
      <c r="D1296" s="75"/>
    </row>
    <row r="1297" spans="1:4" ht="15">
      <c r="A1297" s="63" t="s">
        <v>1232</v>
      </c>
      <c r="B1297" s="81" t="s">
        <v>1889</v>
      </c>
      <c r="C1297" s="81" t="s">
        <v>1889</v>
      </c>
      <c r="D1297" s="75"/>
    </row>
    <row r="1298" spans="1:4" ht="15">
      <c r="A1298" s="63" t="s">
        <v>1232</v>
      </c>
      <c r="B1298" s="81" t="s">
        <v>1890</v>
      </c>
      <c r="C1298" s="81" t="s">
        <v>1890</v>
      </c>
      <c r="D1298" s="75"/>
    </row>
    <row r="1299" spans="1:4" ht="15">
      <c r="A1299" s="63" t="s">
        <v>1232</v>
      </c>
      <c r="B1299" s="81" t="s">
        <v>1891</v>
      </c>
      <c r="C1299" s="81" t="s">
        <v>1891</v>
      </c>
      <c r="D1299" s="75"/>
    </row>
    <row r="1300" spans="1:4" ht="15">
      <c r="A1300" s="63" t="s">
        <v>1232</v>
      </c>
      <c r="B1300" s="81" t="s">
        <v>1892</v>
      </c>
      <c r="C1300" s="81" t="s">
        <v>1892</v>
      </c>
      <c r="D1300" s="75"/>
    </row>
    <row r="1301" spans="1:4" ht="15">
      <c r="A1301" s="63" t="s">
        <v>1232</v>
      </c>
      <c r="B1301" s="81" t="s">
        <v>1893</v>
      </c>
      <c r="C1301" s="81" t="s">
        <v>1893</v>
      </c>
      <c r="D1301" s="75"/>
    </row>
    <row r="1302" spans="1:4" ht="15">
      <c r="A1302" s="63" t="s">
        <v>1232</v>
      </c>
      <c r="B1302" s="81" t="s">
        <v>1894</v>
      </c>
      <c r="C1302" s="81" t="s">
        <v>1894</v>
      </c>
      <c r="D1302" s="75"/>
    </row>
    <row r="1303" spans="1:4" ht="15">
      <c r="A1303" s="63" t="s">
        <v>1232</v>
      </c>
      <c r="B1303" s="74" t="s">
        <v>1895</v>
      </c>
      <c r="C1303" s="74" t="s">
        <v>1895</v>
      </c>
      <c r="D1303" s="75"/>
    </row>
    <row r="1304" spans="1:4" ht="15">
      <c r="A1304" s="63" t="s">
        <v>1232</v>
      </c>
      <c r="B1304" s="81" t="s">
        <v>1896</v>
      </c>
      <c r="C1304" s="81" t="s">
        <v>1896</v>
      </c>
      <c r="D1304" s="75"/>
    </row>
    <row r="1305" spans="1:4" ht="15">
      <c r="A1305" s="63" t="s">
        <v>1232</v>
      </c>
      <c r="B1305" s="81" t="s">
        <v>1897</v>
      </c>
      <c r="C1305" s="81" t="s">
        <v>1897</v>
      </c>
      <c r="D1305" s="75"/>
    </row>
    <row r="1306" spans="1:4" ht="15">
      <c r="A1306" s="63" t="s">
        <v>1232</v>
      </c>
      <c r="B1306" s="81" t="s">
        <v>1898</v>
      </c>
      <c r="C1306" s="81" t="s">
        <v>1898</v>
      </c>
      <c r="D1306" s="75"/>
    </row>
    <row r="1307" spans="1:4" ht="15">
      <c r="A1307" s="63" t="s">
        <v>1232</v>
      </c>
      <c r="B1307" s="74" t="s">
        <v>1899</v>
      </c>
      <c r="C1307" s="74" t="s">
        <v>1899</v>
      </c>
      <c r="D1307" s="75"/>
    </row>
    <row r="1308" spans="1:4" ht="15">
      <c r="A1308" s="63" t="s">
        <v>1232</v>
      </c>
      <c r="B1308" s="74" t="s">
        <v>1900</v>
      </c>
      <c r="C1308" s="74" t="s">
        <v>1900</v>
      </c>
      <c r="D1308" s="75"/>
    </row>
    <row r="1309" spans="1:4" ht="15">
      <c r="A1309" s="63" t="s">
        <v>1232</v>
      </c>
      <c r="B1309" s="81" t="s">
        <v>1901</v>
      </c>
      <c r="C1309" s="81" t="s">
        <v>1901</v>
      </c>
      <c r="D1309" s="75"/>
    </row>
    <row r="1310" spans="1:4" ht="15">
      <c r="A1310" s="63" t="s">
        <v>1232</v>
      </c>
      <c r="B1310" s="81" t="s">
        <v>1902</v>
      </c>
      <c r="C1310" s="81" t="s">
        <v>1902</v>
      </c>
      <c r="D1310" s="75"/>
    </row>
    <row r="1311" spans="1:4" ht="15">
      <c r="A1311" s="63" t="s">
        <v>1232</v>
      </c>
      <c r="B1311" s="81" t="s">
        <v>1903</v>
      </c>
      <c r="C1311" s="81" t="s">
        <v>1903</v>
      </c>
      <c r="D1311" s="75"/>
    </row>
    <row r="1312" spans="1:4" ht="15">
      <c r="A1312" s="63" t="s">
        <v>108</v>
      </c>
      <c r="B1312" s="81" t="s">
        <v>506</v>
      </c>
      <c r="C1312" s="81" t="s">
        <v>506</v>
      </c>
      <c r="D1312" s="77"/>
    </row>
    <row r="1313" spans="1:5" ht="15">
      <c r="A1313" s="63" t="s">
        <v>108</v>
      </c>
      <c r="B1313" s="81" t="s">
        <v>507</v>
      </c>
      <c r="C1313" s="81" t="s">
        <v>507</v>
      </c>
      <c r="D1313" s="77"/>
    </row>
    <row r="1314" spans="1:5" ht="15">
      <c r="A1314" s="63" t="s">
        <v>108</v>
      </c>
      <c r="B1314" s="74" t="s">
        <v>109</v>
      </c>
      <c r="C1314" s="74" t="s">
        <v>109</v>
      </c>
      <c r="D1314" s="81" t="s">
        <v>512</v>
      </c>
      <c r="E1314" s="50" t="s">
        <v>1904</v>
      </c>
    </row>
    <row r="1315" spans="1:5" ht="15">
      <c r="A1315" s="66" t="s">
        <v>108</v>
      </c>
      <c r="B1315" s="121" t="s">
        <v>117</v>
      </c>
      <c r="C1315" s="121" t="s">
        <v>117</v>
      </c>
      <c r="D1315" s="77"/>
    </row>
    <row r="1316" spans="1:5" ht="15">
      <c r="A1316" s="66" t="s">
        <v>108</v>
      </c>
      <c r="B1316" s="121" t="s">
        <v>508</v>
      </c>
      <c r="C1316" s="121" t="s">
        <v>508</v>
      </c>
      <c r="D1316" s="77"/>
    </row>
    <row r="1317" spans="1:5" ht="15">
      <c r="A1317" s="66" t="s">
        <v>108</v>
      </c>
      <c r="B1317" s="121" t="s">
        <v>509</v>
      </c>
      <c r="C1317" s="121" t="s">
        <v>509</v>
      </c>
      <c r="D1317" s="77"/>
    </row>
    <row r="1318" spans="1:5" ht="15">
      <c r="A1318" s="66" t="s">
        <v>108</v>
      </c>
      <c r="B1318" s="121" t="s">
        <v>510</v>
      </c>
      <c r="C1318" s="121" t="s">
        <v>510</v>
      </c>
      <c r="D1318" s="77"/>
    </row>
    <row r="1319" spans="1:5" ht="15">
      <c r="A1319" s="66" t="s">
        <v>108</v>
      </c>
      <c r="B1319" s="121" t="s">
        <v>511</v>
      </c>
      <c r="C1319" s="121" t="s">
        <v>511</v>
      </c>
      <c r="D1319" s="77"/>
    </row>
    <row r="1320" spans="1:5" ht="16.350000000000001" customHeight="1">
      <c r="A1320" s="66" t="s">
        <v>108</v>
      </c>
      <c r="B1320" s="81" t="s">
        <v>512</v>
      </c>
      <c r="C1320" s="81" t="s">
        <v>512</v>
      </c>
      <c r="D1320" s="77"/>
    </row>
    <row r="1321" spans="1:5" ht="16.5" customHeight="1">
      <c r="A1321" s="66" t="s">
        <v>108</v>
      </c>
      <c r="B1321" s="74" t="s">
        <v>309</v>
      </c>
      <c r="C1321" s="74" t="s">
        <v>309</v>
      </c>
      <c r="D1321" s="77"/>
    </row>
    <row r="1322" spans="1:5" ht="19.350000000000001" customHeight="1">
      <c r="A1322" s="66" t="s">
        <v>759</v>
      </c>
      <c r="B1322" s="74" t="s">
        <v>160</v>
      </c>
      <c r="C1322" s="74" t="s">
        <v>160</v>
      </c>
      <c r="D1322" s="75"/>
    </row>
    <row r="1323" spans="1:5" ht="13.35" customHeight="1">
      <c r="A1323" s="63" t="s">
        <v>759</v>
      </c>
      <c r="B1323" s="81" t="s">
        <v>161</v>
      </c>
      <c r="C1323" s="81" t="s">
        <v>161</v>
      </c>
      <c r="D1323" s="82"/>
    </row>
    <row r="1324" spans="1:5" ht="16.350000000000001" customHeight="1">
      <c r="A1324" s="63" t="s">
        <v>65</v>
      </c>
      <c r="B1324" s="81" t="s">
        <v>1905</v>
      </c>
      <c r="C1324" s="81" t="s">
        <v>1905</v>
      </c>
      <c r="D1324" s="82"/>
    </row>
    <row r="1325" spans="1:5" ht="15" customHeight="1">
      <c r="A1325" s="63" t="s">
        <v>65</v>
      </c>
      <c r="B1325" s="74" t="s">
        <v>1906</v>
      </c>
      <c r="C1325" s="74" t="s">
        <v>1906</v>
      </c>
      <c r="D1325" s="75"/>
    </row>
    <row r="1326" spans="1:5" ht="15">
      <c r="A1326" s="63" t="s">
        <v>65</v>
      </c>
      <c r="B1326" s="74" t="s">
        <v>1907</v>
      </c>
      <c r="C1326" s="74" t="s">
        <v>1907</v>
      </c>
      <c r="D1326" s="75"/>
    </row>
    <row r="1327" spans="1:5" ht="15">
      <c r="A1327" s="63" t="s">
        <v>742</v>
      </c>
      <c r="B1327" s="81" t="s">
        <v>743</v>
      </c>
      <c r="C1327" s="63" t="s">
        <v>743</v>
      </c>
      <c r="D1327" s="82"/>
    </row>
    <row r="1328" spans="1:5" ht="15">
      <c r="A1328" s="66" t="s">
        <v>742</v>
      </c>
      <c r="B1328" s="74" t="s">
        <v>744</v>
      </c>
      <c r="C1328" s="66" t="s">
        <v>744</v>
      </c>
      <c r="D1328" s="75"/>
    </row>
    <row r="1329" spans="1:4" ht="15">
      <c r="A1329" s="66" t="s">
        <v>562</v>
      </c>
      <c r="B1329" s="75" t="s">
        <v>563</v>
      </c>
      <c r="C1329" s="75" t="s">
        <v>563</v>
      </c>
      <c r="D1329" s="77"/>
    </row>
    <row r="1330" spans="1:4" ht="15">
      <c r="A1330" s="66" t="s">
        <v>562</v>
      </c>
      <c r="B1330" s="75" t="s">
        <v>564</v>
      </c>
      <c r="C1330" s="75" t="s">
        <v>564</v>
      </c>
      <c r="D1330" s="77"/>
    </row>
    <row r="1331" spans="1:4" ht="15">
      <c r="A1331" s="66" t="s">
        <v>562</v>
      </c>
      <c r="B1331" s="75" t="s">
        <v>565</v>
      </c>
      <c r="C1331" s="75" t="s">
        <v>565</v>
      </c>
      <c r="D1331" s="77"/>
    </row>
    <row r="1332" spans="1:4" ht="15">
      <c r="A1332" s="66" t="s">
        <v>1233</v>
      </c>
      <c r="B1332" s="74" t="s">
        <v>705</v>
      </c>
      <c r="C1332" s="66" t="s">
        <v>705</v>
      </c>
      <c r="D1332" s="77"/>
    </row>
    <row r="1333" spans="1:4" ht="15">
      <c r="A1333" s="66" t="s">
        <v>1233</v>
      </c>
      <c r="B1333" s="74" t="s">
        <v>706</v>
      </c>
      <c r="C1333" s="66" t="s">
        <v>706</v>
      </c>
      <c r="D1333" s="77"/>
    </row>
    <row r="1334" spans="1:4" ht="15">
      <c r="A1334" s="66" t="s">
        <v>1233</v>
      </c>
      <c r="B1334" s="74" t="s">
        <v>1908</v>
      </c>
      <c r="C1334" s="74" t="s">
        <v>1908</v>
      </c>
      <c r="D1334" s="77"/>
    </row>
    <row r="1335" spans="1:4" ht="15">
      <c r="A1335" s="66" t="s">
        <v>1233</v>
      </c>
      <c r="B1335" s="74" t="s">
        <v>1909</v>
      </c>
      <c r="C1335" s="74" t="s">
        <v>1909</v>
      </c>
      <c r="D1335" s="77"/>
    </row>
    <row r="1336" spans="1:4" ht="15">
      <c r="A1336" s="66" t="s">
        <v>711</v>
      </c>
      <c r="B1336" s="76" t="s">
        <v>7</v>
      </c>
      <c r="C1336" s="76" t="s">
        <v>7</v>
      </c>
      <c r="D1336" s="77"/>
    </row>
    <row r="1337" spans="1:4" ht="15">
      <c r="A1337" s="66" t="s">
        <v>711</v>
      </c>
      <c r="B1337" s="76" t="s">
        <v>2091</v>
      </c>
      <c r="C1337" s="76" t="s">
        <v>2091</v>
      </c>
      <c r="D1337" s="77"/>
    </row>
    <row r="1338" spans="1:4" ht="15">
      <c r="A1338" s="66" t="s">
        <v>711</v>
      </c>
      <c r="B1338" s="76" t="s">
        <v>712</v>
      </c>
      <c r="C1338" s="76" t="s">
        <v>712</v>
      </c>
      <c r="D1338" s="77"/>
    </row>
    <row r="1339" spans="1:4" ht="15">
      <c r="A1339" s="66" t="s">
        <v>711</v>
      </c>
      <c r="B1339" s="76" t="s">
        <v>713</v>
      </c>
      <c r="C1339" s="76" t="s">
        <v>713</v>
      </c>
      <c r="D1339" s="77"/>
    </row>
    <row r="1340" spans="1:4" ht="15">
      <c r="A1340" s="66" t="s">
        <v>711</v>
      </c>
      <c r="B1340" s="76" t="s">
        <v>469</v>
      </c>
      <c r="C1340" s="76" t="s">
        <v>469</v>
      </c>
      <c r="D1340" s="77"/>
    </row>
    <row r="1341" spans="1:4" ht="15">
      <c r="A1341" s="63" t="s">
        <v>758</v>
      </c>
      <c r="B1341" s="74" t="s">
        <v>756</v>
      </c>
      <c r="C1341" s="74" t="s">
        <v>756</v>
      </c>
      <c r="D1341" s="75"/>
    </row>
    <row r="1342" spans="1:4" ht="15">
      <c r="A1342" s="63" t="s">
        <v>758</v>
      </c>
      <c r="B1342" s="74" t="s">
        <v>757</v>
      </c>
      <c r="C1342" s="74" t="s">
        <v>757</v>
      </c>
      <c r="D1342" s="75"/>
    </row>
    <row r="1343" spans="1:4" ht="15">
      <c r="A1343" s="63" t="s">
        <v>758</v>
      </c>
      <c r="B1343" s="74" t="s">
        <v>584</v>
      </c>
      <c r="C1343" s="74" t="s">
        <v>584</v>
      </c>
      <c r="D1343" s="75"/>
    </row>
    <row r="1344" spans="1:4" ht="15">
      <c r="A1344" s="63" t="s">
        <v>258</v>
      </c>
      <c r="B1344" s="76" t="s">
        <v>668</v>
      </c>
      <c r="C1344" s="76" t="s">
        <v>668</v>
      </c>
      <c r="D1344" s="77"/>
    </row>
    <row r="1345" spans="1:5" ht="15">
      <c r="A1345" s="63" t="s">
        <v>258</v>
      </c>
      <c r="B1345" s="76" t="s">
        <v>669</v>
      </c>
      <c r="C1345" s="76" t="s">
        <v>669</v>
      </c>
      <c r="D1345" s="77"/>
    </row>
    <row r="1346" spans="1:5" ht="15">
      <c r="A1346" s="63" t="s">
        <v>258</v>
      </c>
      <c r="B1346" s="76" t="s">
        <v>670</v>
      </c>
      <c r="C1346" s="76" t="s">
        <v>670</v>
      </c>
      <c r="D1346" s="77"/>
    </row>
    <row r="1347" spans="1:5" ht="15">
      <c r="A1347" s="63" t="s">
        <v>258</v>
      </c>
      <c r="B1347" s="76" t="s">
        <v>671</v>
      </c>
      <c r="C1347" s="76" t="s">
        <v>671</v>
      </c>
      <c r="D1347" s="77"/>
    </row>
    <row r="1348" spans="1:5" ht="15">
      <c r="A1348" s="63" t="s">
        <v>258</v>
      </c>
      <c r="B1348" s="76" t="s">
        <v>672</v>
      </c>
      <c r="C1348" s="76" t="s">
        <v>672</v>
      </c>
      <c r="D1348" s="77"/>
    </row>
    <row r="1349" spans="1:5" ht="15">
      <c r="A1349" s="63" t="s">
        <v>258</v>
      </c>
      <c r="B1349" s="76" t="s">
        <v>673</v>
      </c>
      <c r="C1349" s="76" t="s">
        <v>673</v>
      </c>
      <c r="D1349" s="77"/>
    </row>
    <row r="1350" spans="1:5" ht="15">
      <c r="A1350" s="63" t="s">
        <v>258</v>
      </c>
      <c r="B1350" s="76" t="s">
        <v>674</v>
      </c>
      <c r="C1350" s="76" t="s">
        <v>674</v>
      </c>
      <c r="D1350" s="77"/>
    </row>
    <row r="1351" spans="1:5" ht="15">
      <c r="A1351" s="63" t="s">
        <v>843</v>
      </c>
      <c r="B1351" s="74" t="s">
        <v>844</v>
      </c>
      <c r="C1351" s="74" t="s">
        <v>844</v>
      </c>
      <c r="D1351" s="75"/>
    </row>
    <row r="1352" spans="1:5" ht="15">
      <c r="A1352" s="63" t="s">
        <v>843</v>
      </c>
      <c r="B1352" s="74" t="s">
        <v>845</v>
      </c>
      <c r="C1352" s="74" t="s">
        <v>845</v>
      </c>
      <c r="D1352" s="75"/>
    </row>
    <row r="1353" spans="1:5" ht="15">
      <c r="A1353" s="63" t="s">
        <v>843</v>
      </c>
      <c r="B1353" s="74" t="s">
        <v>831</v>
      </c>
      <c r="C1353" s="74" t="s">
        <v>831</v>
      </c>
      <c r="D1353" s="75"/>
    </row>
    <row r="1354" spans="1:5" ht="15">
      <c r="A1354" s="63" t="s">
        <v>843</v>
      </c>
      <c r="B1354" s="74" t="s">
        <v>832</v>
      </c>
      <c r="C1354" s="74" t="s">
        <v>832</v>
      </c>
      <c r="D1354" s="75"/>
    </row>
    <row r="1355" spans="1:5" ht="15">
      <c r="A1355" s="63" t="s">
        <v>767</v>
      </c>
      <c r="B1355" s="74" t="s">
        <v>768</v>
      </c>
      <c r="C1355" s="74" t="s">
        <v>768</v>
      </c>
      <c r="D1355" s="87"/>
      <c r="E1355" s="83"/>
    </row>
    <row r="1356" spans="1:5" ht="15">
      <c r="A1356" s="67" t="s">
        <v>767</v>
      </c>
      <c r="B1356" s="88" t="s">
        <v>769</v>
      </c>
      <c r="C1356" s="88" t="s">
        <v>769</v>
      </c>
      <c r="D1356" s="89"/>
      <c r="E1356" s="84"/>
    </row>
    <row r="1357" spans="1:5" ht="15">
      <c r="A1357" s="63" t="s">
        <v>795</v>
      </c>
      <c r="B1357" s="74" t="s">
        <v>549</v>
      </c>
      <c r="C1357" s="74" t="s">
        <v>549</v>
      </c>
      <c r="D1357" s="75"/>
    </row>
    <row r="1358" spans="1:5" ht="15">
      <c r="A1358" s="63" t="s">
        <v>795</v>
      </c>
      <c r="B1358" s="74" t="s">
        <v>550</v>
      </c>
      <c r="C1358" s="74" t="s">
        <v>550</v>
      </c>
      <c r="D1358" s="75"/>
    </row>
    <row r="1359" spans="1:5" ht="15">
      <c r="A1359" s="63" t="s">
        <v>795</v>
      </c>
      <c r="B1359" s="74" t="s">
        <v>545</v>
      </c>
      <c r="C1359" s="74" t="s">
        <v>545</v>
      </c>
      <c r="D1359" s="75"/>
    </row>
    <row r="1360" spans="1:5" ht="15">
      <c r="A1360" s="63" t="s">
        <v>795</v>
      </c>
      <c r="B1360" s="74" t="s">
        <v>547</v>
      </c>
      <c r="C1360" s="74" t="s">
        <v>547</v>
      </c>
      <c r="D1360" s="75"/>
    </row>
    <row r="1361" spans="1:5" ht="15">
      <c r="A1361" s="63" t="s">
        <v>795</v>
      </c>
      <c r="B1361" s="74" t="s">
        <v>1910</v>
      </c>
      <c r="C1361" s="74" t="s">
        <v>1910</v>
      </c>
      <c r="D1361" s="75"/>
    </row>
    <row r="1362" spans="1:5" ht="15">
      <c r="A1362" s="63" t="s">
        <v>795</v>
      </c>
      <c r="B1362" s="74" t="s">
        <v>1911</v>
      </c>
      <c r="C1362" s="74" t="s">
        <v>1911</v>
      </c>
      <c r="D1362" s="75"/>
    </row>
    <row r="1363" spans="1:5" ht="15">
      <c r="A1363" s="66" t="s">
        <v>810</v>
      </c>
      <c r="B1363" s="76" t="s">
        <v>687</v>
      </c>
      <c r="C1363" s="76" t="s">
        <v>687</v>
      </c>
      <c r="D1363" s="77"/>
    </row>
    <row r="1364" spans="1:5" ht="15">
      <c r="A1364" s="63" t="s">
        <v>810</v>
      </c>
      <c r="B1364" s="79" t="s">
        <v>688</v>
      </c>
      <c r="C1364" s="79" t="s">
        <v>688</v>
      </c>
      <c r="D1364" s="80"/>
    </row>
    <row r="1365" spans="1:5" ht="15">
      <c r="A1365" s="66" t="s">
        <v>810</v>
      </c>
      <c r="B1365" s="76" t="s">
        <v>689</v>
      </c>
      <c r="C1365" s="76" t="s">
        <v>689</v>
      </c>
      <c r="D1365" s="77"/>
    </row>
    <row r="1366" spans="1:5" ht="13.5" customHeight="1">
      <c r="A1366" s="66" t="s">
        <v>810</v>
      </c>
      <c r="B1366" s="76" t="s">
        <v>691</v>
      </c>
      <c r="C1366" s="76" t="s">
        <v>691</v>
      </c>
      <c r="D1366" s="77"/>
    </row>
    <row r="1367" spans="1:5" ht="15">
      <c r="A1367" s="63" t="s">
        <v>810</v>
      </c>
      <c r="B1367" s="79" t="s">
        <v>692</v>
      </c>
      <c r="C1367" s="79" t="s">
        <v>692</v>
      </c>
      <c r="D1367" s="80"/>
    </row>
    <row r="1368" spans="1:5" ht="15">
      <c r="A1368" s="66" t="s">
        <v>810</v>
      </c>
      <c r="B1368" s="76" t="s">
        <v>693</v>
      </c>
      <c r="C1368" s="76" t="s">
        <v>693</v>
      </c>
      <c r="D1368" s="77"/>
    </row>
    <row r="1369" spans="1:5" ht="15">
      <c r="A1369" s="66" t="s">
        <v>810</v>
      </c>
      <c r="B1369" s="76" t="s">
        <v>694</v>
      </c>
      <c r="C1369" s="76" t="s">
        <v>694</v>
      </c>
      <c r="D1369" s="77"/>
    </row>
    <row r="1370" spans="1:5" ht="15">
      <c r="A1370" s="66" t="s">
        <v>748</v>
      </c>
      <c r="B1370" s="74" t="s">
        <v>472</v>
      </c>
      <c r="C1370" s="74" t="s">
        <v>747</v>
      </c>
      <c r="D1370" s="75"/>
    </row>
    <row r="1371" spans="1:5" ht="15">
      <c r="A1371" s="63" t="s">
        <v>748</v>
      </c>
      <c r="B1371" s="81" t="s">
        <v>2077</v>
      </c>
      <c r="C1371" s="81" t="s">
        <v>745</v>
      </c>
      <c r="D1371" s="82"/>
    </row>
    <row r="1372" spans="1:5" ht="15">
      <c r="A1372" s="66" t="s">
        <v>748</v>
      </c>
      <c r="B1372" s="74" t="s">
        <v>746</v>
      </c>
      <c r="C1372" s="74" t="s">
        <v>746</v>
      </c>
      <c r="D1372" s="75"/>
    </row>
    <row r="1373" spans="1:5" ht="15">
      <c r="A1373" s="66" t="s">
        <v>748</v>
      </c>
      <c r="B1373" s="74" t="s">
        <v>1912</v>
      </c>
      <c r="C1373" s="74" t="s">
        <v>1912</v>
      </c>
      <c r="D1373" s="75"/>
      <c r="E1373" s="49"/>
    </row>
    <row r="1374" spans="1:5" ht="15">
      <c r="A1374" s="66" t="s">
        <v>748</v>
      </c>
      <c r="B1374" s="74" t="s">
        <v>1913</v>
      </c>
      <c r="C1374" s="74" t="s">
        <v>1913</v>
      </c>
      <c r="D1374" s="75"/>
    </row>
    <row r="1375" spans="1:5" ht="15">
      <c r="A1375" s="66" t="s">
        <v>748</v>
      </c>
      <c r="B1375" s="74" t="s">
        <v>389</v>
      </c>
      <c r="C1375" s="74" t="s">
        <v>389</v>
      </c>
      <c r="D1375" s="75"/>
    </row>
    <row r="1376" spans="1:5" ht="15">
      <c r="A1376" s="66" t="s">
        <v>748</v>
      </c>
      <c r="B1376" s="74" t="s">
        <v>110</v>
      </c>
      <c r="C1376" s="74" t="s">
        <v>110</v>
      </c>
      <c r="D1376" s="75"/>
    </row>
    <row r="1377" spans="1:4" ht="15">
      <c r="A1377" s="68" t="s">
        <v>586</v>
      </c>
      <c r="B1377" s="76" t="s">
        <v>458</v>
      </c>
      <c r="C1377" s="76" t="s">
        <v>458</v>
      </c>
      <c r="D1377" s="77"/>
    </row>
    <row r="1378" spans="1:4" ht="15">
      <c r="A1378" s="93" t="s">
        <v>586</v>
      </c>
      <c r="B1378" s="79" t="s">
        <v>588</v>
      </c>
      <c r="C1378" s="79" t="s">
        <v>588</v>
      </c>
      <c r="D1378" s="80"/>
    </row>
    <row r="1379" spans="1:4" ht="15">
      <c r="A1379" s="68" t="s">
        <v>586</v>
      </c>
      <c r="B1379" s="76" t="s">
        <v>589</v>
      </c>
      <c r="C1379" s="76" t="s">
        <v>589</v>
      </c>
      <c r="D1379" s="77"/>
    </row>
    <row r="1380" spans="1:4" ht="15">
      <c r="A1380" s="68" t="s">
        <v>586</v>
      </c>
      <c r="B1380" s="76" t="s">
        <v>590</v>
      </c>
      <c r="C1380" s="76" t="s">
        <v>590</v>
      </c>
      <c r="D1380" s="77"/>
    </row>
    <row r="1381" spans="1:4" ht="15">
      <c r="A1381" s="68" t="s">
        <v>586</v>
      </c>
      <c r="B1381" s="74" t="s">
        <v>591</v>
      </c>
      <c r="C1381" s="74" t="s">
        <v>591</v>
      </c>
      <c r="D1381" s="77"/>
    </row>
    <row r="1382" spans="1:4" ht="15">
      <c r="A1382" s="63" t="s">
        <v>592</v>
      </c>
      <c r="B1382" s="79" t="s">
        <v>593</v>
      </c>
      <c r="C1382" s="79" t="s">
        <v>593</v>
      </c>
      <c r="D1382" s="80"/>
    </row>
    <row r="1383" spans="1:4" ht="15">
      <c r="A1383" s="66" t="s">
        <v>592</v>
      </c>
      <c r="B1383" s="76" t="s">
        <v>594</v>
      </c>
      <c r="C1383" s="76" t="s">
        <v>594</v>
      </c>
      <c r="D1383" s="77"/>
    </row>
    <row r="1384" spans="1:4" ht="15">
      <c r="A1384" s="66" t="s">
        <v>592</v>
      </c>
      <c r="B1384" s="76" t="s">
        <v>595</v>
      </c>
      <c r="C1384" s="76" t="s">
        <v>595</v>
      </c>
      <c r="D1384" s="77"/>
    </row>
    <row r="1385" spans="1:4" ht="15">
      <c r="A1385" s="63" t="s">
        <v>592</v>
      </c>
      <c r="B1385" s="79" t="s">
        <v>596</v>
      </c>
      <c r="C1385" s="79" t="s">
        <v>596</v>
      </c>
      <c r="D1385" s="80"/>
    </row>
    <row r="1386" spans="1:4" ht="15">
      <c r="A1386" s="66" t="s">
        <v>592</v>
      </c>
      <c r="B1386" s="76" t="s">
        <v>105</v>
      </c>
      <c r="C1386" s="76" t="s">
        <v>105</v>
      </c>
      <c r="D1386" s="77"/>
    </row>
    <row r="1387" spans="1:4" ht="15">
      <c r="A1387" s="66" t="s">
        <v>707</v>
      </c>
      <c r="B1387" s="76" t="s">
        <v>296</v>
      </c>
      <c r="C1387" s="76" t="s">
        <v>296</v>
      </c>
      <c r="D1387" s="77"/>
    </row>
    <row r="1388" spans="1:4" ht="15">
      <c r="A1388" s="66" t="s">
        <v>707</v>
      </c>
      <c r="B1388" s="76" t="s">
        <v>678</v>
      </c>
      <c r="C1388" s="76" t="s">
        <v>678</v>
      </c>
      <c r="D1388" s="77"/>
    </row>
    <row r="1389" spans="1:4" ht="15">
      <c r="A1389" s="66" t="s">
        <v>707</v>
      </c>
      <c r="B1389" s="76" t="s">
        <v>679</v>
      </c>
      <c r="C1389" s="76" t="s">
        <v>679</v>
      </c>
      <c r="D1389" s="77"/>
    </row>
    <row r="1390" spans="1:4" ht="15">
      <c r="A1390" s="66" t="s">
        <v>707</v>
      </c>
      <c r="B1390" s="76" t="s">
        <v>708</v>
      </c>
      <c r="C1390" s="76" t="s">
        <v>708</v>
      </c>
      <c r="D1390" s="77"/>
    </row>
    <row r="1391" spans="1:4" ht="15">
      <c r="A1391" s="66" t="s">
        <v>707</v>
      </c>
      <c r="B1391" s="76" t="s">
        <v>609</v>
      </c>
      <c r="C1391" s="76" t="s">
        <v>609</v>
      </c>
      <c r="D1391" s="77"/>
    </row>
    <row r="1392" spans="1:4" ht="15">
      <c r="A1392" s="66" t="s">
        <v>707</v>
      </c>
      <c r="B1392" s="76" t="s">
        <v>132</v>
      </c>
      <c r="C1392" s="76" t="s">
        <v>132</v>
      </c>
      <c r="D1392" s="77"/>
    </row>
    <row r="1393" spans="1:4" ht="15">
      <c r="A1393" s="66" t="s">
        <v>707</v>
      </c>
      <c r="B1393" s="76" t="s">
        <v>133</v>
      </c>
      <c r="C1393" s="76" t="s">
        <v>133</v>
      </c>
      <c r="D1393" s="77"/>
    </row>
    <row r="1394" spans="1:4" ht="15">
      <c r="A1394" s="66" t="s">
        <v>707</v>
      </c>
      <c r="B1394" s="76" t="s">
        <v>608</v>
      </c>
      <c r="C1394" s="76" t="s">
        <v>608</v>
      </c>
      <c r="D1394" s="77"/>
    </row>
    <row r="1395" spans="1:4" ht="15">
      <c r="A1395" s="66" t="s">
        <v>707</v>
      </c>
      <c r="B1395" s="76" t="s">
        <v>709</v>
      </c>
      <c r="C1395" s="76" t="s">
        <v>709</v>
      </c>
      <c r="D1395" s="77"/>
    </row>
    <row r="1396" spans="1:4" ht="15">
      <c r="A1396" s="66" t="s">
        <v>707</v>
      </c>
      <c r="B1396" s="76" t="s">
        <v>710</v>
      </c>
      <c r="C1396" s="76" t="s">
        <v>710</v>
      </c>
      <c r="D1396" s="77"/>
    </row>
    <row r="1397" spans="1:4" ht="15">
      <c r="A1397" s="66" t="s">
        <v>732</v>
      </c>
      <c r="B1397" s="90" t="s">
        <v>141</v>
      </c>
      <c r="C1397" s="90" t="s">
        <v>141</v>
      </c>
      <c r="D1397" s="75"/>
    </row>
    <row r="1398" spans="1:4" ht="15">
      <c r="A1398" s="66" t="s">
        <v>732</v>
      </c>
      <c r="B1398" s="90" t="s">
        <v>473</v>
      </c>
      <c r="C1398" s="90" t="s">
        <v>473</v>
      </c>
      <c r="D1398" s="75"/>
    </row>
    <row r="1399" spans="1:4" ht="15">
      <c r="A1399" s="66" t="s">
        <v>732</v>
      </c>
      <c r="B1399" s="90" t="s">
        <v>517</v>
      </c>
      <c r="C1399" s="90" t="s">
        <v>517</v>
      </c>
      <c r="D1399" s="75"/>
    </row>
    <row r="1400" spans="1:4" ht="15">
      <c r="A1400" s="66" t="s">
        <v>732</v>
      </c>
      <c r="B1400" s="74" t="s">
        <v>118</v>
      </c>
      <c r="C1400" s="74" t="s">
        <v>118</v>
      </c>
      <c r="D1400" s="75"/>
    </row>
    <row r="1401" spans="1:4" ht="15">
      <c r="A1401" s="66" t="s">
        <v>732</v>
      </c>
      <c r="B1401" s="74" t="s">
        <v>137</v>
      </c>
      <c r="C1401" s="74" t="s">
        <v>137</v>
      </c>
      <c r="D1401" s="75"/>
    </row>
    <row r="1402" spans="1:4" ht="15">
      <c r="A1402" s="66" t="s">
        <v>732</v>
      </c>
      <c r="B1402" s="74" t="s">
        <v>136</v>
      </c>
      <c r="C1402" s="74" t="s">
        <v>136</v>
      </c>
      <c r="D1402" s="75"/>
    </row>
    <row r="1403" spans="1:4" ht="15">
      <c r="A1403" s="66" t="s">
        <v>732</v>
      </c>
      <c r="B1403" s="74" t="s">
        <v>733</v>
      </c>
      <c r="C1403" s="74" t="s">
        <v>733</v>
      </c>
      <c r="D1403" s="75"/>
    </row>
    <row r="1404" spans="1:4" ht="15">
      <c r="A1404" s="66" t="s">
        <v>681</v>
      </c>
      <c r="B1404" s="76" t="s">
        <v>2074</v>
      </c>
      <c r="C1404" s="76" t="s">
        <v>2074</v>
      </c>
      <c r="D1404" s="77"/>
    </row>
    <row r="1405" spans="1:4" ht="15">
      <c r="A1405" s="66" t="s">
        <v>681</v>
      </c>
      <c r="B1405" s="76" t="s">
        <v>2075</v>
      </c>
      <c r="C1405" s="76" t="s">
        <v>2075</v>
      </c>
      <c r="D1405" s="77"/>
    </row>
    <row r="1406" spans="1:4" ht="15">
      <c r="A1406" s="66" t="s">
        <v>681</v>
      </c>
      <c r="B1406" s="74" t="s">
        <v>2076</v>
      </c>
      <c r="C1406" s="74" t="s">
        <v>2076</v>
      </c>
      <c r="D1406" s="77"/>
    </row>
    <row r="1407" spans="1:4" ht="15">
      <c r="A1407" s="66" t="s">
        <v>681</v>
      </c>
      <c r="B1407" s="74" t="s">
        <v>2077</v>
      </c>
      <c r="C1407" s="74" t="s">
        <v>2077</v>
      </c>
      <c r="D1407" s="77"/>
    </row>
    <row r="1408" spans="1:4" ht="15">
      <c r="A1408" s="66" t="s">
        <v>681</v>
      </c>
      <c r="B1408" s="76" t="s">
        <v>682</v>
      </c>
      <c r="C1408" s="76" t="s">
        <v>682</v>
      </c>
      <c r="D1408" s="77"/>
    </row>
    <row r="1409" spans="1:4" ht="15">
      <c r="A1409" s="66" t="s">
        <v>681</v>
      </c>
      <c r="B1409" s="76" t="s">
        <v>683</v>
      </c>
      <c r="C1409" s="76" t="s">
        <v>683</v>
      </c>
      <c r="D1409" s="77"/>
    </row>
    <row r="1410" spans="1:4" ht="15">
      <c r="A1410" s="66" t="s">
        <v>681</v>
      </c>
      <c r="B1410" s="76" t="s">
        <v>684</v>
      </c>
      <c r="C1410" s="76" t="s">
        <v>684</v>
      </c>
      <c r="D1410" s="77"/>
    </row>
    <row r="1411" spans="1:4" ht="15">
      <c r="A1411" s="66" t="s">
        <v>681</v>
      </c>
      <c r="B1411" s="76" t="s">
        <v>110</v>
      </c>
      <c r="C1411" s="76" t="s">
        <v>110</v>
      </c>
      <c r="D1411" s="77"/>
    </row>
    <row r="1412" spans="1:4" ht="15">
      <c r="A1412" s="66" t="s">
        <v>751</v>
      </c>
      <c r="B1412" s="74" t="s">
        <v>749</v>
      </c>
      <c r="C1412" s="74" t="s">
        <v>749</v>
      </c>
      <c r="D1412" s="75"/>
    </row>
    <row r="1413" spans="1:4" ht="15">
      <c r="A1413" s="66" t="s">
        <v>751</v>
      </c>
      <c r="B1413" s="74" t="s">
        <v>750</v>
      </c>
      <c r="C1413" s="74" t="s">
        <v>750</v>
      </c>
      <c r="D1413" s="75"/>
    </row>
    <row r="1414" spans="1:4" ht="15">
      <c r="A1414" s="63" t="s">
        <v>695</v>
      </c>
      <c r="B1414" s="79" t="s">
        <v>1943</v>
      </c>
      <c r="C1414" s="79" t="s">
        <v>263</v>
      </c>
      <c r="D1414" s="80"/>
    </row>
    <row r="1415" spans="1:4" ht="15">
      <c r="A1415" s="66" t="s">
        <v>695</v>
      </c>
      <c r="B1415" s="76" t="s">
        <v>696</v>
      </c>
      <c r="C1415" s="76" t="s">
        <v>696</v>
      </c>
      <c r="D1415" s="77"/>
    </row>
    <row r="1416" spans="1:4" ht="15">
      <c r="A1416" s="66" t="s">
        <v>695</v>
      </c>
      <c r="B1416" s="76" t="s">
        <v>697</v>
      </c>
      <c r="C1416" s="76" t="s">
        <v>697</v>
      </c>
      <c r="D1416" s="77"/>
    </row>
    <row r="1417" spans="1:4" ht="15">
      <c r="A1417" s="66" t="s">
        <v>695</v>
      </c>
      <c r="B1417" s="76" t="s">
        <v>698</v>
      </c>
      <c r="C1417" s="76" t="s">
        <v>698</v>
      </c>
      <c r="D1417" s="77"/>
    </row>
    <row r="1418" spans="1:4" ht="15">
      <c r="A1418" s="66" t="s">
        <v>695</v>
      </c>
      <c r="B1418" s="76" t="s">
        <v>262</v>
      </c>
      <c r="C1418" s="76" t="s">
        <v>262</v>
      </c>
      <c r="D1418" s="77"/>
    </row>
    <row r="1419" spans="1:4" ht="12.95" customHeight="1">
      <c r="A1419" s="66" t="s">
        <v>695</v>
      </c>
      <c r="B1419" s="76" t="s">
        <v>261</v>
      </c>
      <c r="C1419" s="76" t="s">
        <v>261</v>
      </c>
      <c r="D1419" s="77"/>
    </row>
    <row r="1420" spans="1:4" ht="16.5" customHeight="1">
      <c r="A1420" s="66" t="s">
        <v>695</v>
      </c>
      <c r="B1420" s="76" t="s">
        <v>1914</v>
      </c>
      <c r="C1420" s="76" t="s">
        <v>260</v>
      </c>
      <c r="D1420" s="77"/>
    </row>
    <row r="1421" spans="1:4" ht="9.9499999999999993" customHeight="1">
      <c r="A1421" s="66" t="s">
        <v>695</v>
      </c>
      <c r="B1421" s="76" t="s">
        <v>259</v>
      </c>
      <c r="C1421" s="76" t="s">
        <v>259</v>
      </c>
      <c r="D1421" s="77"/>
    </row>
    <row r="1422" spans="1:4" ht="15">
      <c r="A1422" s="66" t="s">
        <v>695</v>
      </c>
      <c r="B1422" s="81" t="s">
        <v>1915</v>
      </c>
      <c r="C1422" s="81" t="s">
        <v>1915</v>
      </c>
      <c r="D1422" s="80"/>
    </row>
    <row r="1423" spans="1:4" ht="15">
      <c r="A1423" s="66" t="s">
        <v>695</v>
      </c>
      <c r="B1423" s="74" t="s">
        <v>1916</v>
      </c>
      <c r="C1423" s="74" t="s">
        <v>1916</v>
      </c>
      <c r="D1423" s="77"/>
    </row>
    <row r="1424" spans="1:4" ht="15">
      <c r="A1424" s="66" t="s">
        <v>695</v>
      </c>
      <c r="B1424" s="74" t="s">
        <v>1917</v>
      </c>
      <c r="C1424" s="74" t="s">
        <v>1917</v>
      </c>
      <c r="D1424" s="77"/>
    </row>
    <row r="1425" spans="1:4" ht="15">
      <c r="A1425" s="66" t="s">
        <v>695</v>
      </c>
      <c r="B1425" s="76" t="s">
        <v>699</v>
      </c>
      <c r="C1425" s="76" t="s">
        <v>699</v>
      </c>
      <c r="D1425" s="77"/>
    </row>
    <row r="1426" spans="1:4" ht="15">
      <c r="A1426" s="66" t="s">
        <v>695</v>
      </c>
      <c r="B1426" s="76" t="s">
        <v>700</v>
      </c>
      <c r="C1426" s="76" t="s">
        <v>700</v>
      </c>
      <c r="D1426" s="77"/>
    </row>
    <row r="1427" spans="1:4" ht="15">
      <c r="A1427" s="66" t="s">
        <v>695</v>
      </c>
      <c r="B1427" s="74" t="s">
        <v>1918</v>
      </c>
      <c r="C1427" s="74" t="s">
        <v>1918</v>
      </c>
      <c r="D1427" s="77"/>
    </row>
    <row r="1428" spans="1:4" ht="15">
      <c r="A1428" s="66" t="s">
        <v>695</v>
      </c>
      <c r="B1428" s="76" t="s">
        <v>701</v>
      </c>
      <c r="C1428" s="76" t="s">
        <v>701</v>
      </c>
      <c r="D1428" s="77"/>
    </row>
    <row r="1429" spans="1:4" ht="15">
      <c r="A1429" s="68" t="s">
        <v>675</v>
      </c>
      <c r="B1429" s="76" t="s">
        <v>676</v>
      </c>
      <c r="C1429" s="76" t="s">
        <v>676</v>
      </c>
      <c r="D1429" s="77"/>
    </row>
    <row r="1430" spans="1:4" ht="15">
      <c r="A1430" s="68" t="s">
        <v>675</v>
      </c>
      <c r="B1430" s="74" t="s">
        <v>1919</v>
      </c>
      <c r="C1430" s="74" t="s">
        <v>1919</v>
      </c>
      <c r="D1430" s="77"/>
    </row>
    <row r="1431" spans="1:4" ht="15">
      <c r="A1431" s="68" t="s">
        <v>675</v>
      </c>
      <c r="B1431" s="74" t="s">
        <v>1920</v>
      </c>
      <c r="C1431" s="74" t="s">
        <v>1920</v>
      </c>
      <c r="D1431" s="77"/>
    </row>
    <row r="1432" spans="1:4" ht="15">
      <c r="A1432" s="68" t="s">
        <v>675</v>
      </c>
      <c r="B1432" s="74" t="s">
        <v>1921</v>
      </c>
      <c r="C1432" s="74" t="s">
        <v>1921</v>
      </c>
      <c r="D1432" s="77"/>
    </row>
    <row r="1433" spans="1:4" ht="15">
      <c r="A1433" s="68" t="s">
        <v>675</v>
      </c>
      <c r="B1433" s="74" t="s">
        <v>1922</v>
      </c>
      <c r="C1433" s="74" t="s">
        <v>1922</v>
      </c>
      <c r="D1433" s="77"/>
    </row>
    <row r="1434" spans="1:4" ht="15">
      <c r="A1434" s="68" t="s">
        <v>675</v>
      </c>
      <c r="B1434" s="74" t="s">
        <v>1923</v>
      </c>
      <c r="C1434" s="74" t="s">
        <v>1923</v>
      </c>
      <c r="D1434" s="77"/>
    </row>
    <row r="1435" spans="1:4" ht="15">
      <c r="A1435" s="68" t="s">
        <v>675</v>
      </c>
      <c r="B1435" s="74" t="s">
        <v>1924</v>
      </c>
      <c r="C1435" s="74" t="s">
        <v>1924</v>
      </c>
      <c r="D1435" s="77"/>
    </row>
    <row r="1436" spans="1:4" ht="15">
      <c r="A1436" s="68" t="s">
        <v>675</v>
      </c>
      <c r="B1436" s="74" t="s">
        <v>1925</v>
      </c>
      <c r="C1436" s="74" t="s">
        <v>1925</v>
      </c>
      <c r="D1436" s="77"/>
    </row>
    <row r="1437" spans="1:4" ht="15">
      <c r="A1437" s="68" t="s">
        <v>675</v>
      </c>
      <c r="B1437" s="74" t="s">
        <v>1926</v>
      </c>
      <c r="C1437" s="74" t="s">
        <v>1926</v>
      </c>
      <c r="D1437" s="77"/>
    </row>
    <row r="1438" spans="1:4" ht="15">
      <c r="A1438" s="68" t="s">
        <v>675</v>
      </c>
      <c r="B1438" s="74" t="s">
        <v>1927</v>
      </c>
      <c r="C1438" s="74" t="s">
        <v>1927</v>
      </c>
      <c r="D1438" s="77"/>
    </row>
    <row r="1439" spans="1:4" ht="15">
      <c r="A1439" s="68" t="s">
        <v>675</v>
      </c>
      <c r="B1439" s="74" t="s">
        <v>677</v>
      </c>
      <c r="C1439" s="74" t="s">
        <v>677</v>
      </c>
      <c r="D1439" s="77"/>
    </row>
    <row r="1440" spans="1:4" ht="15">
      <c r="A1440" s="68" t="s">
        <v>675</v>
      </c>
      <c r="B1440" s="74" t="s">
        <v>1928</v>
      </c>
      <c r="C1440" s="74" t="s">
        <v>1928</v>
      </c>
      <c r="D1440" s="77"/>
    </row>
    <row r="1441" spans="1:5" ht="15">
      <c r="A1441" s="68" t="s">
        <v>675</v>
      </c>
      <c r="B1441" s="74" t="s">
        <v>118</v>
      </c>
      <c r="C1441" s="74" t="s">
        <v>118</v>
      </c>
      <c r="D1441" s="77"/>
    </row>
    <row r="1442" spans="1:5" ht="15">
      <c r="A1442" s="68" t="s">
        <v>675</v>
      </c>
      <c r="B1442" s="74" t="s">
        <v>499</v>
      </c>
      <c r="C1442" s="74" t="s">
        <v>499</v>
      </c>
      <c r="D1442" s="77"/>
    </row>
    <row r="1443" spans="1:5" ht="15">
      <c r="A1443" s="68" t="s">
        <v>675</v>
      </c>
      <c r="B1443" s="74" t="s">
        <v>680</v>
      </c>
      <c r="C1443" s="74" t="s">
        <v>680</v>
      </c>
      <c r="D1443" s="77"/>
    </row>
    <row r="1444" spans="1:5" ht="15">
      <c r="A1444" s="68" t="s">
        <v>675</v>
      </c>
      <c r="B1444" s="74" t="s">
        <v>1929</v>
      </c>
      <c r="C1444" s="74" t="s">
        <v>1929</v>
      </c>
      <c r="D1444" s="77"/>
    </row>
    <row r="1445" spans="1:5" ht="15">
      <c r="A1445" s="68" t="s">
        <v>675</v>
      </c>
      <c r="B1445" s="74" t="s">
        <v>1930</v>
      </c>
      <c r="C1445" s="74" t="s">
        <v>1930</v>
      </c>
      <c r="D1445" s="77"/>
    </row>
    <row r="1446" spans="1:5" ht="15">
      <c r="A1446" s="68" t="s">
        <v>675</v>
      </c>
      <c r="B1446" s="74" t="s">
        <v>1931</v>
      </c>
      <c r="C1446" s="74" t="s">
        <v>1931</v>
      </c>
      <c r="D1446" s="77"/>
    </row>
    <row r="1447" spans="1:5" ht="15">
      <c r="A1447" s="68" t="s">
        <v>675</v>
      </c>
      <c r="B1447" s="74" t="s">
        <v>105</v>
      </c>
      <c r="C1447" s="74" t="s">
        <v>105</v>
      </c>
      <c r="D1447" s="77"/>
    </row>
    <row r="1448" spans="1:5" ht="15">
      <c r="A1448" s="68" t="s">
        <v>675</v>
      </c>
      <c r="B1448" s="74" t="s">
        <v>1932</v>
      </c>
      <c r="C1448" s="74" t="s">
        <v>1932</v>
      </c>
      <c r="D1448" s="77"/>
    </row>
    <row r="1449" spans="1:5" ht="15">
      <c r="A1449" s="68" t="s">
        <v>675</v>
      </c>
      <c r="B1449" s="74" t="s">
        <v>1933</v>
      </c>
      <c r="C1449" s="74" t="s">
        <v>1933</v>
      </c>
      <c r="D1449" s="77"/>
    </row>
    <row r="1450" spans="1:5" ht="15">
      <c r="A1450" s="68" t="s">
        <v>675</v>
      </c>
      <c r="B1450" s="74" t="s">
        <v>1212</v>
      </c>
      <c r="C1450" s="74" t="s">
        <v>1212</v>
      </c>
      <c r="D1450" s="77"/>
    </row>
    <row r="1451" spans="1:5" ht="15">
      <c r="A1451" s="68" t="s">
        <v>675</v>
      </c>
      <c r="B1451" s="74" t="s">
        <v>608</v>
      </c>
      <c r="C1451" s="74" t="s">
        <v>608</v>
      </c>
      <c r="D1451" s="77"/>
    </row>
    <row r="1452" spans="1:5" ht="15">
      <c r="A1452" s="94" t="s">
        <v>762</v>
      </c>
      <c r="B1452" s="95" t="s">
        <v>819</v>
      </c>
      <c r="C1452" s="95" t="s">
        <v>819</v>
      </c>
      <c r="D1452" s="96"/>
      <c r="E1452" s="97"/>
    </row>
    <row r="1453" spans="1:5" ht="15">
      <c r="A1453" s="66" t="s">
        <v>762</v>
      </c>
      <c r="B1453" s="74" t="s">
        <v>760</v>
      </c>
      <c r="C1453" s="74" t="s">
        <v>760</v>
      </c>
      <c r="D1453" s="75"/>
    </row>
    <row r="1454" spans="1:5" ht="15">
      <c r="A1454" s="66" t="s">
        <v>762</v>
      </c>
      <c r="B1454" s="74" t="s">
        <v>761</v>
      </c>
      <c r="C1454" s="74" t="s">
        <v>761</v>
      </c>
      <c r="D1454" s="75"/>
    </row>
    <row r="1455" spans="1:5" ht="15">
      <c r="A1455" s="66" t="s">
        <v>762</v>
      </c>
      <c r="B1455" s="74" t="s">
        <v>135</v>
      </c>
      <c r="C1455" s="74" t="s">
        <v>135</v>
      </c>
      <c r="D1455" s="75"/>
    </row>
    <row r="1456" spans="1:5" ht="15">
      <c r="A1456" s="66" t="s">
        <v>762</v>
      </c>
      <c r="B1456" s="74" t="s">
        <v>209</v>
      </c>
      <c r="C1456" s="74" t="s">
        <v>209</v>
      </c>
      <c r="D1456" s="75"/>
    </row>
    <row r="1457" spans="1:4" ht="15">
      <c r="A1457" s="66" t="s">
        <v>762</v>
      </c>
      <c r="B1457" s="74" t="s">
        <v>105</v>
      </c>
      <c r="C1457" s="74" t="s">
        <v>105</v>
      </c>
      <c r="D1457" s="75"/>
    </row>
    <row r="1458" spans="1:4" ht="15">
      <c r="A1458" s="66" t="s">
        <v>1234</v>
      </c>
      <c r="B1458" s="74" t="s">
        <v>1934</v>
      </c>
      <c r="C1458" s="74" t="s">
        <v>1934</v>
      </c>
      <c r="D1458" s="75"/>
    </row>
    <row r="1459" spans="1:4" ht="15">
      <c r="A1459" s="66" t="s">
        <v>1234</v>
      </c>
      <c r="B1459" s="74" t="s">
        <v>126</v>
      </c>
      <c r="C1459" s="74" t="s">
        <v>126</v>
      </c>
      <c r="D1459" s="75"/>
    </row>
    <row r="1460" spans="1:4" ht="15">
      <c r="A1460" s="66" t="s">
        <v>604</v>
      </c>
      <c r="B1460" s="76" t="s">
        <v>206</v>
      </c>
      <c r="C1460" s="76" t="s">
        <v>206</v>
      </c>
      <c r="D1460" s="77"/>
    </row>
    <row r="1461" spans="1:4" ht="15">
      <c r="A1461" s="66" t="s">
        <v>604</v>
      </c>
      <c r="B1461" s="76" t="s">
        <v>605</v>
      </c>
      <c r="C1461" s="76" t="s">
        <v>605</v>
      </c>
      <c r="D1461" s="77"/>
    </row>
    <row r="1462" spans="1:4" ht="15">
      <c r="A1462" s="66" t="s">
        <v>1235</v>
      </c>
      <c r="B1462" s="74" t="s">
        <v>1935</v>
      </c>
      <c r="C1462" s="74" t="s">
        <v>1935</v>
      </c>
      <c r="D1462" s="77"/>
    </row>
    <row r="1463" spans="1:4" ht="15">
      <c r="A1463" s="66" t="s">
        <v>1235</v>
      </c>
      <c r="B1463" s="74" t="s">
        <v>87</v>
      </c>
      <c r="C1463" s="74" t="s">
        <v>87</v>
      </c>
      <c r="D1463" s="77"/>
    </row>
    <row r="1464" spans="1:4" ht="15">
      <c r="A1464" s="66" t="s">
        <v>1235</v>
      </c>
      <c r="B1464" s="74" t="s">
        <v>1936</v>
      </c>
      <c r="C1464" s="74" t="s">
        <v>1936</v>
      </c>
      <c r="D1464" s="77"/>
    </row>
    <row r="1465" spans="1:4" ht="15">
      <c r="A1465" s="66" t="s">
        <v>1236</v>
      </c>
      <c r="B1465" s="74" t="s">
        <v>1937</v>
      </c>
      <c r="C1465" s="74" t="s">
        <v>1937</v>
      </c>
      <c r="D1465" s="75"/>
    </row>
    <row r="1466" spans="1:4" ht="15">
      <c r="A1466" s="66" t="s">
        <v>1236</v>
      </c>
      <c r="B1466" s="74" t="s">
        <v>1938</v>
      </c>
      <c r="C1466" s="66" t="s">
        <v>1938</v>
      </c>
      <c r="D1466" s="75"/>
    </row>
    <row r="1467" spans="1:4" ht="15">
      <c r="A1467" s="66" t="s">
        <v>598</v>
      </c>
      <c r="B1467" s="76" t="s">
        <v>502</v>
      </c>
      <c r="C1467" s="76" t="s">
        <v>502</v>
      </c>
      <c r="D1467" s="77"/>
    </row>
    <row r="1468" spans="1:4" ht="15">
      <c r="A1468" s="63" t="s">
        <v>598</v>
      </c>
      <c r="B1468" s="79" t="s">
        <v>207</v>
      </c>
      <c r="C1468" s="79" t="s">
        <v>207</v>
      </c>
      <c r="D1468" s="80"/>
    </row>
    <row r="1469" spans="1:4" ht="15">
      <c r="A1469" s="63" t="s">
        <v>598</v>
      </c>
      <c r="B1469" s="108" t="s">
        <v>599</v>
      </c>
      <c r="C1469" s="108" t="s">
        <v>599</v>
      </c>
      <c r="D1469" s="80"/>
    </row>
    <row r="1470" spans="1:4" ht="15">
      <c r="A1470" s="63" t="s">
        <v>598</v>
      </c>
      <c r="B1470" s="108" t="s">
        <v>600</v>
      </c>
      <c r="C1470" s="108" t="s">
        <v>600</v>
      </c>
      <c r="D1470" s="77"/>
    </row>
    <row r="1471" spans="1:4" ht="15">
      <c r="A1471" s="63" t="s">
        <v>598</v>
      </c>
      <c r="B1471" s="108" t="s">
        <v>601</v>
      </c>
      <c r="C1471" s="108" t="s">
        <v>601</v>
      </c>
      <c r="D1471" s="77"/>
    </row>
    <row r="1472" spans="1:4" ht="15">
      <c r="A1472" s="63" t="s">
        <v>598</v>
      </c>
      <c r="B1472" s="108" t="s">
        <v>602</v>
      </c>
      <c r="C1472" s="108" t="s">
        <v>602</v>
      </c>
      <c r="D1472" s="77"/>
    </row>
    <row r="1473" spans="1:4" ht="15">
      <c r="A1473" s="63" t="s">
        <v>598</v>
      </c>
      <c r="B1473" s="108" t="s">
        <v>603</v>
      </c>
      <c r="C1473" s="108" t="s">
        <v>603</v>
      </c>
      <c r="D1473" s="77"/>
    </row>
    <row r="1474" spans="1:4" ht="15">
      <c r="A1474" s="63" t="s">
        <v>598</v>
      </c>
      <c r="B1474" s="108" t="s">
        <v>205</v>
      </c>
      <c r="C1474" s="108" t="s">
        <v>205</v>
      </c>
      <c r="D1474" s="77"/>
    </row>
    <row r="1475" spans="1:4" ht="15">
      <c r="A1475" s="63" t="s">
        <v>606</v>
      </c>
      <c r="B1475" s="109" t="s">
        <v>607</v>
      </c>
      <c r="C1475" s="109" t="s">
        <v>607</v>
      </c>
      <c r="D1475" s="77"/>
    </row>
    <row r="1476" spans="1:4" ht="15">
      <c r="A1476" s="63" t="s">
        <v>606</v>
      </c>
      <c r="B1476" s="108" t="s">
        <v>182</v>
      </c>
      <c r="C1476" s="108" t="s">
        <v>182</v>
      </c>
      <c r="D1476" s="77"/>
    </row>
    <row r="1477" spans="1:4" ht="15">
      <c r="A1477" s="63" t="s">
        <v>1237</v>
      </c>
      <c r="B1477" s="109" t="s">
        <v>900</v>
      </c>
      <c r="C1477" s="109" t="s">
        <v>900</v>
      </c>
      <c r="D1477" s="77"/>
    </row>
    <row r="1478" spans="1:4" ht="15">
      <c r="A1478" s="63" t="s">
        <v>1237</v>
      </c>
      <c r="B1478" s="109" t="s">
        <v>1939</v>
      </c>
      <c r="C1478" s="109" t="s">
        <v>1939</v>
      </c>
      <c r="D1478" s="77"/>
    </row>
    <row r="1479" spans="1:4" ht="15">
      <c r="A1479" s="63" t="s">
        <v>1237</v>
      </c>
      <c r="B1479" s="109" t="s">
        <v>901</v>
      </c>
      <c r="C1479" s="109" t="s">
        <v>901</v>
      </c>
      <c r="D1479" s="77"/>
    </row>
    <row r="1480" spans="1:4" ht="15">
      <c r="A1480" s="63" t="s">
        <v>1237</v>
      </c>
      <c r="B1480" s="109" t="s">
        <v>902</v>
      </c>
      <c r="C1480" s="109" t="s">
        <v>902</v>
      </c>
      <c r="D1480" s="77"/>
    </row>
    <row r="1481" spans="1:4" ht="15">
      <c r="A1481" s="63" t="s">
        <v>1237</v>
      </c>
      <c r="B1481" s="109" t="s">
        <v>1248</v>
      </c>
      <c r="C1481" s="109" t="s">
        <v>1248</v>
      </c>
      <c r="D1481" s="77"/>
    </row>
    <row r="1482" spans="1:4" ht="15">
      <c r="A1482" s="63" t="s">
        <v>1237</v>
      </c>
      <c r="B1482" s="109" t="s">
        <v>903</v>
      </c>
      <c r="C1482" s="109" t="s">
        <v>903</v>
      </c>
      <c r="D1482" s="77"/>
    </row>
    <row r="1483" spans="1:4" ht="15">
      <c r="A1483" s="63" t="s">
        <v>1237</v>
      </c>
      <c r="B1483" s="109" t="s">
        <v>1249</v>
      </c>
      <c r="C1483" s="109" t="s">
        <v>1249</v>
      </c>
      <c r="D1483" s="77"/>
    </row>
    <row r="1484" spans="1:4" ht="15">
      <c r="A1484" s="63" t="s">
        <v>1237</v>
      </c>
      <c r="B1484" s="109" t="s">
        <v>904</v>
      </c>
      <c r="C1484" s="109" t="s">
        <v>904</v>
      </c>
      <c r="D1484" s="77"/>
    </row>
    <row r="1485" spans="1:4" ht="15">
      <c r="A1485" s="63" t="s">
        <v>1237</v>
      </c>
      <c r="B1485" s="109" t="s">
        <v>905</v>
      </c>
      <c r="C1485" s="109" t="s">
        <v>905</v>
      </c>
      <c r="D1485" s="77"/>
    </row>
    <row r="1486" spans="1:4" ht="15">
      <c r="A1486" s="63" t="s">
        <v>1237</v>
      </c>
      <c r="B1486" s="109" t="s">
        <v>906</v>
      </c>
      <c r="C1486" s="109" t="s">
        <v>906</v>
      </c>
      <c r="D1486" s="77"/>
    </row>
    <row r="1487" spans="1:4" ht="15">
      <c r="A1487" s="63" t="s">
        <v>1237</v>
      </c>
      <c r="B1487" s="109" t="s">
        <v>920</v>
      </c>
      <c r="C1487" s="109" t="s">
        <v>920</v>
      </c>
      <c r="D1487" s="77"/>
    </row>
    <row r="1488" spans="1:4" ht="15">
      <c r="A1488" s="63" t="s">
        <v>1237</v>
      </c>
      <c r="B1488" s="109" t="s">
        <v>907</v>
      </c>
      <c r="C1488" s="109" t="s">
        <v>907</v>
      </c>
      <c r="D1488" s="77"/>
    </row>
    <row r="1489" spans="1:4" ht="15">
      <c r="A1489" s="63" t="s">
        <v>1237</v>
      </c>
      <c r="B1489" s="109" t="s">
        <v>919</v>
      </c>
      <c r="C1489" s="109" t="s">
        <v>919</v>
      </c>
      <c r="D1489" s="77"/>
    </row>
    <row r="1490" spans="1:4" ht="15">
      <c r="A1490" s="63" t="s">
        <v>1237</v>
      </c>
      <c r="B1490" s="109" t="s">
        <v>908</v>
      </c>
      <c r="C1490" s="109" t="s">
        <v>908</v>
      </c>
      <c r="D1490" s="77"/>
    </row>
    <row r="1491" spans="1:4" ht="15">
      <c r="A1491" s="63" t="s">
        <v>1237</v>
      </c>
      <c r="B1491" s="109" t="s">
        <v>909</v>
      </c>
      <c r="C1491" s="109" t="s">
        <v>909</v>
      </c>
      <c r="D1491" s="77"/>
    </row>
    <row r="1492" spans="1:4" ht="15">
      <c r="A1492" s="63" t="s">
        <v>1237</v>
      </c>
      <c r="B1492" s="109" t="s">
        <v>910</v>
      </c>
      <c r="C1492" s="109" t="s">
        <v>910</v>
      </c>
      <c r="D1492" s="77"/>
    </row>
    <row r="1493" spans="1:4" ht="15">
      <c r="A1493" s="63" t="s">
        <v>1237</v>
      </c>
      <c r="B1493" s="109" t="s">
        <v>911</v>
      </c>
      <c r="C1493" s="109" t="s">
        <v>911</v>
      </c>
      <c r="D1493" s="77"/>
    </row>
    <row r="1494" spans="1:4" ht="15">
      <c r="A1494" s="63" t="s">
        <v>1237</v>
      </c>
      <c r="B1494" s="109" t="s">
        <v>912</v>
      </c>
      <c r="C1494" s="109" t="s">
        <v>912</v>
      </c>
      <c r="D1494" s="77"/>
    </row>
    <row r="1495" spans="1:4" ht="15">
      <c r="A1495" s="63" t="s">
        <v>1237</v>
      </c>
      <c r="B1495" s="109" t="s">
        <v>913</v>
      </c>
      <c r="C1495" s="109" t="s">
        <v>913</v>
      </c>
      <c r="D1495" s="77"/>
    </row>
    <row r="1496" spans="1:4" ht="15">
      <c r="A1496" s="63" t="s">
        <v>1237</v>
      </c>
      <c r="B1496" s="109" t="s">
        <v>914</v>
      </c>
      <c r="C1496" s="109" t="s">
        <v>914</v>
      </c>
      <c r="D1496" s="77"/>
    </row>
    <row r="1497" spans="1:4" ht="15">
      <c r="A1497" s="63" t="s">
        <v>1237</v>
      </c>
      <c r="B1497" s="109" t="s">
        <v>915</v>
      </c>
      <c r="C1497" s="109" t="s">
        <v>915</v>
      </c>
      <c r="D1497" s="77"/>
    </row>
    <row r="1498" spans="1:4" ht="15">
      <c r="A1498" s="63" t="s">
        <v>1237</v>
      </c>
      <c r="B1498" s="109" t="s">
        <v>916</v>
      </c>
      <c r="C1498" s="109" t="s">
        <v>916</v>
      </c>
      <c r="D1498" s="77"/>
    </row>
    <row r="1499" spans="1:4" ht="15">
      <c r="A1499" s="63" t="s">
        <v>1237</v>
      </c>
      <c r="B1499" s="109" t="s">
        <v>917</v>
      </c>
      <c r="C1499" s="109" t="s">
        <v>917</v>
      </c>
      <c r="D1499" s="77"/>
    </row>
    <row r="1500" spans="1:4" ht="15">
      <c r="A1500" s="63" t="s">
        <v>1237</v>
      </c>
      <c r="B1500" s="109" t="s">
        <v>918</v>
      </c>
      <c r="C1500" s="109" t="s">
        <v>918</v>
      </c>
      <c r="D1500" s="77"/>
    </row>
    <row r="1501" spans="1:4" ht="15">
      <c r="A1501" s="63" t="s">
        <v>1238</v>
      </c>
      <c r="B1501" s="109" t="s">
        <v>1940</v>
      </c>
      <c r="C1501" s="109" t="s">
        <v>1940</v>
      </c>
      <c r="D1501" s="77"/>
    </row>
    <row r="1502" spans="1:4" ht="15">
      <c r="A1502" s="63" t="s">
        <v>1238</v>
      </c>
      <c r="B1502" s="109" t="s">
        <v>1941</v>
      </c>
      <c r="C1502" s="109" t="s">
        <v>1941</v>
      </c>
      <c r="D1502" s="77"/>
    </row>
    <row r="1503" spans="1:4" ht="15">
      <c r="A1503" s="63" t="s">
        <v>811</v>
      </c>
      <c r="B1503" s="108" t="s">
        <v>49</v>
      </c>
      <c r="C1503" s="108" t="s">
        <v>49</v>
      </c>
      <c r="D1503" s="77"/>
    </row>
    <row r="1504" spans="1:4" ht="15">
      <c r="A1504" s="63" t="s">
        <v>811</v>
      </c>
      <c r="B1504" s="108" t="s">
        <v>50</v>
      </c>
      <c r="C1504" s="108" t="s">
        <v>50</v>
      </c>
      <c r="D1504" s="77"/>
    </row>
    <row r="1505" spans="1:5" ht="15">
      <c r="A1505" s="63" t="s">
        <v>1239</v>
      </c>
      <c r="B1505" s="108" t="s">
        <v>122</v>
      </c>
      <c r="C1505" s="108" t="s">
        <v>101</v>
      </c>
      <c r="D1505" s="77"/>
    </row>
    <row r="1506" spans="1:5" ht="15">
      <c r="A1506" s="63" t="s">
        <v>1239</v>
      </c>
      <c r="B1506" s="108" t="s">
        <v>50</v>
      </c>
      <c r="C1506" s="108" t="s">
        <v>50</v>
      </c>
      <c r="D1506" s="77"/>
    </row>
    <row r="1507" spans="1:5" ht="15">
      <c r="A1507" s="63" t="s">
        <v>1239</v>
      </c>
      <c r="B1507" s="108" t="s">
        <v>49</v>
      </c>
      <c r="C1507" s="108" t="s">
        <v>49</v>
      </c>
      <c r="D1507" s="77"/>
    </row>
    <row r="1508" spans="1:5" ht="15">
      <c r="A1508" s="112" t="s">
        <v>2092</v>
      </c>
      <c r="B1508" s="113" t="s">
        <v>143</v>
      </c>
      <c r="C1508" s="113" t="s">
        <v>143</v>
      </c>
      <c r="D1508" s="75"/>
      <c r="E1508" s="49"/>
    </row>
    <row r="1509" spans="1:5" ht="15">
      <c r="A1509" s="112" t="s">
        <v>2092</v>
      </c>
      <c r="B1509" s="113" t="s">
        <v>2093</v>
      </c>
      <c r="C1509" s="113" t="s">
        <v>2093</v>
      </c>
      <c r="D1509" s="75"/>
      <c r="E1509" s="49"/>
    </row>
    <row r="1510" spans="1:5" ht="15">
      <c r="A1510" s="112" t="s">
        <v>2092</v>
      </c>
      <c r="B1510" s="113" t="s">
        <v>2094</v>
      </c>
      <c r="C1510" s="113" t="s">
        <v>2094</v>
      </c>
      <c r="D1510" s="75"/>
      <c r="E1510" s="49"/>
    </row>
    <row r="1511" spans="1:5" ht="15">
      <c r="A1511" s="112" t="s">
        <v>2092</v>
      </c>
      <c r="B1511" s="113" t="s">
        <v>2095</v>
      </c>
      <c r="C1511" s="113" t="s">
        <v>2095</v>
      </c>
      <c r="D1511" s="75"/>
      <c r="E1511" s="49"/>
    </row>
    <row r="1512" spans="1:5" ht="15">
      <c r="A1512" s="112" t="s">
        <v>2092</v>
      </c>
      <c r="B1512" s="113" t="s">
        <v>2096</v>
      </c>
      <c r="C1512" s="113" t="s">
        <v>2096</v>
      </c>
      <c r="D1512" s="75"/>
      <c r="E1512" s="49"/>
    </row>
    <row r="1513" spans="1:5" ht="15">
      <c r="A1513" s="112" t="s">
        <v>2092</v>
      </c>
      <c r="B1513" s="113" t="s">
        <v>2097</v>
      </c>
      <c r="C1513" s="113" t="s">
        <v>2097</v>
      </c>
      <c r="D1513" s="75"/>
      <c r="E1513" s="49"/>
    </row>
    <row r="1514" spans="1:5" ht="15">
      <c r="A1514" s="112" t="s">
        <v>2092</v>
      </c>
      <c r="B1514" s="113" t="s">
        <v>2098</v>
      </c>
      <c r="C1514" s="113" t="s">
        <v>2098</v>
      </c>
      <c r="D1514" s="75"/>
      <c r="E1514" s="49"/>
    </row>
    <row r="1515" spans="1:5" ht="15">
      <c r="A1515" s="112" t="s">
        <v>2092</v>
      </c>
      <c r="B1515" s="113" t="s">
        <v>2099</v>
      </c>
      <c r="C1515" s="113" t="s">
        <v>2099</v>
      </c>
      <c r="D1515" s="75"/>
      <c r="E1515" s="49"/>
    </row>
    <row r="1516" spans="1:5" ht="15">
      <c r="A1516" s="112" t="s">
        <v>2092</v>
      </c>
      <c r="B1516" s="113" t="s">
        <v>2100</v>
      </c>
      <c r="C1516" s="113" t="s">
        <v>2100</v>
      </c>
      <c r="D1516" s="75"/>
      <c r="E1516" s="49"/>
    </row>
    <row r="1517" spans="1:5" ht="15">
      <c r="A1517" s="112" t="s">
        <v>2092</v>
      </c>
      <c r="B1517" s="113" t="s">
        <v>2101</v>
      </c>
      <c r="C1517" s="113" t="s">
        <v>2101</v>
      </c>
      <c r="D1517" s="82"/>
      <c r="E1517" s="49"/>
    </row>
    <row r="1518" spans="1:5" ht="15">
      <c r="A1518" s="66" t="s">
        <v>2133</v>
      </c>
      <c r="B1518" s="74" t="s">
        <v>899</v>
      </c>
      <c r="C1518" s="74" t="s">
        <v>899</v>
      </c>
      <c r="D1518" s="75"/>
      <c r="E1518" s="49"/>
    </row>
    <row r="1519" spans="1:5" ht="15">
      <c r="A1519" s="66" t="s">
        <v>2133</v>
      </c>
      <c r="B1519" s="74" t="s">
        <v>472</v>
      </c>
      <c r="C1519" s="74" t="s">
        <v>472</v>
      </c>
      <c r="D1519" s="75"/>
      <c r="E1519" s="49"/>
    </row>
    <row r="1520" spans="1:5" ht="15">
      <c r="A1520" s="66" t="s">
        <v>2133</v>
      </c>
      <c r="B1520" s="74" t="s">
        <v>2077</v>
      </c>
      <c r="C1520" s="74" t="s">
        <v>2077</v>
      </c>
      <c r="D1520" s="75"/>
      <c r="E1520" s="49"/>
    </row>
    <row r="1521" spans="1:5" ht="15">
      <c r="A1521" s="66" t="s">
        <v>2133</v>
      </c>
      <c r="B1521" s="81" t="s">
        <v>2074</v>
      </c>
      <c r="C1521" s="81" t="s">
        <v>2074</v>
      </c>
      <c r="D1521" s="82"/>
      <c r="E1521" s="49"/>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6"/>
  <dimension ref="D6:E14"/>
  <sheetViews>
    <sheetView workbookViewId="0">
      <selection activeCell="B423" sqref="B423:B448"/>
    </sheetView>
  </sheetViews>
  <sheetFormatPr defaultColWidth="9.140625" defaultRowHeight="15"/>
  <cols>
    <col min="1" max="3" width="9.140625" style="116"/>
    <col min="4" max="4" width="48.5703125" style="116" customWidth="1"/>
    <col min="5" max="16384" width="9.140625" style="116"/>
  </cols>
  <sheetData>
    <row r="6" spans="4:5">
      <c r="D6" s="114" t="s">
        <v>2123</v>
      </c>
      <c r="E6" s="115">
        <v>1</v>
      </c>
    </row>
    <row r="7" spans="4:5">
      <c r="D7" s="114" t="s">
        <v>2124</v>
      </c>
      <c r="E7" s="115">
        <v>1</v>
      </c>
    </row>
    <row r="8" spans="4:5">
      <c r="D8" s="114" t="s">
        <v>679</v>
      </c>
      <c r="E8" s="115">
        <v>1</v>
      </c>
    </row>
    <row r="9" spans="4:5">
      <c r="D9" s="114" t="s">
        <v>1929</v>
      </c>
      <c r="E9" s="115">
        <v>1</v>
      </c>
    </row>
    <row r="10" spans="4:5">
      <c r="D10" s="117" t="s">
        <v>2125</v>
      </c>
      <c r="E10" s="118">
        <v>2</v>
      </c>
    </row>
    <row r="11" spans="4:5">
      <c r="D11" s="114" t="s">
        <v>2126</v>
      </c>
      <c r="E11" s="115">
        <v>1</v>
      </c>
    </row>
    <row r="12" spans="4:5">
      <c r="D12" s="117" t="s">
        <v>2127</v>
      </c>
      <c r="E12" s="118">
        <v>1</v>
      </c>
    </row>
    <row r="13" spans="4:5">
      <c r="D13" s="114" t="s">
        <v>2142</v>
      </c>
      <c r="E13" s="115">
        <v>1</v>
      </c>
    </row>
    <row r="14" spans="4:5">
      <c r="D14" s="117" t="s">
        <v>2143</v>
      </c>
      <c r="E14" s="118">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2"/>
  <sheetViews>
    <sheetView workbookViewId="0"/>
  </sheetViews>
  <sheetFormatPr defaultRowHeight="12.75"/>
  <sheetData>
    <row r="1" spans="1:14" ht="15">
      <c r="A1" s="14" t="s">
        <v>51</v>
      </c>
      <c r="B1" s="14"/>
      <c r="C1" s="14"/>
      <c r="D1" s="14"/>
      <c r="E1" s="14"/>
      <c r="F1" s="15"/>
      <c r="G1" s="15"/>
      <c r="H1" s="15"/>
      <c r="I1" s="15"/>
      <c r="J1" s="14"/>
      <c r="K1" s="15"/>
      <c r="L1" s="15"/>
      <c r="M1" s="15"/>
      <c r="N1" s="18"/>
    </row>
    <row r="2" spans="1:14" ht="135">
      <c r="A2" s="4" t="s">
        <v>33</v>
      </c>
      <c r="B2" s="3" t="s">
        <v>34</v>
      </c>
      <c r="C2" s="3" t="s">
        <v>3</v>
      </c>
      <c r="D2" s="3" t="s">
        <v>57</v>
      </c>
      <c r="E2" s="4" t="s">
        <v>58</v>
      </c>
      <c r="F2" s="6" t="s">
        <v>59</v>
      </c>
      <c r="G2" s="5" t="s">
        <v>36</v>
      </c>
      <c r="H2" s="5" t="s">
        <v>37</v>
      </c>
      <c r="I2" s="6" t="s">
        <v>38</v>
      </c>
      <c r="J2" s="9" t="s">
        <v>60</v>
      </c>
      <c r="K2" s="5" t="s">
        <v>61</v>
      </c>
      <c r="L2" s="5" t="s">
        <v>62</v>
      </c>
      <c r="M2" s="6" t="s">
        <v>63</v>
      </c>
      <c r="N2" s="19" t="s">
        <v>64</v>
      </c>
    </row>
    <row r="3" spans="1:14" ht="15">
      <c r="A3" s="10" t="s">
        <v>0</v>
      </c>
      <c r="B3" s="33" t="s">
        <v>16</v>
      </c>
      <c r="C3" s="8" t="str">
        <f>A3</f>
        <v>Balance Sheet - Assets</v>
      </c>
      <c r="D3" s="11" t="s">
        <v>73</v>
      </c>
      <c r="E3" s="11" t="str">
        <f>B3</f>
        <v>IU_1.1</v>
      </c>
      <c r="F3" s="34"/>
      <c r="G3" s="34"/>
      <c r="H3" s="34"/>
      <c r="I3" s="34"/>
      <c r="J3" s="11" t="s">
        <v>49</v>
      </c>
      <c r="K3" s="16"/>
      <c r="L3" s="16"/>
      <c r="M3" s="16"/>
      <c r="N3" s="16"/>
    </row>
    <row r="4" spans="1:14" ht="15">
      <c r="A4" s="12" t="s">
        <v>1</v>
      </c>
      <c r="B4" s="35" t="s">
        <v>19</v>
      </c>
      <c r="C4" s="36" t="str">
        <f t="shared" ref="C4:C11" si="0">A4</f>
        <v>Balance Sheet - Liabilities</v>
      </c>
      <c r="D4" s="13" t="s">
        <v>73</v>
      </c>
      <c r="E4" s="13" t="str">
        <f>B4</f>
        <v>IU_1.2</v>
      </c>
      <c r="F4" s="37"/>
      <c r="G4" s="37"/>
      <c r="H4" s="37"/>
      <c r="I4" s="37"/>
      <c r="J4" s="13" t="s">
        <v>49</v>
      </c>
      <c r="K4" s="17"/>
      <c r="L4" s="17"/>
      <c r="M4" s="17"/>
      <c r="N4" s="17"/>
    </row>
    <row r="5" spans="1:14" ht="15">
      <c r="A5" s="10" t="s">
        <v>26</v>
      </c>
      <c r="B5" s="33" t="s">
        <v>20</v>
      </c>
      <c r="C5" s="8" t="str">
        <f t="shared" si="0"/>
        <v>Income Statement - Policyholders</v>
      </c>
      <c r="D5" s="11" t="s">
        <v>74</v>
      </c>
      <c r="E5" s="11" t="str">
        <f t="shared" ref="E5:E11" si="1">B5</f>
        <v>IU_2.1</v>
      </c>
      <c r="F5" s="34"/>
      <c r="G5" s="34"/>
      <c r="H5" s="34"/>
      <c r="I5" s="34"/>
      <c r="J5" s="11" t="s">
        <v>49</v>
      </c>
      <c r="K5" s="16"/>
      <c r="L5" s="16"/>
      <c r="M5" s="16"/>
      <c r="N5" s="16"/>
    </row>
    <row r="6" spans="1:14" ht="15">
      <c r="A6" s="12" t="s">
        <v>9</v>
      </c>
      <c r="B6" s="35" t="s">
        <v>17</v>
      </c>
      <c r="C6" s="36" t="str">
        <f t="shared" si="0"/>
        <v>Income Statement - Shareholders</v>
      </c>
      <c r="D6" s="13" t="s">
        <v>74</v>
      </c>
      <c r="E6" s="13" t="str">
        <f t="shared" si="1"/>
        <v>IU_2.2</v>
      </c>
      <c r="F6" s="37"/>
      <c r="G6" s="37"/>
      <c r="H6" s="37"/>
      <c r="I6" s="37"/>
      <c r="J6" s="13" t="s">
        <v>49</v>
      </c>
      <c r="K6" s="17"/>
      <c r="L6" s="17"/>
      <c r="M6" s="17"/>
      <c r="N6" s="17"/>
    </row>
    <row r="7" spans="1:14" ht="15">
      <c r="A7" s="10" t="s">
        <v>2</v>
      </c>
      <c r="B7" s="33" t="s">
        <v>21</v>
      </c>
      <c r="C7" s="8" t="str">
        <f t="shared" si="0"/>
        <v>Solvency Analysis - Statement of Solvency</v>
      </c>
      <c r="D7" s="11" t="s">
        <v>75</v>
      </c>
      <c r="E7" s="11" t="str">
        <f t="shared" si="1"/>
        <v>IU_3.1</v>
      </c>
      <c r="F7" s="34"/>
      <c r="G7" s="34"/>
      <c r="H7" s="34"/>
      <c r="I7" s="34"/>
      <c r="J7" s="11" t="s">
        <v>49</v>
      </c>
      <c r="K7" s="16"/>
      <c r="L7" s="16"/>
      <c r="M7" s="16"/>
      <c r="N7" s="16"/>
    </row>
    <row r="8" spans="1:14" ht="15">
      <c r="A8" s="12" t="s">
        <v>27</v>
      </c>
      <c r="B8" s="35" t="s">
        <v>22</v>
      </c>
      <c r="C8" s="36" t="str">
        <f t="shared" si="0"/>
        <v>Solvency Analysis - Required Solvency Margin - General and Health Insurance</v>
      </c>
      <c r="D8" s="13" t="s">
        <v>75</v>
      </c>
      <c r="E8" s="13" t="str">
        <f t="shared" si="1"/>
        <v>IU_3.2</v>
      </c>
      <c r="F8" s="37"/>
      <c r="G8" s="37"/>
      <c r="H8" s="37"/>
      <c r="I8" s="37"/>
      <c r="J8" s="13" t="s">
        <v>49</v>
      </c>
      <c r="K8" s="17"/>
      <c r="L8" s="17"/>
      <c r="M8" s="17"/>
      <c r="N8" s="17"/>
    </row>
    <row r="9" spans="1:14" ht="15">
      <c r="A9" s="10" t="s">
        <v>28</v>
      </c>
      <c r="B9" s="33" t="s">
        <v>18</v>
      </c>
      <c r="C9" s="8" t="str">
        <f t="shared" si="0"/>
        <v>Solvency Analysis - Required Solvency Margin - Protection and Savings Insurance</v>
      </c>
      <c r="D9" s="11" t="s">
        <v>75</v>
      </c>
      <c r="E9" s="11" t="str">
        <f t="shared" si="1"/>
        <v>IU_3.3</v>
      </c>
      <c r="F9" s="34"/>
      <c r="G9" s="34"/>
      <c r="H9" s="34"/>
      <c r="I9" s="34"/>
      <c r="J9" s="11" t="s">
        <v>49</v>
      </c>
      <c r="K9" s="16"/>
      <c r="L9" s="16"/>
      <c r="M9" s="16"/>
      <c r="N9" s="16"/>
    </row>
    <row r="10" spans="1:14" ht="15">
      <c r="A10" s="12" t="s">
        <v>4</v>
      </c>
      <c r="B10" s="35" t="s">
        <v>23</v>
      </c>
      <c r="C10" s="36" t="str">
        <f t="shared" si="0"/>
        <v xml:space="preserve">Asset Analysis - Policyholder Investments Breakdown </v>
      </c>
      <c r="D10" s="13" t="s">
        <v>76</v>
      </c>
      <c r="E10" s="13" t="str">
        <f t="shared" si="1"/>
        <v>IU_4.1</v>
      </c>
      <c r="F10" s="37"/>
      <c r="G10" s="37"/>
      <c r="H10" s="37"/>
      <c r="I10" s="37"/>
      <c r="J10" s="13" t="s">
        <v>49</v>
      </c>
      <c r="K10" s="17"/>
      <c r="L10" s="17"/>
      <c r="M10" s="17"/>
      <c r="N10" s="17"/>
    </row>
    <row r="11" spans="1:14" ht="15">
      <c r="A11" s="10" t="s">
        <v>8</v>
      </c>
      <c r="B11" s="33" t="s">
        <v>24</v>
      </c>
      <c r="C11" s="38" t="str">
        <f t="shared" si="0"/>
        <v>Asset Analysis - Calculation of Admissible Assets</v>
      </c>
      <c r="D11" s="11" t="s">
        <v>76</v>
      </c>
      <c r="E11" s="11" t="str">
        <f t="shared" si="1"/>
        <v>IU_4.2</v>
      </c>
      <c r="F11" s="34"/>
      <c r="G11" s="34"/>
      <c r="H11" s="34"/>
      <c r="I11" s="34"/>
      <c r="J11" s="11" t="s">
        <v>49</v>
      </c>
      <c r="K11" s="20"/>
      <c r="L11" s="20"/>
      <c r="M11" s="20"/>
      <c r="N11" s="16"/>
    </row>
    <row r="12" spans="1:14" ht="15">
      <c r="A12" s="12" t="s">
        <v>10</v>
      </c>
      <c r="B12" s="35" t="s">
        <v>25</v>
      </c>
      <c r="C12" s="36" t="str">
        <f>A12</f>
        <v>Non-Financial Information - Significant Shareholders</v>
      </c>
      <c r="D12" s="13" t="s">
        <v>77</v>
      </c>
      <c r="E12" s="13" t="str">
        <f>B12</f>
        <v>IU_5.1</v>
      </c>
      <c r="F12" s="37"/>
      <c r="G12" s="37"/>
      <c r="H12" s="37"/>
      <c r="I12" s="37"/>
      <c r="J12" s="39" t="s">
        <v>50</v>
      </c>
      <c r="K12" s="21"/>
      <c r="L12" s="21"/>
      <c r="M12" s="21"/>
      <c r="N1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3"/>
  <sheetViews>
    <sheetView workbookViewId="0"/>
  </sheetViews>
  <sheetFormatPr defaultRowHeight="12.75"/>
  <sheetData>
    <row r="1" spans="1:3">
      <c r="A1" s="22" t="s">
        <v>52</v>
      </c>
      <c r="C1" s="22" t="s">
        <v>81</v>
      </c>
    </row>
    <row r="2" spans="1:3">
      <c r="A2" s="23" t="s">
        <v>49</v>
      </c>
      <c r="C2" s="23" t="s">
        <v>80</v>
      </c>
    </row>
    <row r="3" spans="1:3">
      <c r="A3" s="24" t="s">
        <v>50</v>
      </c>
      <c r="C3" s="24"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7"/>
  <sheetViews>
    <sheetView showGridLines="0" topLeftCell="A13" zoomScaleNormal="100" zoomScaleSheetLayoutView="115" workbookViewId="0">
      <selection activeCell="B17" sqref="B17:G17"/>
    </sheetView>
  </sheetViews>
  <sheetFormatPr defaultColWidth="8.5703125" defaultRowHeight="15"/>
  <cols>
    <col min="1" max="1" width="3.5703125" style="650" customWidth="1"/>
    <col min="2" max="2" width="25.7109375" style="650" customWidth="1"/>
    <col min="3" max="3" width="8.28515625" style="650" customWidth="1"/>
    <col min="4" max="4" width="9.140625" style="650" customWidth="1"/>
    <col min="5" max="5" width="24" style="650" customWidth="1" collapsed="1"/>
    <col min="6" max="6" width="2" style="650" customWidth="1"/>
    <col min="7" max="7" width="1.5703125" style="650" customWidth="1"/>
    <col min="8" max="8" width="7.140625" style="650" customWidth="1"/>
    <col min="9" max="14" width="8.5703125" style="650"/>
    <col min="15" max="15" width="2.140625" style="650" customWidth="1"/>
    <col min="16" max="16384" width="8.5703125" style="650"/>
  </cols>
  <sheetData>
    <row r="1" spans="1:15" ht="11.1" customHeight="1" thickBot="1">
      <c r="B1" s="733" t="s">
        <v>2179</v>
      </c>
      <c r="C1" s="734">
        <v>1.1000000000000001</v>
      </c>
    </row>
    <row r="2" spans="1:15" ht="18.600000000000001" customHeight="1" thickBot="1">
      <c r="B2" s="699" t="s">
        <v>2190</v>
      </c>
    </row>
    <row r="3" spans="1:15" ht="13.5" customHeight="1">
      <c r="B3" s="651" t="s">
        <v>178</v>
      </c>
      <c r="C3" s="803" t="s">
        <v>2218</v>
      </c>
      <c r="D3" s="804"/>
      <c r="E3" s="805"/>
    </row>
    <row r="4" spans="1:15" ht="13.5" customHeight="1">
      <c r="B4" s="652" t="s">
        <v>851</v>
      </c>
      <c r="C4" s="806"/>
      <c r="D4" s="807"/>
      <c r="E4" s="808"/>
    </row>
    <row r="5" spans="1:15" ht="13.5" customHeight="1">
      <c r="B5" s="652" t="s">
        <v>252</v>
      </c>
      <c r="C5" s="809" t="s">
        <v>2124</v>
      </c>
      <c r="D5" s="810"/>
      <c r="E5" s="811"/>
    </row>
    <row r="6" spans="1:15" ht="13.5" customHeight="1" thickBot="1">
      <c r="B6" s="653" t="s">
        <v>852</v>
      </c>
      <c r="C6" s="812">
        <v>44316</v>
      </c>
      <c r="D6" s="812"/>
      <c r="E6" s="813"/>
    </row>
    <row r="7" spans="1:15" ht="9" customHeight="1">
      <c r="E7" s="697"/>
    </row>
    <row r="8" spans="1:15" ht="2.1" customHeight="1">
      <c r="A8" s="656"/>
      <c r="B8" s="657"/>
      <c r="C8" s="656"/>
      <c r="D8" s="656"/>
      <c r="E8" s="656"/>
      <c r="F8" s="656"/>
      <c r="G8" s="656"/>
      <c r="H8" s="656"/>
      <c r="I8" s="656"/>
      <c r="J8" s="656"/>
      <c r="K8" s="656"/>
      <c r="L8" s="656"/>
      <c r="M8" s="656"/>
      <c r="N8" s="656"/>
      <c r="O8" s="656"/>
    </row>
    <row r="9" spans="1:15" ht="23.25">
      <c r="A9" s="789" t="s">
        <v>2157</v>
      </c>
      <c r="B9" s="789"/>
      <c r="C9" s="789"/>
      <c r="D9" s="789"/>
      <c r="E9" s="789"/>
      <c r="F9" s="789"/>
      <c r="G9" s="789"/>
      <c r="H9" s="789"/>
      <c r="I9" s="789"/>
      <c r="J9" s="789"/>
      <c r="K9" s="789"/>
      <c r="L9" s="789"/>
      <c r="M9" s="789"/>
      <c r="N9" s="789"/>
      <c r="O9" s="789"/>
    </row>
    <row r="10" spans="1:15" ht="23.25">
      <c r="A10" s="789" t="s">
        <v>2158</v>
      </c>
      <c r="B10" s="789"/>
      <c r="C10" s="789"/>
      <c r="D10" s="789"/>
      <c r="E10" s="789"/>
      <c r="F10" s="789"/>
      <c r="G10" s="789"/>
      <c r="H10" s="789"/>
      <c r="I10" s="789"/>
      <c r="J10" s="789"/>
      <c r="K10" s="789"/>
      <c r="L10" s="789"/>
      <c r="M10" s="789"/>
      <c r="N10" s="789"/>
      <c r="O10" s="789"/>
    </row>
    <row r="11" spans="1:15" ht="26.25" thickBot="1">
      <c r="A11" s="790" t="s">
        <v>2194</v>
      </c>
      <c r="B11" s="790"/>
      <c r="C11" s="790"/>
      <c r="D11" s="790"/>
      <c r="E11" s="790"/>
      <c r="F11" s="790"/>
      <c r="G11" s="790"/>
      <c r="H11" s="790"/>
      <c r="I11" s="790"/>
      <c r="J11" s="790"/>
      <c r="K11" s="628"/>
      <c r="L11" s="628"/>
      <c r="M11" s="628"/>
      <c r="N11" s="628"/>
      <c r="O11" s="628"/>
    </row>
    <row r="12" spans="1:15" ht="15.6" customHeight="1">
      <c r="A12" s="791"/>
      <c r="B12" s="792" t="s">
        <v>2159</v>
      </c>
      <c r="C12" s="793"/>
      <c r="D12" s="793"/>
      <c r="E12" s="793"/>
      <c r="F12" s="793"/>
      <c r="G12" s="793"/>
      <c r="H12" s="793"/>
      <c r="I12" s="793"/>
      <c r="J12" s="793"/>
      <c r="K12" s="793"/>
      <c r="L12" s="793"/>
      <c r="M12" s="793"/>
      <c r="N12" s="794"/>
      <c r="O12" s="658"/>
    </row>
    <row r="13" spans="1:15" ht="15.75">
      <c r="A13" s="791"/>
      <c r="B13" s="795"/>
      <c r="C13" s="796"/>
      <c r="D13" s="796"/>
      <c r="E13" s="796"/>
      <c r="F13" s="796"/>
      <c r="G13" s="796"/>
      <c r="H13" s="796"/>
      <c r="I13" s="796"/>
      <c r="J13" s="796"/>
      <c r="K13" s="796"/>
      <c r="L13" s="796"/>
      <c r="M13" s="796"/>
      <c r="N13" s="797"/>
      <c r="O13" s="658"/>
    </row>
    <row r="14" spans="1:15" ht="15.75">
      <c r="A14" s="791"/>
      <c r="B14" s="795"/>
      <c r="C14" s="796"/>
      <c r="D14" s="796"/>
      <c r="E14" s="796"/>
      <c r="F14" s="796"/>
      <c r="G14" s="796"/>
      <c r="H14" s="796"/>
      <c r="I14" s="796"/>
      <c r="J14" s="796"/>
      <c r="K14" s="796"/>
      <c r="L14" s="796"/>
      <c r="M14" s="796"/>
      <c r="N14" s="797"/>
      <c r="O14" s="658"/>
    </row>
    <row r="15" spans="1:15" ht="15.75">
      <c r="A15" s="629"/>
      <c r="B15" s="659"/>
      <c r="C15" s="629"/>
      <c r="D15" s="629"/>
      <c r="E15" s="629"/>
      <c r="F15" s="629"/>
      <c r="G15" s="629"/>
      <c r="H15" s="629"/>
      <c r="I15" s="629"/>
      <c r="J15" s="629"/>
      <c r="K15" s="629"/>
      <c r="L15" s="629"/>
      <c r="M15" s="629"/>
      <c r="N15" s="660"/>
      <c r="O15" s="629"/>
    </row>
    <row r="16" spans="1:15">
      <c r="A16" s="631"/>
      <c r="B16" s="661" t="s">
        <v>2160</v>
      </c>
      <c r="C16" s="630"/>
      <c r="D16" s="630"/>
      <c r="E16" s="630"/>
      <c r="F16" s="631"/>
      <c r="G16" s="631"/>
      <c r="H16" s="630"/>
      <c r="I16" s="630" t="s">
        <v>2161</v>
      </c>
      <c r="J16" s="630"/>
      <c r="K16" s="630"/>
      <c r="L16" s="630"/>
      <c r="M16" s="630"/>
      <c r="N16" s="662"/>
      <c r="O16" s="631"/>
    </row>
    <row r="17" spans="1:15">
      <c r="A17" s="663"/>
      <c r="B17" s="801"/>
      <c r="C17" s="802"/>
      <c r="D17" s="802"/>
      <c r="E17" s="802"/>
      <c r="F17" s="802"/>
      <c r="G17" s="802"/>
      <c r="H17" s="632"/>
      <c r="I17" s="787"/>
      <c r="J17" s="787"/>
      <c r="K17" s="787"/>
      <c r="L17" s="787"/>
      <c r="M17" s="787"/>
      <c r="N17" s="788"/>
      <c r="O17" s="631"/>
    </row>
    <row r="18" spans="1:15" ht="3.95" customHeight="1">
      <c r="A18" s="631"/>
      <c r="B18" s="661"/>
      <c r="C18" s="631"/>
      <c r="D18" s="631"/>
      <c r="E18" s="631"/>
      <c r="F18" s="631"/>
      <c r="G18" s="631"/>
      <c r="H18" s="631"/>
      <c r="I18" s="631"/>
      <c r="J18" s="631"/>
      <c r="K18" s="631"/>
      <c r="L18" s="631"/>
      <c r="M18" s="631"/>
      <c r="N18" s="662"/>
      <c r="O18" s="631"/>
    </row>
    <row r="19" spans="1:15" ht="16.5" customHeight="1" thickBot="1">
      <c r="A19" s="631"/>
      <c r="B19" s="664" t="s">
        <v>2207</v>
      </c>
      <c r="C19" s="665"/>
      <c r="D19" s="798"/>
      <c r="E19" s="798"/>
      <c r="F19" s="798"/>
      <c r="G19" s="798"/>
      <c r="H19" s="665"/>
      <c r="I19" s="666" t="s">
        <v>2162</v>
      </c>
      <c r="J19" s="665"/>
      <c r="K19" s="798"/>
      <c r="L19" s="798"/>
      <c r="M19" s="798"/>
      <c r="N19" s="799"/>
      <c r="O19" s="631"/>
    </row>
    <row r="20" spans="1:15" ht="35.450000000000003" customHeight="1" thickBot="1">
      <c r="A20" s="667"/>
      <c r="B20" s="668" t="s">
        <v>2195</v>
      </c>
      <c r="C20" s="667"/>
      <c r="D20" s="667"/>
      <c r="E20" s="696"/>
      <c r="F20" s="667"/>
      <c r="G20" s="667"/>
      <c r="H20" s="667"/>
      <c r="I20" s="667"/>
      <c r="J20" s="667"/>
      <c r="K20" s="667"/>
      <c r="L20" s="698"/>
      <c r="M20" s="667"/>
      <c r="N20" s="667"/>
      <c r="O20" s="667"/>
    </row>
    <row r="21" spans="1:15" ht="15.6" customHeight="1">
      <c r="A21" s="800"/>
      <c r="B21" s="792" t="s">
        <v>2163</v>
      </c>
      <c r="C21" s="793"/>
      <c r="D21" s="793"/>
      <c r="E21" s="793"/>
      <c r="F21" s="793"/>
      <c r="G21" s="793"/>
      <c r="H21" s="793"/>
      <c r="I21" s="793"/>
      <c r="J21" s="793"/>
      <c r="K21" s="793"/>
      <c r="L21" s="793"/>
      <c r="M21" s="793"/>
      <c r="N21" s="794"/>
      <c r="O21" s="658"/>
    </row>
    <row r="22" spans="1:15" ht="15.75">
      <c r="A22" s="800"/>
      <c r="B22" s="795"/>
      <c r="C22" s="796"/>
      <c r="D22" s="796"/>
      <c r="E22" s="796"/>
      <c r="F22" s="796"/>
      <c r="G22" s="796"/>
      <c r="H22" s="796"/>
      <c r="I22" s="796"/>
      <c r="J22" s="796"/>
      <c r="K22" s="796"/>
      <c r="L22" s="796"/>
      <c r="M22" s="796"/>
      <c r="N22" s="797"/>
      <c r="O22" s="658"/>
    </row>
    <row r="23" spans="1:15" ht="15.75">
      <c r="A23" s="800"/>
      <c r="B23" s="795"/>
      <c r="C23" s="796"/>
      <c r="D23" s="796"/>
      <c r="E23" s="796"/>
      <c r="F23" s="796"/>
      <c r="G23" s="796"/>
      <c r="H23" s="796"/>
      <c r="I23" s="796"/>
      <c r="J23" s="796"/>
      <c r="K23" s="796"/>
      <c r="L23" s="796"/>
      <c r="M23" s="796"/>
      <c r="N23" s="797"/>
      <c r="O23" s="658"/>
    </row>
    <row r="24" spans="1:15">
      <c r="A24" s="667"/>
      <c r="B24" s="669"/>
      <c r="C24" s="631"/>
      <c r="D24" s="631"/>
      <c r="E24" s="631"/>
      <c r="F24" s="631"/>
      <c r="G24" s="631"/>
      <c r="H24" s="631"/>
      <c r="I24" s="631"/>
      <c r="J24" s="631"/>
      <c r="K24" s="631"/>
      <c r="L24" s="631"/>
      <c r="M24" s="631"/>
      <c r="N24" s="662"/>
      <c r="O24" s="631"/>
    </row>
    <row r="25" spans="1:15">
      <c r="A25" s="667"/>
      <c r="B25" s="661" t="s">
        <v>2160</v>
      </c>
      <c r="C25" s="630"/>
      <c r="D25" s="630"/>
      <c r="E25" s="630"/>
      <c r="F25" s="631"/>
      <c r="G25" s="631"/>
      <c r="H25" s="630"/>
      <c r="I25" s="630" t="s">
        <v>2161</v>
      </c>
      <c r="J25" s="630"/>
      <c r="K25" s="630"/>
      <c r="L25" s="630"/>
      <c r="M25" s="630"/>
      <c r="N25" s="662"/>
      <c r="O25" s="631"/>
    </row>
    <row r="26" spans="1:15">
      <c r="A26" s="670"/>
      <c r="B26" s="801"/>
      <c r="C26" s="802"/>
      <c r="D26" s="802"/>
      <c r="E26" s="802"/>
      <c r="F26" s="802"/>
      <c r="G26" s="802"/>
      <c r="H26" s="632"/>
      <c r="I26" s="787"/>
      <c r="J26" s="787"/>
      <c r="K26" s="787"/>
      <c r="L26" s="787"/>
      <c r="M26" s="787"/>
      <c r="N26" s="788"/>
      <c r="O26" s="631"/>
    </row>
    <row r="27" spans="1:15" ht="3.95" customHeight="1">
      <c r="A27" s="667"/>
      <c r="B27" s="661"/>
      <c r="C27" s="631"/>
      <c r="D27" s="631"/>
      <c r="E27" s="631"/>
      <c r="F27" s="631"/>
      <c r="G27" s="631"/>
      <c r="H27" s="631"/>
      <c r="I27" s="631"/>
      <c r="J27" s="631"/>
      <c r="K27" s="631"/>
      <c r="L27" s="631"/>
      <c r="M27" s="631"/>
      <c r="N27" s="662"/>
      <c r="O27" s="631"/>
    </row>
    <row r="28" spans="1:15" ht="5.0999999999999996" customHeight="1">
      <c r="A28" s="667"/>
      <c r="B28" s="669"/>
      <c r="C28" s="631"/>
      <c r="D28" s="631"/>
      <c r="E28" s="631"/>
      <c r="F28" s="631"/>
      <c r="G28" s="631"/>
      <c r="H28" s="631"/>
      <c r="I28" s="631"/>
      <c r="J28" s="631"/>
      <c r="K28" s="631"/>
      <c r="L28" s="631"/>
      <c r="M28" s="631"/>
      <c r="N28" s="662"/>
      <c r="O28" s="631"/>
    </row>
    <row r="29" spans="1:15" ht="15.75" thickBot="1">
      <c r="A29" s="667"/>
      <c r="B29" s="664" t="s">
        <v>2162</v>
      </c>
      <c r="C29" s="665"/>
      <c r="D29" s="798">
        <v>1</v>
      </c>
      <c r="E29" s="798"/>
      <c r="F29" s="798"/>
      <c r="G29" s="798"/>
      <c r="H29" s="665"/>
      <c r="I29" s="666" t="s">
        <v>2162</v>
      </c>
      <c r="J29" s="665"/>
      <c r="K29" s="798">
        <v>23</v>
      </c>
      <c r="L29" s="798"/>
      <c r="M29" s="798"/>
      <c r="N29" s="799"/>
      <c r="O29" s="631"/>
    </row>
    <row r="30" spans="1:15" ht="6.6" customHeight="1">
      <c r="A30" s="671"/>
      <c r="B30" s="633"/>
      <c r="C30" s="633"/>
      <c r="D30" s="633"/>
      <c r="E30" s="633"/>
      <c r="F30" s="633"/>
      <c r="G30" s="633"/>
      <c r="H30" s="633"/>
      <c r="I30" s="633"/>
      <c r="J30" s="633"/>
      <c r="K30" s="633"/>
      <c r="L30" s="633"/>
      <c r="M30" s="633"/>
      <c r="N30" s="633"/>
      <c r="O30" s="633"/>
    </row>
    <row r="31" spans="1:15" ht="5.45" customHeight="1">
      <c r="A31" s="672"/>
      <c r="B31" s="671"/>
      <c r="C31" s="671"/>
      <c r="D31" s="671"/>
      <c r="E31" s="671"/>
      <c r="F31" s="671"/>
      <c r="G31" s="671"/>
      <c r="H31" s="671"/>
      <c r="I31" s="671"/>
      <c r="J31" s="671"/>
      <c r="K31" s="671"/>
      <c r="L31" s="671"/>
      <c r="M31" s="671"/>
      <c r="N31" s="671"/>
      <c r="O31" s="671"/>
    </row>
    <row r="32" spans="1:15">
      <c r="A32" s="673" t="s">
        <v>2164</v>
      </c>
      <c r="B32" s="671"/>
      <c r="C32" s="671"/>
      <c r="D32" s="655" t="s">
        <v>2193</v>
      </c>
      <c r="E32" s="671"/>
      <c r="F32" s="671"/>
      <c r="G32" s="671"/>
      <c r="H32" s="671"/>
      <c r="I32" s="671"/>
      <c r="J32" s="671"/>
      <c r="K32" s="671"/>
      <c r="L32" s="671"/>
      <c r="M32" s="671"/>
      <c r="N32" s="671"/>
      <c r="O32" s="671"/>
    </row>
    <row r="33" spans="1:15" ht="3.95" customHeight="1">
      <c r="A33" s="654"/>
      <c r="B33" s="671"/>
      <c r="C33" s="671"/>
      <c r="D33" s="671"/>
      <c r="E33" s="671"/>
      <c r="F33" s="671"/>
      <c r="G33" s="671"/>
      <c r="H33" s="671"/>
      <c r="I33" s="671"/>
      <c r="J33" s="671"/>
      <c r="K33" s="671"/>
      <c r="L33" s="671"/>
      <c r="M33" s="671"/>
      <c r="N33" s="671"/>
      <c r="O33" s="671"/>
    </row>
    <row r="34" spans="1:15">
      <c r="A34" s="673" t="s">
        <v>2165</v>
      </c>
      <c r="B34" s="671"/>
      <c r="C34" s="671"/>
      <c r="D34" s="671"/>
      <c r="E34" s="671"/>
      <c r="F34" s="671"/>
      <c r="G34" s="671"/>
      <c r="H34" s="671"/>
      <c r="I34" s="671"/>
      <c r="J34" s="671"/>
      <c r="K34" s="671"/>
      <c r="L34" s="671"/>
      <c r="M34" s="671"/>
      <c r="N34" s="671"/>
      <c r="O34" s="671"/>
    </row>
    <row r="35" spans="1:15">
      <c r="A35" s="654" t="s">
        <v>2191</v>
      </c>
      <c r="B35" s="671"/>
      <c r="C35" s="671"/>
      <c r="D35" s="671"/>
      <c r="E35" s="671"/>
      <c r="F35" s="671"/>
      <c r="G35" s="671"/>
      <c r="H35" s="671"/>
      <c r="I35" s="671"/>
      <c r="J35" s="671"/>
      <c r="K35" s="671"/>
      <c r="L35" s="671"/>
      <c r="M35" s="671"/>
      <c r="N35" s="671"/>
      <c r="O35" s="671"/>
    </row>
    <row r="36" spans="1:15">
      <c r="A36" s="654" t="s">
        <v>2192</v>
      </c>
      <c r="B36" s="671"/>
      <c r="C36" s="671"/>
      <c r="D36" s="671"/>
      <c r="E36" s="671"/>
      <c r="F36" s="671"/>
      <c r="G36" s="671"/>
      <c r="H36" s="671"/>
      <c r="I36" s="671"/>
      <c r="J36" s="671"/>
      <c r="K36" s="671"/>
      <c r="L36" s="671"/>
      <c r="M36" s="671"/>
      <c r="N36" s="671"/>
      <c r="O36" s="671"/>
    </row>
    <row r="37" spans="1:15">
      <c r="A37" s="674"/>
      <c r="B37" s="671"/>
      <c r="C37" s="671"/>
      <c r="D37" s="671"/>
      <c r="E37" s="671"/>
      <c r="F37" s="671"/>
      <c r="G37" s="671"/>
      <c r="H37" s="671"/>
      <c r="I37" s="671"/>
      <c r="J37" s="671"/>
      <c r="K37" s="671"/>
      <c r="L37" s="671"/>
      <c r="M37" s="671"/>
      <c r="N37" s="671"/>
      <c r="O37" s="671"/>
    </row>
  </sheetData>
  <sheetProtection algorithmName="SHA-512" hashValue="HelEEAhKhmW9698LS78DN/Coj+OKQ3Gtr4hOu3BRsEZirLw1VM1UcyLQ5po76qoVbcfEpuGE7jcC5y1S4NhQ6Q==" saltValue="peflm1qFr/wOqkui7Bzxdg==" spinCount="100000" sheet="1" objects="1" scenarios="1" selectLockedCells="1"/>
  <mergeCells count="19">
    <mergeCell ref="C3:E3"/>
    <mergeCell ref="C4:E4"/>
    <mergeCell ref="C5:E5"/>
    <mergeCell ref="C6:E6"/>
    <mergeCell ref="D29:G29"/>
    <mergeCell ref="B17:G17"/>
    <mergeCell ref="K29:N29"/>
    <mergeCell ref="D19:G19"/>
    <mergeCell ref="K19:N19"/>
    <mergeCell ref="A21:A23"/>
    <mergeCell ref="B21:N23"/>
    <mergeCell ref="B26:G26"/>
    <mergeCell ref="I26:N26"/>
    <mergeCell ref="I17:N17"/>
    <mergeCell ref="A9:O9"/>
    <mergeCell ref="A10:O10"/>
    <mergeCell ref="A11:J11"/>
    <mergeCell ref="A12:A14"/>
    <mergeCell ref="B12:N14"/>
  </mergeCells>
  <dataValidations xWindow="623" yWindow="698" count="2">
    <dataValidation allowBlank="1" showInputMessage="1" showErrorMessage="1" promptTitle="Date Format:" prompt="dd/mm/yyyy" sqref="C6:E6 D19:G19 K19:N19"/>
    <dataValidation allowBlank="1" showInputMessage="1" showErrorMessage="1" prompt="Please enter the date on which you certify the return in this format: 31-JAN-2020" sqref="K29:N29 D29:G29"/>
  </dataValidations>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xWindow="623" yWindow="698" count="1">
        <x14:dataValidation type="list" allowBlank="1" showInputMessage="1" showErrorMessage="1" prompt="Please select from dropdown list ">
          <x14:formula1>
            <xm:f>'Institution Type Key'!$D$6:$D$14</xm:f>
          </x14:formula1>
          <xm:sqref>C5:E5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tabColor rgb="FFFF0000"/>
    <pageSetUpPr fitToPage="1"/>
  </sheetPr>
  <dimension ref="A1:J49"/>
  <sheetViews>
    <sheetView showGridLines="0" tabSelected="1" topLeftCell="A7" zoomScale="115" zoomScaleNormal="115" zoomScaleSheetLayoutView="98" workbookViewId="0">
      <selection activeCell="C18" sqref="C18"/>
    </sheetView>
  </sheetViews>
  <sheetFormatPr defaultColWidth="11.42578125" defaultRowHeight="15.75"/>
  <cols>
    <col min="1" max="1" width="8.7109375" style="42" customWidth="1"/>
    <col min="2" max="2" width="62.5703125" style="42" customWidth="1"/>
    <col min="3" max="3" width="24.5703125" style="404" customWidth="1"/>
    <col min="4" max="4" width="16.42578125" style="42" customWidth="1"/>
    <col min="5" max="5" width="42.42578125" style="42" bestFit="1" customWidth="1"/>
    <col min="6" max="6" width="15.140625" style="42" bestFit="1" customWidth="1"/>
    <col min="7" max="7" width="42.42578125" style="42" bestFit="1" customWidth="1"/>
    <col min="8" max="8" width="46.42578125" style="42" bestFit="1" customWidth="1"/>
    <col min="9" max="255" width="11.42578125" style="42"/>
    <col min="256" max="256" width="8.42578125" style="42" bestFit="1" customWidth="1"/>
    <col min="257" max="257" width="54.5703125" style="42" customWidth="1"/>
    <col min="258" max="259" width="31.42578125" style="42" bestFit="1" customWidth="1"/>
    <col min="260" max="260" width="3.42578125" style="42" customWidth="1"/>
    <col min="261" max="261" width="11.42578125" style="42" customWidth="1"/>
    <col min="262" max="262" width="12.140625" style="42" bestFit="1" customWidth="1"/>
    <col min="263" max="511" width="11.42578125" style="42"/>
    <col min="512" max="512" width="8.42578125" style="42" bestFit="1" customWidth="1"/>
    <col min="513" max="513" width="54.5703125" style="42" customWidth="1"/>
    <col min="514" max="515" width="31.42578125" style="42" bestFit="1" customWidth="1"/>
    <col min="516" max="516" width="3.42578125" style="42" customWidth="1"/>
    <col min="517" max="517" width="11.42578125" style="42" customWidth="1"/>
    <col min="518" max="518" width="12.140625" style="42" bestFit="1" customWidth="1"/>
    <col min="519" max="767" width="11.42578125" style="42"/>
    <col min="768" max="768" width="8.42578125" style="42" bestFit="1" customWidth="1"/>
    <col min="769" max="769" width="54.5703125" style="42" customWidth="1"/>
    <col min="770" max="771" width="31.42578125" style="42" bestFit="1" customWidth="1"/>
    <col min="772" max="772" width="3.42578125" style="42" customWidth="1"/>
    <col min="773" max="773" width="11.42578125" style="42" customWidth="1"/>
    <col min="774" max="774" width="12.140625" style="42" bestFit="1" customWidth="1"/>
    <col min="775" max="1023" width="11.42578125" style="42"/>
    <col min="1024" max="1024" width="8.42578125" style="42" bestFit="1" customWidth="1"/>
    <col min="1025" max="1025" width="54.5703125" style="42" customWidth="1"/>
    <col min="1026" max="1027" width="31.42578125" style="42" bestFit="1" customWidth="1"/>
    <col min="1028" max="1028" width="3.42578125" style="42" customWidth="1"/>
    <col min="1029" max="1029" width="11.42578125" style="42" customWidth="1"/>
    <col min="1030" max="1030" width="12.140625" style="42" bestFit="1" customWidth="1"/>
    <col min="1031" max="1279" width="11.42578125" style="42"/>
    <col min="1280" max="1280" width="8.42578125" style="42" bestFit="1" customWidth="1"/>
    <col min="1281" max="1281" width="54.5703125" style="42" customWidth="1"/>
    <col min="1282" max="1283" width="31.42578125" style="42" bestFit="1" customWidth="1"/>
    <col min="1284" max="1284" width="3.42578125" style="42" customWidth="1"/>
    <col min="1285" max="1285" width="11.42578125" style="42" customWidth="1"/>
    <col min="1286" max="1286" width="12.140625" style="42" bestFit="1" customWidth="1"/>
    <col min="1287" max="1535" width="11.42578125" style="42"/>
    <col min="1536" max="1536" width="8.42578125" style="42" bestFit="1" customWidth="1"/>
    <col min="1537" max="1537" width="54.5703125" style="42" customWidth="1"/>
    <col min="1538" max="1539" width="31.42578125" style="42" bestFit="1" customWidth="1"/>
    <col min="1540" max="1540" width="3.42578125" style="42" customWidth="1"/>
    <col min="1541" max="1541" width="11.42578125" style="42" customWidth="1"/>
    <col min="1542" max="1542" width="12.140625" style="42" bestFit="1" customWidth="1"/>
    <col min="1543" max="1791" width="11.42578125" style="42"/>
    <col min="1792" max="1792" width="8.42578125" style="42" bestFit="1" customWidth="1"/>
    <col min="1793" max="1793" width="54.5703125" style="42" customWidth="1"/>
    <col min="1794" max="1795" width="31.42578125" style="42" bestFit="1" customWidth="1"/>
    <col min="1796" max="1796" width="3.42578125" style="42" customWidth="1"/>
    <col min="1797" max="1797" width="11.42578125" style="42" customWidth="1"/>
    <col min="1798" max="1798" width="12.140625" style="42" bestFit="1" customWidth="1"/>
    <col min="1799" max="2047" width="11.42578125" style="42"/>
    <col min="2048" max="2048" width="8.42578125" style="42" bestFit="1" customWidth="1"/>
    <col min="2049" max="2049" width="54.5703125" style="42" customWidth="1"/>
    <col min="2050" max="2051" width="31.42578125" style="42" bestFit="1" customWidth="1"/>
    <col min="2052" max="2052" width="3.42578125" style="42" customWidth="1"/>
    <col min="2053" max="2053" width="11.42578125" style="42" customWidth="1"/>
    <col min="2054" max="2054" width="12.140625" style="42" bestFit="1" customWidth="1"/>
    <col min="2055" max="2303" width="11.42578125" style="42"/>
    <col min="2304" max="2304" width="8.42578125" style="42" bestFit="1" customWidth="1"/>
    <col min="2305" max="2305" width="54.5703125" style="42" customWidth="1"/>
    <col min="2306" max="2307" width="31.42578125" style="42" bestFit="1" customWidth="1"/>
    <col min="2308" max="2308" width="3.42578125" style="42" customWidth="1"/>
    <col min="2309" max="2309" width="11.42578125" style="42" customWidth="1"/>
    <col min="2310" max="2310" width="12.140625" style="42" bestFit="1" customWidth="1"/>
    <col min="2311" max="2559" width="11.42578125" style="42"/>
    <col min="2560" max="2560" width="8.42578125" style="42" bestFit="1" customWidth="1"/>
    <col min="2561" max="2561" width="54.5703125" style="42" customWidth="1"/>
    <col min="2562" max="2563" width="31.42578125" style="42" bestFit="1" customWidth="1"/>
    <col min="2564" max="2564" width="3.42578125" style="42" customWidth="1"/>
    <col min="2565" max="2565" width="11.42578125" style="42" customWidth="1"/>
    <col min="2566" max="2566" width="12.140625" style="42" bestFit="1" customWidth="1"/>
    <col min="2567" max="2815" width="11.42578125" style="42"/>
    <col min="2816" max="2816" width="8.42578125" style="42" bestFit="1" customWidth="1"/>
    <col min="2817" max="2817" width="54.5703125" style="42" customWidth="1"/>
    <col min="2818" max="2819" width="31.42578125" style="42" bestFit="1" customWidth="1"/>
    <col min="2820" max="2820" width="3.42578125" style="42" customWidth="1"/>
    <col min="2821" max="2821" width="11.42578125" style="42" customWidth="1"/>
    <col min="2822" max="2822" width="12.140625" style="42" bestFit="1" customWidth="1"/>
    <col min="2823" max="3071" width="11.42578125" style="42"/>
    <col min="3072" max="3072" width="8.42578125" style="42" bestFit="1" customWidth="1"/>
    <col min="3073" max="3073" width="54.5703125" style="42" customWidth="1"/>
    <col min="3074" max="3075" width="31.42578125" style="42" bestFit="1" customWidth="1"/>
    <col min="3076" max="3076" width="3.42578125" style="42" customWidth="1"/>
    <col min="3077" max="3077" width="11.42578125" style="42" customWidth="1"/>
    <col min="3078" max="3078" width="12.140625" style="42" bestFit="1" customWidth="1"/>
    <col min="3079" max="3327" width="11.42578125" style="42"/>
    <col min="3328" max="3328" width="8.42578125" style="42" bestFit="1" customWidth="1"/>
    <col min="3329" max="3329" width="54.5703125" style="42" customWidth="1"/>
    <col min="3330" max="3331" width="31.42578125" style="42" bestFit="1" customWidth="1"/>
    <col min="3332" max="3332" width="3.42578125" style="42" customWidth="1"/>
    <col min="3333" max="3333" width="11.42578125" style="42" customWidth="1"/>
    <col min="3334" max="3334" width="12.140625" style="42" bestFit="1" customWidth="1"/>
    <col min="3335" max="3583" width="11.42578125" style="42"/>
    <col min="3584" max="3584" width="8.42578125" style="42" bestFit="1" customWidth="1"/>
    <col min="3585" max="3585" width="54.5703125" style="42" customWidth="1"/>
    <col min="3586" max="3587" width="31.42578125" style="42" bestFit="1" customWidth="1"/>
    <col min="3588" max="3588" width="3.42578125" style="42" customWidth="1"/>
    <col min="3589" max="3589" width="11.42578125" style="42" customWidth="1"/>
    <col min="3590" max="3590" width="12.140625" style="42" bestFit="1" customWidth="1"/>
    <col min="3591" max="3839" width="11.42578125" style="42"/>
    <col min="3840" max="3840" width="8.42578125" style="42" bestFit="1" customWidth="1"/>
    <col min="3841" max="3841" width="54.5703125" style="42" customWidth="1"/>
    <col min="3842" max="3843" width="31.42578125" style="42" bestFit="1" customWidth="1"/>
    <col min="3844" max="3844" width="3.42578125" style="42" customWidth="1"/>
    <col min="3845" max="3845" width="11.42578125" style="42" customWidth="1"/>
    <col min="3846" max="3846" width="12.140625" style="42" bestFit="1" customWidth="1"/>
    <col min="3847" max="4095" width="11.42578125" style="42"/>
    <col min="4096" max="4096" width="8.42578125" style="42" bestFit="1" customWidth="1"/>
    <col min="4097" max="4097" width="54.5703125" style="42" customWidth="1"/>
    <col min="4098" max="4099" width="31.42578125" style="42" bestFit="1" customWidth="1"/>
    <col min="4100" max="4100" width="3.42578125" style="42" customWidth="1"/>
    <col min="4101" max="4101" width="11.42578125" style="42" customWidth="1"/>
    <col min="4102" max="4102" width="12.140625" style="42" bestFit="1" customWidth="1"/>
    <col min="4103" max="4351" width="11.42578125" style="42"/>
    <col min="4352" max="4352" width="8.42578125" style="42" bestFit="1" customWidth="1"/>
    <col min="4353" max="4353" width="54.5703125" style="42" customWidth="1"/>
    <col min="4354" max="4355" width="31.42578125" style="42" bestFit="1" customWidth="1"/>
    <col min="4356" max="4356" width="3.42578125" style="42" customWidth="1"/>
    <col min="4357" max="4357" width="11.42578125" style="42" customWidth="1"/>
    <col min="4358" max="4358" width="12.140625" style="42" bestFit="1" customWidth="1"/>
    <col min="4359" max="4607" width="11.42578125" style="42"/>
    <col min="4608" max="4608" width="8.42578125" style="42" bestFit="1" customWidth="1"/>
    <col min="4609" max="4609" width="54.5703125" style="42" customWidth="1"/>
    <col min="4610" max="4611" width="31.42578125" style="42" bestFit="1" customWidth="1"/>
    <col min="4612" max="4612" width="3.42578125" style="42" customWidth="1"/>
    <col min="4613" max="4613" width="11.42578125" style="42" customWidth="1"/>
    <col min="4614" max="4614" width="12.140625" style="42" bestFit="1" customWidth="1"/>
    <col min="4615" max="4863" width="11.42578125" style="42"/>
    <col min="4864" max="4864" width="8.42578125" style="42" bestFit="1" customWidth="1"/>
    <col min="4865" max="4865" width="54.5703125" style="42" customWidth="1"/>
    <col min="4866" max="4867" width="31.42578125" style="42" bestFit="1" customWidth="1"/>
    <col min="4868" max="4868" width="3.42578125" style="42" customWidth="1"/>
    <col min="4869" max="4869" width="11.42578125" style="42" customWidth="1"/>
    <col min="4870" max="4870" width="12.140625" style="42" bestFit="1" customWidth="1"/>
    <col min="4871" max="5119" width="11.42578125" style="42"/>
    <col min="5120" max="5120" width="8.42578125" style="42" bestFit="1" customWidth="1"/>
    <col min="5121" max="5121" width="54.5703125" style="42" customWidth="1"/>
    <col min="5122" max="5123" width="31.42578125" style="42" bestFit="1" customWidth="1"/>
    <col min="5124" max="5124" width="3.42578125" style="42" customWidth="1"/>
    <col min="5125" max="5125" width="11.42578125" style="42" customWidth="1"/>
    <col min="5126" max="5126" width="12.140625" style="42" bestFit="1" customWidth="1"/>
    <col min="5127" max="5375" width="11.42578125" style="42"/>
    <col min="5376" max="5376" width="8.42578125" style="42" bestFit="1" customWidth="1"/>
    <col min="5377" max="5377" width="54.5703125" style="42" customWidth="1"/>
    <col min="5378" max="5379" width="31.42578125" style="42" bestFit="1" customWidth="1"/>
    <col min="5380" max="5380" width="3.42578125" style="42" customWidth="1"/>
    <col min="5381" max="5381" width="11.42578125" style="42" customWidth="1"/>
    <col min="5382" max="5382" width="12.140625" style="42" bestFit="1" customWidth="1"/>
    <col min="5383" max="5631" width="11.42578125" style="42"/>
    <col min="5632" max="5632" width="8.42578125" style="42" bestFit="1" customWidth="1"/>
    <col min="5633" max="5633" width="54.5703125" style="42" customWidth="1"/>
    <col min="5634" max="5635" width="31.42578125" style="42" bestFit="1" customWidth="1"/>
    <col min="5636" max="5636" width="3.42578125" style="42" customWidth="1"/>
    <col min="5637" max="5637" width="11.42578125" style="42" customWidth="1"/>
    <col min="5638" max="5638" width="12.140625" style="42" bestFit="1" customWidth="1"/>
    <col min="5639" max="5887" width="11.42578125" style="42"/>
    <col min="5888" max="5888" width="8.42578125" style="42" bestFit="1" customWidth="1"/>
    <col min="5889" max="5889" width="54.5703125" style="42" customWidth="1"/>
    <col min="5890" max="5891" width="31.42578125" style="42" bestFit="1" customWidth="1"/>
    <col min="5892" max="5892" width="3.42578125" style="42" customWidth="1"/>
    <col min="5893" max="5893" width="11.42578125" style="42" customWidth="1"/>
    <col min="5894" max="5894" width="12.140625" style="42" bestFit="1" customWidth="1"/>
    <col min="5895" max="6143" width="11.42578125" style="42"/>
    <col min="6144" max="6144" width="8.42578125" style="42" bestFit="1" customWidth="1"/>
    <col min="6145" max="6145" width="54.5703125" style="42" customWidth="1"/>
    <col min="6146" max="6147" width="31.42578125" style="42" bestFit="1" customWidth="1"/>
    <col min="6148" max="6148" width="3.42578125" style="42" customWidth="1"/>
    <col min="6149" max="6149" width="11.42578125" style="42" customWidth="1"/>
    <col min="6150" max="6150" width="12.140625" style="42" bestFit="1" customWidth="1"/>
    <col min="6151" max="6399" width="11.42578125" style="42"/>
    <col min="6400" max="6400" width="8.42578125" style="42" bestFit="1" customWidth="1"/>
    <col min="6401" max="6401" width="54.5703125" style="42" customWidth="1"/>
    <col min="6402" max="6403" width="31.42578125" style="42" bestFit="1" customWidth="1"/>
    <col min="6404" max="6404" width="3.42578125" style="42" customWidth="1"/>
    <col min="6405" max="6405" width="11.42578125" style="42" customWidth="1"/>
    <col min="6406" max="6406" width="12.140625" style="42" bestFit="1" customWidth="1"/>
    <col min="6407" max="6655" width="11.42578125" style="42"/>
    <col min="6656" max="6656" width="8.42578125" style="42" bestFit="1" customWidth="1"/>
    <col min="6657" max="6657" width="54.5703125" style="42" customWidth="1"/>
    <col min="6658" max="6659" width="31.42578125" style="42" bestFit="1" customWidth="1"/>
    <col min="6660" max="6660" width="3.42578125" style="42" customWidth="1"/>
    <col min="6661" max="6661" width="11.42578125" style="42" customWidth="1"/>
    <col min="6662" max="6662" width="12.140625" style="42" bestFit="1" customWidth="1"/>
    <col min="6663" max="6911" width="11.42578125" style="42"/>
    <col min="6912" max="6912" width="8.42578125" style="42" bestFit="1" customWidth="1"/>
    <col min="6913" max="6913" width="54.5703125" style="42" customWidth="1"/>
    <col min="6914" max="6915" width="31.42578125" style="42" bestFit="1" customWidth="1"/>
    <col min="6916" max="6916" width="3.42578125" style="42" customWidth="1"/>
    <col min="6917" max="6917" width="11.42578125" style="42" customWidth="1"/>
    <col min="6918" max="6918" width="12.140625" style="42" bestFit="1" customWidth="1"/>
    <col min="6919" max="7167" width="11.42578125" style="42"/>
    <col min="7168" max="7168" width="8.42578125" style="42" bestFit="1" customWidth="1"/>
    <col min="7169" max="7169" width="54.5703125" style="42" customWidth="1"/>
    <col min="7170" max="7171" width="31.42578125" style="42" bestFit="1" customWidth="1"/>
    <col min="7172" max="7172" width="3.42578125" style="42" customWidth="1"/>
    <col min="7173" max="7173" width="11.42578125" style="42" customWidth="1"/>
    <col min="7174" max="7174" width="12.140625" style="42" bestFit="1" customWidth="1"/>
    <col min="7175" max="7423" width="11.42578125" style="42"/>
    <col min="7424" max="7424" width="8.42578125" style="42" bestFit="1" customWidth="1"/>
    <col min="7425" max="7425" width="54.5703125" style="42" customWidth="1"/>
    <col min="7426" max="7427" width="31.42578125" style="42" bestFit="1" customWidth="1"/>
    <col min="7428" max="7428" width="3.42578125" style="42" customWidth="1"/>
    <col min="7429" max="7429" width="11.42578125" style="42" customWidth="1"/>
    <col min="7430" max="7430" width="12.140625" style="42" bestFit="1" customWidth="1"/>
    <col min="7431" max="7679" width="11.42578125" style="42"/>
    <col min="7680" max="7680" width="8.42578125" style="42" bestFit="1" customWidth="1"/>
    <col min="7681" max="7681" width="54.5703125" style="42" customWidth="1"/>
    <col min="7682" max="7683" width="31.42578125" style="42" bestFit="1" customWidth="1"/>
    <col min="7684" max="7684" width="3.42578125" style="42" customWidth="1"/>
    <col min="7685" max="7685" width="11.42578125" style="42" customWidth="1"/>
    <col min="7686" max="7686" width="12.140625" style="42" bestFit="1" customWidth="1"/>
    <col min="7687" max="7935" width="11.42578125" style="42"/>
    <col min="7936" max="7936" width="8.42578125" style="42" bestFit="1" customWidth="1"/>
    <col min="7937" max="7937" width="54.5703125" style="42" customWidth="1"/>
    <col min="7938" max="7939" width="31.42578125" style="42" bestFit="1" customWidth="1"/>
    <col min="7940" max="7940" width="3.42578125" style="42" customWidth="1"/>
    <col min="7941" max="7941" width="11.42578125" style="42" customWidth="1"/>
    <col min="7942" max="7942" width="12.140625" style="42" bestFit="1" customWidth="1"/>
    <col min="7943" max="8191" width="11.42578125" style="42"/>
    <col min="8192" max="8192" width="8.42578125" style="42" bestFit="1" customWidth="1"/>
    <col min="8193" max="8193" width="54.5703125" style="42" customWidth="1"/>
    <col min="8194" max="8195" width="31.42578125" style="42" bestFit="1" customWidth="1"/>
    <col min="8196" max="8196" width="3.42578125" style="42" customWidth="1"/>
    <col min="8197" max="8197" width="11.42578125" style="42" customWidth="1"/>
    <col min="8198" max="8198" width="12.140625" style="42" bestFit="1" customWidth="1"/>
    <col min="8199" max="8447" width="11.42578125" style="42"/>
    <col min="8448" max="8448" width="8.42578125" style="42" bestFit="1" customWidth="1"/>
    <col min="8449" max="8449" width="54.5703125" style="42" customWidth="1"/>
    <col min="8450" max="8451" width="31.42578125" style="42" bestFit="1" customWidth="1"/>
    <col min="8452" max="8452" width="3.42578125" style="42" customWidth="1"/>
    <col min="8453" max="8453" width="11.42578125" style="42" customWidth="1"/>
    <col min="8454" max="8454" width="12.140625" style="42" bestFit="1" customWidth="1"/>
    <col min="8455" max="8703" width="11.42578125" style="42"/>
    <col min="8704" max="8704" width="8.42578125" style="42" bestFit="1" customWidth="1"/>
    <col min="8705" max="8705" width="54.5703125" style="42" customWidth="1"/>
    <col min="8706" max="8707" width="31.42578125" style="42" bestFit="1" customWidth="1"/>
    <col min="8708" max="8708" width="3.42578125" style="42" customWidth="1"/>
    <col min="8709" max="8709" width="11.42578125" style="42" customWidth="1"/>
    <col min="8710" max="8710" width="12.140625" style="42" bestFit="1" customWidth="1"/>
    <col min="8711" max="8959" width="11.42578125" style="42"/>
    <col min="8960" max="8960" width="8.42578125" style="42" bestFit="1" customWidth="1"/>
    <col min="8961" max="8961" width="54.5703125" style="42" customWidth="1"/>
    <col min="8962" max="8963" width="31.42578125" style="42" bestFit="1" customWidth="1"/>
    <col min="8964" max="8964" width="3.42578125" style="42" customWidth="1"/>
    <col min="8965" max="8965" width="11.42578125" style="42" customWidth="1"/>
    <col min="8966" max="8966" width="12.140625" style="42" bestFit="1" customWidth="1"/>
    <col min="8967" max="9215" width="11.42578125" style="42"/>
    <col min="9216" max="9216" width="8.42578125" style="42" bestFit="1" customWidth="1"/>
    <col min="9217" max="9217" width="54.5703125" style="42" customWidth="1"/>
    <col min="9218" max="9219" width="31.42578125" style="42" bestFit="1" customWidth="1"/>
    <col min="9220" max="9220" width="3.42578125" style="42" customWidth="1"/>
    <col min="9221" max="9221" width="11.42578125" style="42" customWidth="1"/>
    <col min="9222" max="9222" width="12.140625" style="42" bestFit="1" customWidth="1"/>
    <col min="9223" max="9471" width="11.42578125" style="42"/>
    <col min="9472" max="9472" width="8.42578125" style="42" bestFit="1" customWidth="1"/>
    <col min="9473" max="9473" width="54.5703125" style="42" customWidth="1"/>
    <col min="9474" max="9475" width="31.42578125" style="42" bestFit="1" customWidth="1"/>
    <col min="9476" max="9476" width="3.42578125" style="42" customWidth="1"/>
    <col min="9477" max="9477" width="11.42578125" style="42" customWidth="1"/>
    <col min="9478" max="9478" width="12.140625" style="42" bestFit="1" customWidth="1"/>
    <col min="9479" max="9727" width="11.42578125" style="42"/>
    <col min="9728" max="9728" width="8.42578125" style="42" bestFit="1" customWidth="1"/>
    <col min="9729" max="9729" width="54.5703125" style="42" customWidth="1"/>
    <col min="9730" max="9731" width="31.42578125" style="42" bestFit="1" customWidth="1"/>
    <col min="9732" max="9732" width="3.42578125" style="42" customWidth="1"/>
    <col min="9733" max="9733" width="11.42578125" style="42" customWidth="1"/>
    <col min="9734" max="9734" width="12.140625" style="42" bestFit="1" customWidth="1"/>
    <col min="9735" max="9983" width="11.42578125" style="42"/>
    <col min="9984" max="9984" width="8.42578125" style="42" bestFit="1" customWidth="1"/>
    <col min="9985" max="9985" width="54.5703125" style="42" customWidth="1"/>
    <col min="9986" max="9987" width="31.42578125" style="42" bestFit="1" customWidth="1"/>
    <col min="9988" max="9988" width="3.42578125" style="42" customWidth="1"/>
    <col min="9989" max="9989" width="11.42578125" style="42" customWidth="1"/>
    <col min="9990" max="9990" width="12.140625" style="42" bestFit="1" customWidth="1"/>
    <col min="9991" max="10239" width="11.42578125" style="42"/>
    <col min="10240" max="10240" width="8.42578125" style="42" bestFit="1" customWidth="1"/>
    <col min="10241" max="10241" width="54.5703125" style="42" customWidth="1"/>
    <col min="10242" max="10243" width="31.42578125" style="42" bestFit="1" customWidth="1"/>
    <col min="10244" max="10244" width="3.42578125" style="42" customWidth="1"/>
    <col min="10245" max="10245" width="11.42578125" style="42" customWidth="1"/>
    <col min="10246" max="10246" width="12.140625" style="42" bestFit="1" customWidth="1"/>
    <col min="10247" max="10495" width="11.42578125" style="42"/>
    <col min="10496" max="10496" width="8.42578125" style="42" bestFit="1" customWidth="1"/>
    <col min="10497" max="10497" width="54.5703125" style="42" customWidth="1"/>
    <col min="10498" max="10499" width="31.42578125" style="42" bestFit="1" customWidth="1"/>
    <col min="10500" max="10500" width="3.42578125" style="42" customWidth="1"/>
    <col min="10501" max="10501" width="11.42578125" style="42" customWidth="1"/>
    <col min="10502" max="10502" width="12.140625" style="42" bestFit="1" customWidth="1"/>
    <col min="10503" max="10751" width="11.42578125" style="42"/>
    <col min="10752" max="10752" width="8.42578125" style="42" bestFit="1" customWidth="1"/>
    <col min="10753" max="10753" width="54.5703125" style="42" customWidth="1"/>
    <col min="10754" max="10755" width="31.42578125" style="42" bestFit="1" customWidth="1"/>
    <col min="10756" max="10756" width="3.42578125" style="42" customWidth="1"/>
    <col min="10757" max="10757" width="11.42578125" style="42" customWidth="1"/>
    <col min="10758" max="10758" width="12.140625" style="42" bestFit="1" customWidth="1"/>
    <col min="10759" max="11007" width="11.42578125" style="42"/>
    <col min="11008" max="11008" width="8.42578125" style="42" bestFit="1" customWidth="1"/>
    <col min="11009" max="11009" width="54.5703125" style="42" customWidth="1"/>
    <col min="11010" max="11011" width="31.42578125" style="42" bestFit="1" customWidth="1"/>
    <col min="11012" max="11012" width="3.42578125" style="42" customWidth="1"/>
    <col min="11013" max="11013" width="11.42578125" style="42" customWidth="1"/>
    <col min="11014" max="11014" width="12.140625" style="42" bestFit="1" customWidth="1"/>
    <col min="11015" max="11263" width="11.42578125" style="42"/>
    <col min="11264" max="11264" width="8.42578125" style="42" bestFit="1" customWidth="1"/>
    <col min="11265" max="11265" width="54.5703125" style="42" customWidth="1"/>
    <col min="11266" max="11267" width="31.42578125" style="42" bestFit="1" customWidth="1"/>
    <col min="11268" max="11268" width="3.42578125" style="42" customWidth="1"/>
    <col min="11269" max="11269" width="11.42578125" style="42" customWidth="1"/>
    <col min="11270" max="11270" width="12.140625" style="42" bestFit="1" customWidth="1"/>
    <col min="11271" max="11519" width="11.42578125" style="42"/>
    <col min="11520" max="11520" width="8.42578125" style="42" bestFit="1" customWidth="1"/>
    <col min="11521" max="11521" width="54.5703125" style="42" customWidth="1"/>
    <col min="11522" max="11523" width="31.42578125" style="42" bestFit="1" customWidth="1"/>
    <col min="11524" max="11524" width="3.42578125" style="42" customWidth="1"/>
    <col min="11525" max="11525" width="11.42578125" style="42" customWidth="1"/>
    <col min="11526" max="11526" width="12.140625" style="42" bestFit="1" customWidth="1"/>
    <col min="11527" max="11775" width="11.42578125" style="42"/>
    <col min="11776" max="11776" width="8.42578125" style="42" bestFit="1" customWidth="1"/>
    <col min="11777" max="11777" width="54.5703125" style="42" customWidth="1"/>
    <col min="11778" max="11779" width="31.42578125" style="42" bestFit="1" customWidth="1"/>
    <col min="11780" max="11780" width="3.42578125" style="42" customWidth="1"/>
    <col min="11781" max="11781" width="11.42578125" style="42" customWidth="1"/>
    <col min="11782" max="11782" width="12.140625" style="42" bestFit="1" customWidth="1"/>
    <col min="11783" max="12031" width="11.42578125" style="42"/>
    <col min="12032" max="12032" width="8.42578125" style="42" bestFit="1" customWidth="1"/>
    <col min="12033" max="12033" width="54.5703125" style="42" customWidth="1"/>
    <col min="12034" max="12035" width="31.42578125" style="42" bestFit="1" customWidth="1"/>
    <col min="12036" max="12036" width="3.42578125" style="42" customWidth="1"/>
    <col min="12037" max="12037" width="11.42578125" style="42" customWidth="1"/>
    <col min="12038" max="12038" width="12.140625" style="42" bestFit="1" customWidth="1"/>
    <col min="12039" max="12287" width="11.42578125" style="42"/>
    <col min="12288" max="12288" width="8.42578125" style="42" bestFit="1" customWidth="1"/>
    <col min="12289" max="12289" width="54.5703125" style="42" customWidth="1"/>
    <col min="12290" max="12291" width="31.42578125" style="42" bestFit="1" customWidth="1"/>
    <col min="12292" max="12292" width="3.42578125" style="42" customWidth="1"/>
    <col min="12293" max="12293" width="11.42578125" style="42" customWidth="1"/>
    <col min="12294" max="12294" width="12.140625" style="42" bestFit="1" customWidth="1"/>
    <col min="12295" max="12543" width="11.42578125" style="42"/>
    <col min="12544" max="12544" width="8.42578125" style="42" bestFit="1" customWidth="1"/>
    <col min="12545" max="12545" width="54.5703125" style="42" customWidth="1"/>
    <col min="12546" max="12547" width="31.42578125" style="42" bestFit="1" customWidth="1"/>
    <col min="12548" max="12548" width="3.42578125" style="42" customWidth="1"/>
    <col min="12549" max="12549" width="11.42578125" style="42" customWidth="1"/>
    <col min="12550" max="12550" width="12.140625" style="42" bestFit="1" customWidth="1"/>
    <col min="12551" max="12799" width="11.42578125" style="42"/>
    <col min="12800" max="12800" width="8.42578125" style="42" bestFit="1" customWidth="1"/>
    <col min="12801" max="12801" width="54.5703125" style="42" customWidth="1"/>
    <col min="12802" max="12803" width="31.42578125" style="42" bestFit="1" customWidth="1"/>
    <col min="12804" max="12804" width="3.42578125" style="42" customWidth="1"/>
    <col min="12805" max="12805" width="11.42578125" style="42" customWidth="1"/>
    <col min="12806" max="12806" width="12.140625" style="42" bestFit="1" customWidth="1"/>
    <col min="12807" max="13055" width="11.42578125" style="42"/>
    <col min="13056" max="13056" width="8.42578125" style="42" bestFit="1" customWidth="1"/>
    <col min="13057" max="13057" width="54.5703125" style="42" customWidth="1"/>
    <col min="13058" max="13059" width="31.42578125" style="42" bestFit="1" customWidth="1"/>
    <col min="13060" max="13060" width="3.42578125" style="42" customWidth="1"/>
    <col min="13061" max="13061" width="11.42578125" style="42" customWidth="1"/>
    <col min="13062" max="13062" width="12.140625" style="42" bestFit="1" customWidth="1"/>
    <col min="13063" max="13311" width="11.42578125" style="42"/>
    <col min="13312" max="13312" width="8.42578125" style="42" bestFit="1" customWidth="1"/>
    <col min="13313" max="13313" width="54.5703125" style="42" customWidth="1"/>
    <col min="13314" max="13315" width="31.42578125" style="42" bestFit="1" customWidth="1"/>
    <col min="13316" max="13316" width="3.42578125" style="42" customWidth="1"/>
    <col min="13317" max="13317" width="11.42578125" style="42" customWidth="1"/>
    <col min="13318" max="13318" width="12.140625" style="42" bestFit="1" customWidth="1"/>
    <col min="13319" max="13567" width="11.42578125" style="42"/>
    <col min="13568" max="13568" width="8.42578125" style="42" bestFit="1" customWidth="1"/>
    <col min="13569" max="13569" width="54.5703125" style="42" customWidth="1"/>
    <col min="13570" max="13571" width="31.42578125" style="42" bestFit="1" customWidth="1"/>
    <col min="13572" max="13572" width="3.42578125" style="42" customWidth="1"/>
    <col min="13573" max="13573" width="11.42578125" style="42" customWidth="1"/>
    <col min="13574" max="13574" width="12.140625" style="42" bestFit="1" customWidth="1"/>
    <col min="13575" max="13823" width="11.42578125" style="42"/>
    <col min="13824" max="13824" width="8.42578125" style="42" bestFit="1" customWidth="1"/>
    <col min="13825" max="13825" width="54.5703125" style="42" customWidth="1"/>
    <col min="13826" max="13827" width="31.42578125" style="42" bestFit="1" customWidth="1"/>
    <col min="13828" max="13828" width="3.42578125" style="42" customWidth="1"/>
    <col min="13829" max="13829" width="11.42578125" style="42" customWidth="1"/>
    <col min="13830" max="13830" width="12.140625" style="42" bestFit="1" customWidth="1"/>
    <col min="13831" max="14079" width="11.42578125" style="42"/>
    <col min="14080" max="14080" width="8.42578125" style="42" bestFit="1" customWidth="1"/>
    <col min="14081" max="14081" width="54.5703125" style="42" customWidth="1"/>
    <col min="14082" max="14083" width="31.42578125" style="42" bestFit="1" customWidth="1"/>
    <col min="14084" max="14084" width="3.42578125" style="42" customWidth="1"/>
    <col min="14085" max="14085" width="11.42578125" style="42" customWidth="1"/>
    <col min="14086" max="14086" width="12.140625" style="42" bestFit="1" customWidth="1"/>
    <col min="14087" max="14335" width="11.42578125" style="42"/>
    <col min="14336" max="14336" width="8.42578125" style="42" bestFit="1" customWidth="1"/>
    <col min="14337" max="14337" width="54.5703125" style="42" customWidth="1"/>
    <col min="14338" max="14339" width="31.42578125" style="42" bestFit="1" customWidth="1"/>
    <col min="14340" max="14340" width="3.42578125" style="42" customWidth="1"/>
    <col min="14341" max="14341" width="11.42578125" style="42" customWidth="1"/>
    <col min="14342" max="14342" width="12.140625" style="42" bestFit="1" customWidth="1"/>
    <col min="14343" max="14591" width="11.42578125" style="42"/>
    <col min="14592" max="14592" width="8.42578125" style="42" bestFit="1" customWidth="1"/>
    <col min="14593" max="14593" width="54.5703125" style="42" customWidth="1"/>
    <col min="14594" max="14595" width="31.42578125" style="42" bestFit="1" customWidth="1"/>
    <col min="14596" max="14596" width="3.42578125" style="42" customWidth="1"/>
    <col min="14597" max="14597" width="11.42578125" style="42" customWidth="1"/>
    <col min="14598" max="14598" width="12.140625" style="42" bestFit="1" customWidth="1"/>
    <col min="14599" max="14847" width="11.42578125" style="42"/>
    <col min="14848" max="14848" width="8.42578125" style="42" bestFit="1" customWidth="1"/>
    <col min="14849" max="14849" width="54.5703125" style="42" customWidth="1"/>
    <col min="14850" max="14851" width="31.42578125" style="42" bestFit="1" customWidth="1"/>
    <col min="14852" max="14852" width="3.42578125" style="42" customWidth="1"/>
    <col min="14853" max="14853" width="11.42578125" style="42" customWidth="1"/>
    <col min="14854" max="14854" width="12.140625" style="42" bestFit="1" customWidth="1"/>
    <col min="14855" max="15103" width="11.42578125" style="42"/>
    <col min="15104" max="15104" width="8.42578125" style="42" bestFit="1" customWidth="1"/>
    <col min="15105" max="15105" width="54.5703125" style="42" customWidth="1"/>
    <col min="15106" max="15107" width="31.42578125" style="42" bestFit="1" customWidth="1"/>
    <col min="15108" max="15108" width="3.42578125" style="42" customWidth="1"/>
    <col min="15109" max="15109" width="11.42578125" style="42" customWidth="1"/>
    <col min="15110" max="15110" width="12.140625" style="42" bestFit="1" customWidth="1"/>
    <col min="15111" max="15359" width="11.42578125" style="42"/>
    <col min="15360" max="15360" width="8.42578125" style="42" bestFit="1" customWidth="1"/>
    <col min="15361" max="15361" width="54.5703125" style="42" customWidth="1"/>
    <col min="15362" max="15363" width="31.42578125" style="42" bestFit="1" customWidth="1"/>
    <col min="15364" max="15364" width="3.42578125" style="42" customWidth="1"/>
    <col min="15365" max="15365" width="11.42578125" style="42" customWidth="1"/>
    <col min="15366" max="15366" width="12.140625" style="42" bestFit="1" customWidth="1"/>
    <col min="15367" max="15615" width="11.42578125" style="42"/>
    <col min="15616" max="15616" width="8.42578125" style="42" bestFit="1" customWidth="1"/>
    <col min="15617" max="15617" width="54.5703125" style="42" customWidth="1"/>
    <col min="15618" max="15619" width="31.42578125" style="42" bestFit="1" customWidth="1"/>
    <col min="15620" max="15620" width="3.42578125" style="42" customWidth="1"/>
    <col min="15621" max="15621" width="11.42578125" style="42" customWidth="1"/>
    <col min="15622" max="15622" width="12.140625" style="42" bestFit="1" customWidth="1"/>
    <col min="15623" max="15871" width="11.42578125" style="42"/>
    <col min="15872" max="15872" width="8.42578125" style="42" bestFit="1" customWidth="1"/>
    <col min="15873" max="15873" width="54.5703125" style="42" customWidth="1"/>
    <col min="15874" max="15875" width="31.42578125" style="42" bestFit="1" customWidth="1"/>
    <col min="15876" max="15876" width="3.42578125" style="42" customWidth="1"/>
    <col min="15877" max="15877" width="11.42578125" style="42" customWidth="1"/>
    <col min="15878" max="15878" width="12.140625" style="42" bestFit="1" customWidth="1"/>
    <col min="15879" max="16127" width="11.42578125" style="42"/>
    <col min="16128" max="16128" width="8.42578125" style="42" bestFit="1" customWidth="1"/>
    <col min="16129" max="16129" width="54.5703125" style="42" customWidth="1"/>
    <col min="16130" max="16131" width="31.42578125" style="42" bestFit="1" customWidth="1"/>
    <col min="16132" max="16132" width="3.42578125" style="42" customWidth="1"/>
    <col min="16133" max="16133" width="11.42578125" style="42" customWidth="1"/>
    <col min="16134" max="16134" width="12.140625" style="42" bestFit="1" customWidth="1"/>
    <col min="16135" max="16384" width="11.42578125" style="42"/>
  </cols>
  <sheetData>
    <row r="1" spans="1:10" s="322" customFormat="1">
      <c r="A1" s="675" t="s">
        <v>817</v>
      </c>
      <c r="B1" s="704"/>
      <c r="C1" s="676" t="s">
        <v>477</v>
      </c>
      <c r="D1" s="701"/>
      <c r="E1" s="702"/>
      <c r="F1" s="703"/>
      <c r="G1" s="703"/>
      <c r="H1" s="703"/>
      <c r="I1" s="703"/>
      <c r="J1" s="703"/>
    </row>
    <row r="2" spans="1:10" s="322" customFormat="1" hidden="1">
      <c r="A2" s="705"/>
      <c r="B2" s="677"/>
      <c r="C2" s="677"/>
      <c r="D2" s="405"/>
      <c r="E2" s="706"/>
      <c r="F2" s="703"/>
      <c r="G2" s="703"/>
      <c r="H2" s="703"/>
      <c r="I2" s="703"/>
      <c r="J2" s="703"/>
    </row>
    <row r="3" spans="1:10" s="322" customFormat="1" ht="12.6" customHeight="1">
      <c r="A3" s="757" t="s">
        <v>178</v>
      </c>
      <c r="B3" s="758" t="str">
        <f>'AF100'!C3</f>
        <v>The Seed Funds</v>
      </c>
      <c r="C3" s="677"/>
      <c r="D3" s="406"/>
      <c r="E3" s="703"/>
      <c r="F3" s="707"/>
      <c r="G3" s="707"/>
      <c r="H3" s="703"/>
      <c r="I3" s="703"/>
      <c r="J3" s="703"/>
    </row>
    <row r="4" spans="1:10" s="322" customFormat="1" ht="12.6" customHeight="1">
      <c r="A4" s="757" t="s">
        <v>851</v>
      </c>
      <c r="B4" s="758">
        <f>'AF100'!C4</f>
        <v>0</v>
      </c>
      <c r="C4" s="677"/>
      <c r="D4" s="406"/>
      <c r="E4" s="703"/>
      <c r="F4" s="707"/>
      <c r="G4" s="707"/>
      <c r="H4" s="703"/>
      <c r="I4" s="703"/>
      <c r="J4" s="703"/>
    </row>
    <row r="5" spans="1:10" s="322" customFormat="1" ht="12.6" customHeight="1">
      <c r="A5" s="757" t="s">
        <v>252</v>
      </c>
      <c r="B5" s="758" t="str">
        <f>'AF100'!C5</f>
        <v>Savings and Loans Company</v>
      </c>
      <c r="C5" s="677"/>
      <c r="D5" s="406"/>
      <c r="E5" s="708"/>
      <c r="F5" s="707"/>
      <c r="G5" s="707"/>
      <c r="H5" s="703"/>
      <c r="I5" s="703"/>
      <c r="J5" s="703"/>
    </row>
    <row r="6" spans="1:10" s="322" customFormat="1" ht="13.5" customHeight="1">
      <c r="A6" s="757" t="s">
        <v>852</v>
      </c>
      <c r="B6" s="759">
        <f>'AF100'!C6</f>
        <v>44316</v>
      </c>
      <c r="C6" s="677"/>
      <c r="D6" s="406"/>
      <c r="E6" s="703"/>
      <c r="F6" s="707"/>
      <c r="G6" s="707"/>
      <c r="H6" s="703"/>
      <c r="I6" s="703"/>
      <c r="J6" s="703"/>
    </row>
    <row r="7" spans="1:10" s="780" customFormat="1" ht="24" customHeight="1" thickBot="1">
      <c r="A7" s="777" t="s">
        <v>1944</v>
      </c>
      <c r="B7" s="778"/>
      <c r="C7" s="779"/>
      <c r="D7" s="779"/>
      <c r="F7" s="781"/>
      <c r="G7" s="781"/>
      <c r="H7" s="781"/>
    </row>
    <row r="8" spans="1:10" ht="21" customHeight="1">
      <c r="A8" s="194" t="s">
        <v>111</v>
      </c>
      <c r="B8" s="156" t="s">
        <v>1945</v>
      </c>
      <c r="C8" s="393" t="s">
        <v>649</v>
      </c>
      <c r="D8" s="184" t="s">
        <v>1946</v>
      </c>
      <c r="E8" s="97"/>
      <c r="G8" s="97"/>
      <c r="H8" s="97"/>
    </row>
    <row r="9" spans="1:10">
      <c r="A9" s="268" t="s">
        <v>199</v>
      </c>
      <c r="B9" s="139" t="s">
        <v>213</v>
      </c>
      <c r="C9" s="394"/>
      <c r="D9" s="269"/>
      <c r="E9" s="97"/>
      <c r="G9" s="97"/>
      <c r="H9" s="97"/>
    </row>
    <row r="10" spans="1:10">
      <c r="A10" s="270">
        <v>1</v>
      </c>
      <c r="B10" s="141" t="s">
        <v>551</v>
      </c>
      <c r="C10" s="395">
        <f>SUM(C11:C17)</f>
        <v>0</v>
      </c>
      <c r="D10" s="271">
        <f>C10/C26</f>
        <v>0</v>
      </c>
      <c r="E10" s="97"/>
      <c r="G10" s="97"/>
      <c r="H10" s="97"/>
    </row>
    <row r="11" spans="1:10">
      <c r="A11" s="193">
        <v>1.1000000000000001</v>
      </c>
      <c r="B11" s="187" t="s">
        <v>2107</v>
      </c>
      <c r="C11" s="396">
        <f>'MNB107'!D32</f>
        <v>0</v>
      </c>
      <c r="D11" s="271">
        <f>C11/C26</f>
        <v>0</v>
      </c>
      <c r="E11" s="97"/>
      <c r="G11" s="97"/>
      <c r="H11" s="97"/>
    </row>
    <row r="12" spans="1:10">
      <c r="A12" s="193">
        <v>1.2</v>
      </c>
      <c r="B12" s="187" t="s">
        <v>2108</v>
      </c>
      <c r="C12" s="392"/>
      <c r="D12" s="271">
        <f>C12/C26</f>
        <v>0</v>
      </c>
      <c r="E12" s="97"/>
      <c r="G12" s="97"/>
      <c r="H12" s="97"/>
    </row>
    <row r="13" spans="1:10">
      <c r="A13" s="193">
        <v>1.3</v>
      </c>
      <c r="B13" s="187" t="s">
        <v>2109</v>
      </c>
      <c r="C13" s="392"/>
      <c r="D13" s="271">
        <f>C13/C26</f>
        <v>0</v>
      </c>
      <c r="E13" s="97"/>
      <c r="G13" s="97"/>
      <c r="H13" s="97"/>
    </row>
    <row r="14" spans="1:10">
      <c r="A14" s="193">
        <v>1.4</v>
      </c>
      <c r="B14" s="187" t="s">
        <v>1947</v>
      </c>
      <c r="C14" s="396">
        <f>'MNB300'!D10</f>
        <v>0</v>
      </c>
      <c r="D14" s="271">
        <f>C14/C26</f>
        <v>0</v>
      </c>
      <c r="E14" s="97"/>
      <c r="G14" s="97"/>
      <c r="H14" s="97"/>
    </row>
    <row r="15" spans="1:10">
      <c r="A15" s="193">
        <v>1.5</v>
      </c>
      <c r="B15" s="187" t="s">
        <v>2110</v>
      </c>
      <c r="C15" s="392"/>
      <c r="D15" s="271">
        <f>C15/C26</f>
        <v>0</v>
      </c>
      <c r="E15" s="97"/>
      <c r="G15" s="97"/>
      <c r="H15" s="97"/>
    </row>
    <row r="16" spans="1:10">
      <c r="A16" s="193">
        <v>1.6</v>
      </c>
      <c r="B16" s="187" t="s">
        <v>2111</v>
      </c>
      <c r="C16" s="395">
        <f>'MNB102'!D20</f>
        <v>0</v>
      </c>
      <c r="D16" s="271">
        <f>C16/C26</f>
        <v>0</v>
      </c>
      <c r="E16" s="97"/>
      <c r="G16" s="97"/>
      <c r="H16" s="97"/>
    </row>
    <row r="17" spans="1:10">
      <c r="A17" s="193">
        <v>1.7</v>
      </c>
      <c r="B17" s="187" t="s">
        <v>1948</v>
      </c>
      <c r="C17" s="397">
        <f>'MNB102'!B42</f>
        <v>0</v>
      </c>
      <c r="D17" s="271">
        <f>C17/C26</f>
        <v>0</v>
      </c>
      <c r="E17" s="97"/>
      <c r="G17" s="97"/>
      <c r="H17" s="97"/>
    </row>
    <row r="18" spans="1:10">
      <c r="A18" s="193">
        <v>2</v>
      </c>
      <c r="B18" s="143" t="s">
        <v>853</v>
      </c>
      <c r="C18" s="398">
        <f>'MNB103'!C20</f>
        <v>36702079.869999975</v>
      </c>
      <c r="D18" s="271">
        <f>C18/C26</f>
        <v>1</v>
      </c>
      <c r="E18" s="97"/>
      <c r="G18" s="97"/>
      <c r="H18" s="97"/>
      <c r="I18" s="97"/>
      <c r="J18" s="97"/>
    </row>
    <row r="19" spans="1:10">
      <c r="A19" s="193">
        <v>3</v>
      </c>
      <c r="B19" s="143" t="s">
        <v>854</v>
      </c>
      <c r="C19" s="395">
        <f>'MNB102'!B56</f>
        <v>0</v>
      </c>
      <c r="D19" s="271">
        <f>C19/C26</f>
        <v>0</v>
      </c>
    </row>
    <row r="20" spans="1:10">
      <c r="A20" s="193">
        <v>4</v>
      </c>
      <c r="B20" s="143" t="s">
        <v>552</v>
      </c>
      <c r="C20" s="397">
        <f>'MNB104'!C10</f>
        <v>0</v>
      </c>
      <c r="D20" s="271">
        <f>C20/C26</f>
        <v>0</v>
      </c>
    </row>
    <row r="21" spans="1:10">
      <c r="A21" s="193">
        <v>5</v>
      </c>
      <c r="B21" s="143" t="s">
        <v>1949</v>
      </c>
      <c r="C21" s="392"/>
      <c r="D21" s="271">
        <f>C21/C26</f>
        <v>0</v>
      </c>
      <c r="E21" s="97"/>
      <c r="G21" s="97"/>
      <c r="H21" s="97"/>
    </row>
    <row r="22" spans="1:10">
      <c r="A22" s="193">
        <v>6</v>
      </c>
      <c r="B22" s="143" t="s">
        <v>1950</v>
      </c>
      <c r="C22" s="392"/>
      <c r="D22" s="271">
        <f>C22/C26</f>
        <v>0</v>
      </c>
      <c r="H22" s="97"/>
    </row>
    <row r="23" spans="1:10">
      <c r="A23" s="193">
        <v>7</v>
      </c>
      <c r="B23" s="143" t="s">
        <v>1951</v>
      </c>
      <c r="C23" s="392"/>
      <c r="D23" s="271">
        <f>C23/C26</f>
        <v>0</v>
      </c>
      <c r="E23" s="97"/>
      <c r="G23" s="97"/>
      <c r="H23" s="97"/>
    </row>
    <row r="24" spans="1:10">
      <c r="A24" s="193">
        <v>8</v>
      </c>
      <c r="B24" s="143" t="s">
        <v>2106</v>
      </c>
      <c r="C24" s="392"/>
      <c r="D24" s="271">
        <f>C24/C26</f>
        <v>0</v>
      </c>
      <c r="E24" s="97"/>
      <c r="G24" s="97"/>
      <c r="H24" s="97"/>
    </row>
    <row r="25" spans="1:10">
      <c r="A25" s="193">
        <v>9</v>
      </c>
      <c r="B25" s="143" t="s">
        <v>177</v>
      </c>
      <c r="C25" s="399"/>
      <c r="D25" s="271">
        <f>C25/C26</f>
        <v>0</v>
      </c>
      <c r="E25" s="97"/>
      <c r="G25" s="97"/>
      <c r="H25" s="97"/>
    </row>
    <row r="26" spans="1:10">
      <c r="A26" s="272"/>
      <c r="B26" s="144" t="s">
        <v>215</v>
      </c>
      <c r="C26" s="394">
        <f>C10+SUM(C18:C25)</f>
        <v>36702079.869999975</v>
      </c>
      <c r="D26" s="271">
        <f>C26/C26</f>
        <v>1</v>
      </c>
      <c r="E26" s="97"/>
      <c r="G26" s="97"/>
      <c r="H26" s="97"/>
    </row>
    <row r="27" spans="1:10">
      <c r="A27" s="273"/>
      <c r="B27" s="192"/>
      <c r="C27" s="400"/>
      <c r="D27" s="274"/>
    </row>
    <row r="28" spans="1:10" ht="23.45" customHeight="1">
      <c r="A28" s="268" t="s">
        <v>200</v>
      </c>
      <c r="B28" s="139" t="s">
        <v>1952</v>
      </c>
      <c r="C28" s="394"/>
      <c r="D28" s="269"/>
      <c r="E28" s="97"/>
      <c r="G28" s="97"/>
      <c r="H28" s="97"/>
    </row>
    <row r="29" spans="1:10">
      <c r="A29" s="272"/>
      <c r="B29" s="146" t="s">
        <v>2140</v>
      </c>
      <c r="C29" s="395">
        <f>SUM(C31:C34)</f>
        <v>0</v>
      </c>
      <c r="D29" s="271" t="e">
        <f>C29/C$44</f>
        <v>#DIV/0!</v>
      </c>
      <c r="E29" s="97"/>
      <c r="G29" s="97"/>
      <c r="H29" s="97"/>
    </row>
    <row r="30" spans="1:10">
      <c r="A30" s="275">
        <v>1</v>
      </c>
      <c r="B30" s="139" t="s">
        <v>2169</v>
      </c>
      <c r="C30" s="394"/>
      <c r="D30" s="269"/>
      <c r="E30" s="97"/>
      <c r="G30" s="97"/>
      <c r="H30" s="97"/>
    </row>
    <row r="31" spans="1:10">
      <c r="A31" s="193">
        <v>1.1000000000000001</v>
      </c>
      <c r="B31" s="143" t="s">
        <v>553</v>
      </c>
      <c r="C31" s="392"/>
      <c r="D31" s="271" t="e">
        <f>C31/C$44</f>
        <v>#DIV/0!</v>
      </c>
      <c r="E31" s="97"/>
      <c r="G31" s="97"/>
      <c r="H31" s="97"/>
    </row>
    <row r="32" spans="1:10">
      <c r="A32" s="193">
        <v>1.2</v>
      </c>
      <c r="B32" s="143" t="s">
        <v>500</v>
      </c>
      <c r="C32" s="392"/>
      <c r="D32" s="271" t="e">
        <f>C32/C$44</f>
        <v>#DIV/0!</v>
      </c>
      <c r="E32" s="97"/>
      <c r="G32" s="97"/>
      <c r="H32" s="97"/>
    </row>
    <row r="33" spans="1:8">
      <c r="A33" s="193">
        <v>1.3</v>
      </c>
      <c r="B33" s="143" t="s">
        <v>554</v>
      </c>
      <c r="C33" s="396">
        <f>'MNB105'!C17</f>
        <v>0</v>
      </c>
      <c r="D33" s="271" t="e">
        <f>C33/C$44</f>
        <v>#DIV/0!</v>
      </c>
      <c r="E33" s="97"/>
      <c r="G33" s="97"/>
      <c r="H33" s="97"/>
    </row>
    <row r="34" spans="1:8">
      <c r="A34" s="193">
        <v>1.4</v>
      </c>
      <c r="B34" s="143" t="s">
        <v>610</v>
      </c>
      <c r="C34" s="401"/>
      <c r="D34" s="271" t="e">
        <f>C34/C$44</f>
        <v>#DIV/0!</v>
      </c>
      <c r="E34" s="97"/>
      <c r="G34" s="97"/>
      <c r="H34" s="97"/>
    </row>
    <row r="35" spans="1:8">
      <c r="A35" s="275">
        <v>2</v>
      </c>
      <c r="B35" s="139" t="s">
        <v>216</v>
      </c>
      <c r="C35" s="394"/>
      <c r="D35" s="269"/>
      <c r="E35" s="97"/>
      <c r="G35" s="97"/>
      <c r="H35" s="97"/>
    </row>
    <row r="36" spans="1:8">
      <c r="A36" s="193">
        <v>2.1</v>
      </c>
      <c r="B36" s="143" t="s">
        <v>2112</v>
      </c>
      <c r="C36" s="395">
        <f>'MNB300'!D163</f>
        <v>0</v>
      </c>
      <c r="D36" s="271" t="e">
        <f t="shared" ref="D36:D44" si="0">C36/C$44</f>
        <v>#DIV/0!</v>
      </c>
      <c r="E36" s="97"/>
      <c r="G36" s="97"/>
      <c r="H36" s="97"/>
    </row>
    <row r="37" spans="1:8">
      <c r="A37" s="193">
        <v>2.2000000000000002</v>
      </c>
      <c r="B37" s="143" t="s">
        <v>855</v>
      </c>
      <c r="C37" s="396">
        <f>'MNB108'!F9</f>
        <v>0</v>
      </c>
      <c r="D37" s="271" t="e">
        <f t="shared" si="0"/>
        <v>#DIV/0!</v>
      </c>
    </row>
    <row r="38" spans="1:8">
      <c r="A38" s="193">
        <v>2.2999999999999998</v>
      </c>
      <c r="B38" s="143" t="s">
        <v>611</v>
      </c>
      <c r="C38" s="396">
        <f>'MNB108'!F117</f>
        <v>0</v>
      </c>
      <c r="D38" s="271" t="e">
        <f t="shared" si="0"/>
        <v>#DIV/0!</v>
      </c>
    </row>
    <row r="39" spans="1:8">
      <c r="A39" s="193">
        <v>2.4</v>
      </c>
      <c r="B39" s="143" t="s">
        <v>2105</v>
      </c>
      <c r="C39" s="396">
        <f>'MNB106'!K15</f>
        <v>0</v>
      </c>
      <c r="D39" s="271" t="e">
        <f t="shared" si="0"/>
        <v>#DIV/0!</v>
      </c>
      <c r="E39" s="97"/>
      <c r="G39" s="97"/>
    </row>
    <row r="40" spans="1:8">
      <c r="A40" s="193">
        <v>2.5</v>
      </c>
      <c r="B40" s="143" t="s">
        <v>501</v>
      </c>
      <c r="C40" s="392">
        <v>0</v>
      </c>
      <c r="D40" s="271" t="e">
        <f t="shared" si="0"/>
        <v>#DIV/0!</v>
      </c>
      <c r="E40" s="97"/>
      <c r="G40" s="97"/>
    </row>
    <row r="41" spans="1:8">
      <c r="A41" s="193">
        <v>2.6</v>
      </c>
      <c r="B41" s="143" t="s">
        <v>2104</v>
      </c>
      <c r="C41" s="392"/>
      <c r="D41" s="271" t="e">
        <f t="shared" si="0"/>
        <v>#DIV/0!</v>
      </c>
      <c r="E41" s="97"/>
      <c r="G41" s="97"/>
      <c r="H41" s="97"/>
    </row>
    <row r="42" spans="1:8">
      <c r="A42" s="193">
        <v>2.7</v>
      </c>
      <c r="B42" s="143" t="s">
        <v>612</v>
      </c>
      <c r="C42" s="396">
        <f>'MNB104'!C269</f>
        <v>0</v>
      </c>
      <c r="D42" s="271" t="e">
        <f t="shared" si="0"/>
        <v>#DIV/0!</v>
      </c>
    </row>
    <row r="43" spans="1:8">
      <c r="A43" s="272"/>
      <c r="B43" s="145" t="s">
        <v>144</v>
      </c>
      <c r="C43" s="395">
        <f>SUM(C36:C42)</f>
        <v>0</v>
      </c>
      <c r="D43" s="271" t="e">
        <f t="shared" si="0"/>
        <v>#DIV/0!</v>
      </c>
    </row>
    <row r="44" spans="1:8">
      <c r="A44" s="272"/>
      <c r="B44" s="144" t="s">
        <v>287</v>
      </c>
      <c r="C44" s="394">
        <f>C29+C43</f>
        <v>0</v>
      </c>
      <c r="D44" s="271" t="e">
        <f t="shared" si="0"/>
        <v>#DIV/0!</v>
      </c>
    </row>
    <row r="45" spans="1:8" ht="16.5" thickBot="1">
      <c r="A45" s="276"/>
      <c r="B45" s="153"/>
      <c r="C45" s="402"/>
      <c r="D45" s="277"/>
    </row>
    <row r="46" spans="1:8" ht="22.5" customHeight="1">
      <c r="A46" s="194" t="s">
        <v>201</v>
      </c>
      <c r="B46" s="155" t="s">
        <v>2083</v>
      </c>
      <c r="C46" s="393"/>
      <c r="D46" s="157"/>
    </row>
    <row r="47" spans="1:8">
      <c r="A47" s="193">
        <v>1</v>
      </c>
      <c r="B47" s="148" t="s">
        <v>1953</v>
      </c>
      <c r="C47" s="399"/>
      <c r="D47" s="158"/>
    </row>
    <row r="48" spans="1:8">
      <c r="A48" s="193">
        <v>2</v>
      </c>
      <c r="B48" s="148" t="s">
        <v>1936</v>
      </c>
      <c r="C48" s="399"/>
      <c r="D48" s="158"/>
    </row>
    <row r="49" spans="1:4" ht="16.5" thickBot="1">
      <c r="A49" s="159"/>
      <c r="B49" s="160" t="s">
        <v>106</v>
      </c>
      <c r="C49" s="403">
        <f>SUM(C47:C48)</f>
        <v>0</v>
      </c>
      <c r="D49" s="161"/>
    </row>
  </sheetData>
  <sheetProtection algorithmName="SHA-512" hashValue="kYKhd5YtGt7WJdwshN75N+9irKdWS+J8sGeAaDId0sSn4hfvgxJtQ9ZyePOEiAa7En+RaUYG8aJRvFM+U9olmg==" saltValue="sYC/Ur56n5/7iTvHLrs49g==" spinCount="100000" sheet="1" objects="1" scenarios="1"/>
  <dataValidations count="1">
    <dataValidation type="decimal" operator="greaterThanOrEqual" allowBlank="1" showInputMessage="1" showErrorMessage="1" sqref="C10:C26 C31:C32 C34 C36:C44 C47:C49">
      <formula1>0</formula1>
    </dataValidation>
  </dataValidations>
  <printOptions horizontalCentered="1" gridLinesSet="0"/>
  <pageMargins left="0.5" right="0.5" top="0.5" bottom="0.5" header="0.35" footer="0.35"/>
  <pageSetup scale="84" fitToHeight="9999" orientation="portrait" horizontalDpi="300" verticalDpi="300" r:id="rId1"/>
  <headerFooter alignWithMargins="0">
    <oddHeader>&amp;CMBK100&amp;L&amp;R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tabColor rgb="FFFF0000"/>
    <pageSetUpPr fitToPage="1"/>
  </sheetPr>
  <dimension ref="A1:J97"/>
  <sheetViews>
    <sheetView showGridLines="0" topLeftCell="A61" zoomScale="110" zoomScaleNormal="110" zoomScaleSheetLayoutView="98" workbookViewId="0">
      <selection activeCell="C14" sqref="C14"/>
    </sheetView>
  </sheetViews>
  <sheetFormatPr defaultColWidth="11.42578125" defaultRowHeight="15.75"/>
  <cols>
    <col min="1" max="1" width="11.42578125" style="42" customWidth="1"/>
    <col min="2" max="2" width="35.42578125" style="42" customWidth="1"/>
    <col min="3" max="3" width="46.85546875" style="42" customWidth="1"/>
    <col min="4" max="4" width="21.140625" style="42" customWidth="1"/>
    <col min="5" max="5" width="11.42578125" style="42" customWidth="1"/>
    <col min="6" max="6" width="14.42578125" style="42" customWidth="1"/>
    <col min="7" max="251" width="11.42578125" style="42"/>
    <col min="252" max="255" width="11.42578125" style="42" customWidth="1"/>
    <col min="256" max="256" width="5.140625" style="42" customWidth="1"/>
    <col min="257" max="257" width="37" style="42" customWidth="1"/>
    <col min="258" max="258" width="30.42578125" style="42" customWidth="1"/>
    <col min="259" max="259" width="21.140625" style="42" customWidth="1"/>
    <col min="260" max="260" width="10.42578125" style="42" bestFit="1" customWidth="1"/>
    <col min="261" max="261" width="11.42578125" style="42" customWidth="1"/>
    <col min="262" max="262" width="14.42578125" style="42" customWidth="1"/>
    <col min="263" max="507" width="11.42578125" style="42"/>
    <col min="508" max="511" width="11.42578125" style="42" customWidth="1"/>
    <col min="512" max="512" width="5.140625" style="42" customWidth="1"/>
    <col min="513" max="513" width="37" style="42" customWidth="1"/>
    <col min="514" max="514" width="30.42578125" style="42" customWidth="1"/>
    <col min="515" max="515" width="21.140625" style="42" customWidth="1"/>
    <col min="516" max="516" width="10.42578125" style="42" bestFit="1" customWidth="1"/>
    <col min="517" max="517" width="11.42578125" style="42" customWidth="1"/>
    <col min="518" max="518" width="14.42578125" style="42" customWidth="1"/>
    <col min="519" max="763" width="11.42578125" style="42"/>
    <col min="764" max="767" width="11.42578125" style="42" customWidth="1"/>
    <col min="768" max="768" width="5.140625" style="42" customWidth="1"/>
    <col min="769" max="769" width="37" style="42" customWidth="1"/>
    <col min="770" max="770" width="30.42578125" style="42" customWidth="1"/>
    <col min="771" max="771" width="21.140625" style="42" customWidth="1"/>
    <col min="772" max="772" width="10.42578125" style="42" bestFit="1" customWidth="1"/>
    <col min="773" max="773" width="11.42578125" style="42" customWidth="1"/>
    <col min="774" max="774" width="14.42578125" style="42" customWidth="1"/>
    <col min="775" max="1019" width="11.42578125" style="42"/>
    <col min="1020" max="1023" width="11.42578125" style="42" customWidth="1"/>
    <col min="1024" max="1024" width="5.140625" style="42" customWidth="1"/>
    <col min="1025" max="1025" width="37" style="42" customWidth="1"/>
    <col min="1026" max="1026" width="30.42578125" style="42" customWidth="1"/>
    <col min="1027" max="1027" width="21.140625" style="42" customWidth="1"/>
    <col min="1028" max="1028" width="10.42578125" style="42" bestFit="1" customWidth="1"/>
    <col min="1029" max="1029" width="11.42578125" style="42" customWidth="1"/>
    <col min="1030" max="1030" width="14.42578125" style="42" customWidth="1"/>
    <col min="1031" max="1275" width="11.42578125" style="42"/>
    <col min="1276" max="1279" width="11.42578125" style="42" customWidth="1"/>
    <col min="1280" max="1280" width="5.140625" style="42" customWidth="1"/>
    <col min="1281" max="1281" width="37" style="42" customWidth="1"/>
    <col min="1282" max="1282" width="30.42578125" style="42" customWidth="1"/>
    <col min="1283" max="1283" width="21.140625" style="42" customWidth="1"/>
    <col min="1284" max="1284" width="10.42578125" style="42" bestFit="1" customWidth="1"/>
    <col min="1285" max="1285" width="11.42578125" style="42" customWidth="1"/>
    <col min="1286" max="1286" width="14.42578125" style="42" customWidth="1"/>
    <col min="1287" max="1531" width="11.42578125" style="42"/>
    <col min="1532" max="1535" width="11.42578125" style="42" customWidth="1"/>
    <col min="1536" max="1536" width="5.140625" style="42" customWidth="1"/>
    <col min="1537" max="1537" width="37" style="42" customWidth="1"/>
    <col min="1538" max="1538" width="30.42578125" style="42" customWidth="1"/>
    <col min="1539" max="1539" width="21.140625" style="42" customWidth="1"/>
    <col min="1540" max="1540" width="10.42578125" style="42" bestFit="1" customWidth="1"/>
    <col min="1541" max="1541" width="11.42578125" style="42" customWidth="1"/>
    <col min="1542" max="1542" width="14.42578125" style="42" customWidth="1"/>
    <col min="1543" max="1787" width="11.42578125" style="42"/>
    <col min="1788" max="1791" width="11.42578125" style="42" customWidth="1"/>
    <col min="1792" max="1792" width="5.140625" style="42" customWidth="1"/>
    <col min="1793" max="1793" width="37" style="42" customWidth="1"/>
    <col min="1794" max="1794" width="30.42578125" style="42" customWidth="1"/>
    <col min="1795" max="1795" width="21.140625" style="42" customWidth="1"/>
    <col min="1796" max="1796" width="10.42578125" style="42" bestFit="1" customWidth="1"/>
    <col min="1797" max="1797" width="11.42578125" style="42" customWidth="1"/>
    <col min="1798" max="1798" width="14.42578125" style="42" customWidth="1"/>
    <col min="1799" max="2043" width="11.42578125" style="42"/>
    <col min="2044" max="2047" width="11.42578125" style="42" customWidth="1"/>
    <col min="2048" max="2048" width="5.140625" style="42" customWidth="1"/>
    <col min="2049" max="2049" width="37" style="42" customWidth="1"/>
    <col min="2050" max="2050" width="30.42578125" style="42" customWidth="1"/>
    <col min="2051" max="2051" width="21.140625" style="42" customWidth="1"/>
    <col min="2052" max="2052" width="10.42578125" style="42" bestFit="1" customWidth="1"/>
    <col min="2053" max="2053" width="11.42578125" style="42" customWidth="1"/>
    <col min="2054" max="2054" width="14.42578125" style="42" customWidth="1"/>
    <col min="2055" max="2299" width="11.42578125" style="42"/>
    <col min="2300" max="2303" width="11.42578125" style="42" customWidth="1"/>
    <col min="2304" max="2304" width="5.140625" style="42" customWidth="1"/>
    <col min="2305" max="2305" width="37" style="42" customWidth="1"/>
    <col min="2306" max="2306" width="30.42578125" style="42" customWidth="1"/>
    <col min="2307" max="2307" width="21.140625" style="42" customWidth="1"/>
    <col min="2308" max="2308" width="10.42578125" style="42" bestFit="1" customWidth="1"/>
    <col min="2309" max="2309" width="11.42578125" style="42" customWidth="1"/>
    <col min="2310" max="2310" width="14.42578125" style="42" customWidth="1"/>
    <col min="2311" max="2555" width="11.42578125" style="42"/>
    <col min="2556" max="2559" width="11.42578125" style="42" customWidth="1"/>
    <col min="2560" max="2560" width="5.140625" style="42" customWidth="1"/>
    <col min="2561" max="2561" width="37" style="42" customWidth="1"/>
    <col min="2562" max="2562" width="30.42578125" style="42" customWidth="1"/>
    <col min="2563" max="2563" width="21.140625" style="42" customWidth="1"/>
    <col min="2564" max="2564" width="10.42578125" style="42" bestFit="1" customWidth="1"/>
    <col min="2565" max="2565" width="11.42578125" style="42" customWidth="1"/>
    <col min="2566" max="2566" width="14.42578125" style="42" customWidth="1"/>
    <col min="2567" max="2811" width="11.42578125" style="42"/>
    <col min="2812" max="2815" width="11.42578125" style="42" customWidth="1"/>
    <col min="2816" max="2816" width="5.140625" style="42" customWidth="1"/>
    <col min="2817" max="2817" width="37" style="42" customWidth="1"/>
    <col min="2818" max="2818" width="30.42578125" style="42" customWidth="1"/>
    <col min="2819" max="2819" width="21.140625" style="42" customWidth="1"/>
    <col min="2820" max="2820" width="10.42578125" style="42" bestFit="1" customWidth="1"/>
    <col min="2821" max="2821" width="11.42578125" style="42" customWidth="1"/>
    <col min="2822" max="2822" width="14.42578125" style="42" customWidth="1"/>
    <col min="2823" max="3067" width="11.42578125" style="42"/>
    <col min="3068" max="3071" width="11.42578125" style="42" customWidth="1"/>
    <col min="3072" max="3072" width="5.140625" style="42" customWidth="1"/>
    <col min="3073" max="3073" width="37" style="42" customWidth="1"/>
    <col min="3074" max="3074" width="30.42578125" style="42" customWidth="1"/>
    <col min="3075" max="3075" width="21.140625" style="42" customWidth="1"/>
    <col min="3076" max="3076" width="10.42578125" style="42" bestFit="1" customWidth="1"/>
    <col min="3077" max="3077" width="11.42578125" style="42" customWidth="1"/>
    <col min="3078" max="3078" width="14.42578125" style="42" customWidth="1"/>
    <col min="3079" max="3323" width="11.42578125" style="42"/>
    <col min="3324" max="3327" width="11.42578125" style="42" customWidth="1"/>
    <col min="3328" max="3328" width="5.140625" style="42" customWidth="1"/>
    <col min="3329" max="3329" width="37" style="42" customWidth="1"/>
    <col min="3330" max="3330" width="30.42578125" style="42" customWidth="1"/>
    <col min="3331" max="3331" width="21.140625" style="42" customWidth="1"/>
    <col min="3332" max="3332" width="10.42578125" style="42" bestFit="1" customWidth="1"/>
    <col min="3333" max="3333" width="11.42578125" style="42" customWidth="1"/>
    <col min="3334" max="3334" width="14.42578125" style="42" customWidth="1"/>
    <col min="3335" max="3579" width="11.42578125" style="42"/>
    <col min="3580" max="3583" width="11.42578125" style="42" customWidth="1"/>
    <col min="3584" max="3584" width="5.140625" style="42" customWidth="1"/>
    <col min="3585" max="3585" width="37" style="42" customWidth="1"/>
    <col min="3586" max="3586" width="30.42578125" style="42" customWidth="1"/>
    <col min="3587" max="3587" width="21.140625" style="42" customWidth="1"/>
    <col min="3588" max="3588" width="10.42578125" style="42" bestFit="1" customWidth="1"/>
    <col min="3589" max="3589" width="11.42578125" style="42" customWidth="1"/>
    <col min="3590" max="3590" width="14.42578125" style="42" customWidth="1"/>
    <col min="3591" max="3835" width="11.42578125" style="42"/>
    <col min="3836" max="3839" width="11.42578125" style="42" customWidth="1"/>
    <col min="3840" max="3840" width="5.140625" style="42" customWidth="1"/>
    <col min="3841" max="3841" width="37" style="42" customWidth="1"/>
    <col min="3842" max="3842" width="30.42578125" style="42" customWidth="1"/>
    <col min="3843" max="3843" width="21.140625" style="42" customWidth="1"/>
    <col min="3844" max="3844" width="10.42578125" style="42" bestFit="1" customWidth="1"/>
    <col min="3845" max="3845" width="11.42578125" style="42" customWidth="1"/>
    <col min="3846" max="3846" width="14.42578125" style="42" customWidth="1"/>
    <col min="3847" max="4091" width="11.42578125" style="42"/>
    <col min="4092" max="4095" width="11.42578125" style="42" customWidth="1"/>
    <col min="4096" max="4096" width="5.140625" style="42" customWidth="1"/>
    <col min="4097" max="4097" width="37" style="42" customWidth="1"/>
    <col min="4098" max="4098" width="30.42578125" style="42" customWidth="1"/>
    <col min="4099" max="4099" width="21.140625" style="42" customWidth="1"/>
    <col min="4100" max="4100" width="10.42578125" style="42" bestFit="1" customWidth="1"/>
    <col min="4101" max="4101" width="11.42578125" style="42" customWidth="1"/>
    <col min="4102" max="4102" width="14.42578125" style="42" customWidth="1"/>
    <col min="4103" max="4347" width="11.42578125" style="42"/>
    <col min="4348" max="4351" width="11.42578125" style="42" customWidth="1"/>
    <col min="4352" max="4352" width="5.140625" style="42" customWidth="1"/>
    <col min="4353" max="4353" width="37" style="42" customWidth="1"/>
    <col min="4354" max="4354" width="30.42578125" style="42" customWidth="1"/>
    <col min="4355" max="4355" width="21.140625" style="42" customWidth="1"/>
    <col min="4356" max="4356" width="10.42578125" style="42" bestFit="1" customWidth="1"/>
    <col min="4357" max="4357" width="11.42578125" style="42" customWidth="1"/>
    <col min="4358" max="4358" width="14.42578125" style="42" customWidth="1"/>
    <col min="4359" max="4603" width="11.42578125" style="42"/>
    <col min="4604" max="4607" width="11.42578125" style="42" customWidth="1"/>
    <col min="4608" max="4608" width="5.140625" style="42" customWidth="1"/>
    <col min="4609" max="4609" width="37" style="42" customWidth="1"/>
    <col min="4610" max="4610" width="30.42578125" style="42" customWidth="1"/>
    <col min="4611" max="4611" width="21.140625" style="42" customWidth="1"/>
    <col min="4612" max="4612" width="10.42578125" style="42" bestFit="1" customWidth="1"/>
    <col min="4613" max="4613" width="11.42578125" style="42" customWidth="1"/>
    <col min="4614" max="4614" width="14.42578125" style="42" customWidth="1"/>
    <col min="4615" max="4859" width="11.42578125" style="42"/>
    <col min="4860" max="4863" width="11.42578125" style="42" customWidth="1"/>
    <col min="4864" max="4864" width="5.140625" style="42" customWidth="1"/>
    <col min="4865" max="4865" width="37" style="42" customWidth="1"/>
    <col min="4866" max="4866" width="30.42578125" style="42" customWidth="1"/>
    <col min="4867" max="4867" width="21.140625" style="42" customWidth="1"/>
    <col min="4868" max="4868" width="10.42578125" style="42" bestFit="1" customWidth="1"/>
    <col min="4869" max="4869" width="11.42578125" style="42" customWidth="1"/>
    <col min="4870" max="4870" width="14.42578125" style="42" customWidth="1"/>
    <col min="4871" max="5115" width="11.42578125" style="42"/>
    <col min="5116" max="5119" width="11.42578125" style="42" customWidth="1"/>
    <col min="5120" max="5120" width="5.140625" style="42" customWidth="1"/>
    <col min="5121" max="5121" width="37" style="42" customWidth="1"/>
    <col min="5122" max="5122" width="30.42578125" style="42" customWidth="1"/>
    <col min="5123" max="5123" width="21.140625" style="42" customWidth="1"/>
    <col min="5124" max="5124" width="10.42578125" style="42" bestFit="1" customWidth="1"/>
    <col min="5125" max="5125" width="11.42578125" style="42" customWidth="1"/>
    <col min="5126" max="5126" width="14.42578125" style="42" customWidth="1"/>
    <col min="5127" max="5371" width="11.42578125" style="42"/>
    <col min="5372" max="5375" width="11.42578125" style="42" customWidth="1"/>
    <col min="5376" max="5376" width="5.140625" style="42" customWidth="1"/>
    <col min="5377" max="5377" width="37" style="42" customWidth="1"/>
    <col min="5378" max="5378" width="30.42578125" style="42" customWidth="1"/>
    <col min="5379" max="5379" width="21.140625" style="42" customWidth="1"/>
    <col min="5380" max="5380" width="10.42578125" style="42" bestFit="1" customWidth="1"/>
    <col min="5381" max="5381" width="11.42578125" style="42" customWidth="1"/>
    <col min="5382" max="5382" width="14.42578125" style="42" customWidth="1"/>
    <col min="5383" max="5627" width="11.42578125" style="42"/>
    <col min="5628" max="5631" width="11.42578125" style="42" customWidth="1"/>
    <col min="5632" max="5632" width="5.140625" style="42" customWidth="1"/>
    <col min="5633" max="5633" width="37" style="42" customWidth="1"/>
    <col min="5634" max="5634" width="30.42578125" style="42" customWidth="1"/>
    <col min="5635" max="5635" width="21.140625" style="42" customWidth="1"/>
    <col min="5636" max="5636" width="10.42578125" style="42" bestFit="1" customWidth="1"/>
    <col min="5637" max="5637" width="11.42578125" style="42" customWidth="1"/>
    <col min="5638" max="5638" width="14.42578125" style="42" customWidth="1"/>
    <col min="5639" max="5883" width="11.42578125" style="42"/>
    <col min="5884" max="5887" width="11.42578125" style="42" customWidth="1"/>
    <col min="5888" max="5888" width="5.140625" style="42" customWidth="1"/>
    <col min="5889" max="5889" width="37" style="42" customWidth="1"/>
    <col min="5890" max="5890" width="30.42578125" style="42" customWidth="1"/>
    <col min="5891" max="5891" width="21.140625" style="42" customWidth="1"/>
    <col min="5892" max="5892" width="10.42578125" style="42" bestFit="1" customWidth="1"/>
    <col min="5893" max="5893" width="11.42578125" style="42" customWidth="1"/>
    <col min="5894" max="5894" width="14.42578125" style="42" customWidth="1"/>
    <col min="5895" max="6139" width="11.42578125" style="42"/>
    <col min="6140" max="6143" width="11.42578125" style="42" customWidth="1"/>
    <col min="6144" max="6144" width="5.140625" style="42" customWidth="1"/>
    <col min="6145" max="6145" width="37" style="42" customWidth="1"/>
    <col min="6146" max="6146" width="30.42578125" style="42" customWidth="1"/>
    <col min="6147" max="6147" width="21.140625" style="42" customWidth="1"/>
    <col min="6148" max="6148" width="10.42578125" style="42" bestFit="1" customWidth="1"/>
    <col min="6149" max="6149" width="11.42578125" style="42" customWidth="1"/>
    <col min="6150" max="6150" width="14.42578125" style="42" customWidth="1"/>
    <col min="6151" max="6395" width="11.42578125" style="42"/>
    <col min="6396" max="6399" width="11.42578125" style="42" customWidth="1"/>
    <col min="6400" max="6400" width="5.140625" style="42" customWidth="1"/>
    <col min="6401" max="6401" width="37" style="42" customWidth="1"/>
    <col min="6402" max="6402" width="30.42578125" style="42" customWidth="1"/>
    <col min="6403" max="6403" width="21.140625" style="42" customWidth="1"/>
    <col min="6404" max="6404" width="10.42578125" style="42" bestFit="1" customWidth="1"/>
    <col min="6405" max="6405" width="11.42578125" style="42" customWidth="1"/>
    <col min="6406" max="6406" width="14.42578125" style="42" customWidth="1"/>
    <col min="6407" max="6651" width="11.42578125" style="42"/>
    <col min="6652" max="6655" width="11.42578125" style="42" customWidth="1"/>
    <col min="6656" max="6656" width="5.140625" style="42" customWidth="1"/>
    <col min="6657" max="6657" width="37" style="42" customWidth="1"/>
    <col min="6658" max="6658" width="30.42578125" style="42" customWidth="1"/>
    <col min="6659" max="6659" width="21.140625" style="42" customWidth="1"/>
    <col min="6660" max="6660" width="10.42578125" style="42" bestFit="1" customWidth="1"/>
    <col min="6661" max="6661" width="11.42578125" style="42" customWidth="1"/>
    <col min="6662" max="6662" width="14.42578125" style="42" customWidth="1"/>
    <col min="6663" max="6907" width="11.42578125" style="42"/>
    <col min="6908" max="6911" width="11.42578125" style="42" customWidth="1"/>
    <col min="6912" max="6912" width="5.140625" style="42" customWidth="1"/>
    <col min="6913" max="6913" width="37" style="42" customWidth="1"/>
    <col min="6914" max="6914" width="30.42578125" style="42" customWidth="1"/>
    <col min="6915" max="6915" width="21.140625" style="42" customWidth="1"/>
    <col min="6916" max="6916" width="10.42578125" style="42" bestFit="1" customWidth="1"/>
    <col min="6917" max="6917" width="11.42578125" style="42" customWidth="1"/>
    <col min="6918" max="6918" width="14.42578125" style="42" customWidth="1"/>
    <col min="6919" max="7163" width="11.42578125" style="42"/>
    <col min="7164" max="7167" width="11.42578125" style="42" customWidth="1"/>
    <col min="7168" max="7168" width="5.140625" style="42" customWidth="1"/>
    <col min="7169" max="7169" width="37" style="42" customWidth="1"/>
    <col min="7170" max="7170" width="30.42578125" style="42" customWidth="1"/>
    <col min="7171" max="7171" width="21.140625" style="42" customWidth="1"/>
    <col min="7172" max="7172" width="10.42578125" style="42" bestFit="1" customWidth="1"/>
    <col min="7173" max="7173" width="11.42578125" style="42" customWidth="1"/>
    <col min="7174" max="7174" width="14.42578125" style="42" customWidth="1"/>
    <col min="7175" max="7419" width="11.42578125" style="42"/>
    <col min="7420" max="7423" width="11.42578125" style="42" customWidth="1"/>
    <col min="7424" max="7424" width="5.140625" style="42" customWidth="1"/>
    <col min="7425" max="7425" width="37" style="42" customWidth="1"/>
    <col min="7426" max="7426" width="30.42578125" style="42" customWidth="1"/>
    <col min="7427" max="7427" width="21.140625" style="42" customWidth="1"/>
    <col min="7428" max="7428" width="10.42578125" style="42" bestFit="1" customWidth="1"/>
    <col min="7429" max="7429" width="11.42578125" style="42" customWidth="1"/>
    <col min="7430" max="7430" width="14.42578125" style="42" customWidth="1"/>
    <col min="7431" max="7675" width="11.42578125" style="42"/>
    <col min="7676" max="7679" width="11.42578125" style="42" customWidth="1"/>
    <col min="7680" max="7680" width="5.140625" style="42" customWidth="1"/>
    <col min="7681" max="7681" width="37" style="42" customWidth="1"/>
    <col min="7682" max="7682" width="30.42578125" style="42" customWidth="1"/>
    <col min="7683" max="7683" width="21.140625" style="42" customWidth="1"/>
    <col min="7684" max="7684" width="10.42578125" style="42" bestFit="1" customWidth="1"/>
    <col min="7685" max="7685" width="11.42578125" style="42" customWidth="1"/>
    <col min="7686" max="7686" width="14.42578125" style="42" customWidth="1"/>
    <col min="7687" max="7931" width="11.42578125" style="42"/>
    <col min="7932" max="7935" width="11.42578125" style="42" customWidth="1"/>
    <col min="7936" max="7936" width="5.140625" style="42" customWidth="1"/>
    <col min="7937" max="7937" width="37" style="42" customWidth="1"/>
    <col min="7938" max="7938" width="30.42578125" style="42" customWidth="1"/>
    <col min="7939" max="7939" width="21.140625" style="42" customWidth="1"/>
    <col min="7940" max="7940" width="10.42578125" style="42" bestFit="1" customWidth="1"/>
    <col min="7941" max="7941" width="11.42578125" style="42" customWidth="1"/>
    <col min="7942" max="7942" width="14.42578125" style="42" customWidth="1"/>
    <col min="7943" max="8187" width="11.42578125" style="42"/>
    <col min="8188" max="8191" width="11.42578125" style="42" customWidth="1"/>
    <col min="8192" max="8192" width="5.140625" style="42" customWidth="1"/>
    <col min="8193" max="8193" width="37" style="42" customWidth="1"/>
    <col min="8194" max="8194" width="30.42578125" style="42" customWidth="1"/>
    <col min="8195" max="8195" width="21.140625" style="42" customWidth="1"/>
    <col min="8196" max="8196" width="10.42578125" style="42" bestFit="1" customWidth="1"/>
    <col min="8197" max="8197" width="11.42578125" style="42" customWidth="1"/>
    <col min="8198" max="8198" width="14.42578125" style="42" customWidth="1"/>
    <col min="8199" max="8443" width="11.42578125" style="42"/>
    <col min="8444" max="8447" width="11.42578125" style="42" customWidth="1"/>
    <col min="8448" max="8448" width="5.140625" style="42" customWidth="1"/>
    <col min="8449" max="8449" width="37" style="42" customWidth="1"/>
    <col min="8450" max="8450" width="30.42578125" style="42" customWidth="1"/>
    <col min="8451" max="8451" width="21.140625" style="42" customWidth="1"/>
    <col min="8452" max="8452" width="10.42578125" style="42" bestFit="1" customWidth="1"/>
    <col min="8453" max="8453" width="11.42578125" style="42" customWidth="1"/>
    <col min="8454" max="8454" width="14.42578125" style="42" customWidth="1"/>
    <col min="8455" max="8699" width="11.42578125" style="42"/>
    <col min="8700" max="8703" width="11.42578125" style="42" customWidth="1"/>
    <col min="8704" max="8704" width="5.140625" style="42" customWidth="1"/>
    <col min="8705" max="8705" width="37" style="42" customWidth="1"/>
    <col min="8706" max="8706" width="30.42578125" style="42" customWidth="1"/>
    <col min="8707" max="8707" width="21.140625" style="42" customWidth="1"/>
    <col min="8708" max="8708" width="10.42578125" style="42" bestFit="1" customWidth="1"/>
    <col min="8709" max="8709" width="11.42578125" style="42" customWidth="1"/>
    <col min="8710" max="8710" width="14.42578125" style="42" customWidth="1"/>
    <col min="8711" max="8955" width="11.42578125" style="42"/>
    <col min="8956" max="8959" width="11.42578125" style="42" customWidth="1"/>
    <col min="8960" max="8960" width="5.140625" style="42" customWidth="1"/>
    <col min="8961" max="8961" width="37" style="42" customWidth="1"/>
    <col min="8962" max="8962" width="30.42578125" style="42" customWidth="1"/>
    <col min="8963" max="8963" width="21.140625" style="42" customWidth="1"/>
    <col min="8964" max="8964" width="10.42578125" style="42" bestFit="1" customWidth="1"/>
    <col min="8965" max="8965" width="11.42578125" style="42" customWidth="1"/>
    <col min="8966" max="8966" width="14.42578125" style="42" customWidth="1"/>
    <col min="8967" max="9211" width="11.42578125" style="42"/>
    <col min="9212" max="9215" width="11.42578125" style="42" customWidth="1"/>
    <col min="9216" max="9216" width="5.140625" style="42" customWidth="1"/>
    <col min="9217" max="9217" width="37" style="42" customWidth="1"/>
    <col min="9218" max="9218" width="30.42578125" style="42" customWidth="1"/>
    <col min="9219" max="9219" width="21.140625" style="42" customWidth="1"/>
    <col min="9220" max="9220" width="10.42578125" style="42" bestFit="1" customWidth="1"/>
    <col min="9221" max="9221" width="11.42578125" style="42" customWidth="1"/>
    <col min="9222" max="9222" width="14.42578125" style="42" customWidth="1"/>
    <col min="9223" max="9467" width="11.42578125" style="42"/>
    <col min="9468" max="9471" width="11.42578125" style="42" customWidth="1"/>
    <col min="9472" max="9472" width="5.140625" style="42" customWidth="1"/>
    <col min="9473" max="9473" width="37" style="42" customWidth="1"/>
    <col min="9474" max="9474" width="30.42578125" style="42" customWidth="1"/>
    <col min="9475" max="9475" width="21.140625" style="42" customWidth="1"/>
    <col min="9476" max="9476" width="10.42578125" style="42" bestFit="1" customWidth="1"/>
    <col min="9477" max="9477" width="11.42578125" style="42" customWidth="1"/>
    <col min="9478" max="9478" width="14.42578125" style="42" customWidth="1"/>
    <col min="9479" max="9723" width="11.42578125" style="42"/>
    <col min="9724" max="9727" width="11.42578125" style="42" customWidth="1"/>
    <col min="9728" max="9728" width="5.140625" style="42" customWidth="1"/>
    <col min="9729" max="9729" width="37" style="42" customWidth="1"/>
    <col min="9730" max="9730" width="30.42578125" style="42" customWidth="1"/>
    <col min="9731" max="9731" width="21.140625" style="42" customWidth="1"/>
    <col min="9732" max="9732" width="10.42578125" style="42" bestFit="1" customWidth="1"/>
    <col min="9733" max="9733" width="11.42578125" style="42" customWidth="1"/>
    <col min="9734" max="9734" width="14.42578125" style="42" customWidth="1"/>
    <col min="9735" max="9979" width="11.42578125" style="42"/>
    <col min="9980" max="9983" width="11.42578125" style="42" customWidth="1"/>
    <col min="9984" max="9984" width="5.140625" style="42" customWidth="1"/>
    <col min="9985" max="9985" width="37" style="42" customWidth="1"/>
    <col min="9986" max="9986" width="30.42578125" style="42" customWidth="1"/>
    <col min="9987" max="9987" width="21.140625" style="42" customWidth="1"/>
    <col min="9988" max="9988" width="10.42578125" style="42" bestFit="1" customWidth="1"/>
    <col min="9989" max="9989" width="11.42578125" style="42" customWidth="1"/>
    <col min="9990" max="9990" width="14.42578125" style="42" customWidth="1"/>
    <col min="9991" max="10235" width="11.42578125" style="42"/>
    <col min="10236" max="10239" width="11.42578125" style="42" customWidth="1"/>
    <col min="10240" max="10240" width="5.140625" style="42" customWidth="1"/>
    <col min="10241" max="10241" width="37" style="42" customWidth="1"/>
    <col min="10242" max="10242" width="30.42578125" style="42" customWidth="1"/>
    <col min="10243" max="10243" width="21.140625" style="42" customWidth="1"/>
    <col min="10244" max="10244" width="10.42578125" style="42" bestFit="1" customWidth="1"/>
    <col min="10245" max="10245" width="11.42578125" style="42" customWidth="1"/>
    <col min="10246" max="10246" width="14.42578125" style="42" customWidth="1"/>
    <col min="10247" max="10491" width="11.42578125" style="42"/>
    <col min="10492" max="10495" width="11.42578125" style="42" customWidth="1"/>
    <col min="10496" max="10496" width="5.140625" style="42" customWidth="1"/>
    <col min="10497" max="10497" width="37" style="42" customWidth="1"/>
    <col min="10498" max="10498" width="30.42578125" style="42" customWidth="1"/>
    <col min="10499" max="10499" width="21.140625" style="42" customWidth="1"/>
    <col min="10500" max="10500" width="10.42578125" style="42" bestFit="1" customWidth="1"/>
    <col min="10501" max="10501" width="11.42578125" style="42" customWidth="1"/>
    <col min="10502" max="10502" width="14.42578125" style="42" customWidth="1"/>
    <col min="10503" max="10747" width="11.42578125" style="42"/>
    <col min="10748" max="10751" width="11.42578125" style="42" customWidth="1"/>
    <col min="10752" max="10752" width="5.140625" style="42" customWidth="1"/>
    <col min="10753" max="10753" width="37" style="42" customWidth="1"/>
    <col min="10754" max="10754" width="30.42578125" style="42" customWidth="1"/>
    <col min="10755" max="10755" width="21.140625" style="42" customWidth="1"/>
    <col min="10756" max="10756" width="10.42578125" style="42" bestFit="1" customWidth="1"/>
    <col min="10757" max="10757" width="11.42578125" style="42" customWidth="1"/>
    <col min="10758" max="10758" width="14.42578125" style="42" customWidth="1"/>
    <col min="10759" max="11003" width="11.42578125" style="42"/>
    <col min="11004" max="11007" width="11.42578125" style="42" customWidth="1"/>
    <col min="11008" max="11008" width="5.140625" style="42" customWidth="1"/>
    <col min="11009" max="11009" width="37" style="42" customWidth="1"/>
    <col min="11010" max="11010" width="30.42578125" style="42" customWidth="1"/>
    <col min="11011" max="11011" width="21.140625" style="42" customWidth="1"/>
    <col min="11012" max="11012" width="10.42578125" style="42" bestFit="1" customWidth="1"/>
    <col min="11013" max="11013" width="11.42578125" style="42" customWidth="1"/>
    <col min="11014" max="11014" width="14.42578125" style="42" customWidth="1"/>
    <col min="11015" max="11259" width="11.42578125" style="42"/>
    <col min="11260" max="11263" width="11.42578125" style="42" customWidth="1"/>
    <col min="11264" max="11264" width="5.140625" style="42" customWidth="1"/>
    <col min="11265" max="11265" width="37" style="42" customWidth="1"/>
    <col min="11266" max="11266" width="30.42578125" style="42" customWidth="1"/>
    <col min="11267" max="11267" width="21.140625" style="42" customWidth="1"/>
    <col min="11268" max="11268" width="10.42578125" style="42" bestFit="1" customWidth="1"/>
    <col min="11269" max="11269" width="11.42578125" style="42" customWidth="1"/>
    <col min="11270" max="11270" width="14.42578125" style="42" customWidth="1"/>
    <col min="11271" max="11515" width="11.42578125" style="42"/>
    <col min="11516" max="11519" width="11.42578125" style="42" customWidth="1"/>
    <col min="11520" max="11520" width="5.140625" style="42" customWidth="1"/>
    <col min="11521" max="11521" width="37" style="42" customWidth="1"/>
    <col min="11522" max="11522" width="30.42578125" style="42" customWidth="1"/>
    <col min="11523" max="11523" width="21.140625" style="42" customWidth="1"/>
    <col min="11524" max="11524" width="10.42578125" style="42" bestFit="1" customWidth="1"/>
    <col min="11525" max="11525" width="11.42578125" style="42" customWidth="1"/>
    <col min="11526" max="11526" width="14.42578125" style="42" customWidth="1"/>
    <col min="11527" max="11771" width="11.42578125" style="42"/>
    <col min="11772" max="11775" width="11.42578125" style="42" customWidth="1"/>
    <col min="11776" max="11776" width="5.140625" style="42" customWidth="1"/>
    <col min="11777" max="11777" width="37" style="42" customWidth="1"/>
    <col min="11778" max="11778" width="30.42578125" style="42" customWidth="1"/>
    <col min="11779" max="11779" width="21.140625" style="42" customWidth="1"/>
    <col min="11780" max="11780" width="10.42578125" style="42" bestFit="1" customWidth="1"/>
    <col min="11781" max="11781" width="11.42578125" style="42" customWidth="1"/>
    <col min="11782" max="11782" width="14.42578125" style="42" customWidth="1"/>
    <col min="11783" max="12027" width="11.42578125" style="42"/>
    <col min="12028" max="12031" width="11.42578125" style="42" customWidth="1"/>
    <col min="12032" max="12032" width="5.140625" style="42" customWidth="1"/>
    <col min="12033" max="12033" width="37" style="42" customWidth="1"/>
    <col min="12034" max="12034" width="30.42578125" style="42" customWidth="1"/>
    <col min="12035" max="12035" width="21.140625" style="42" customWidth="1"/>
    <col min="12036" max="12036" width="10.42578125" style="42" bestFit="1" customWidth="1"/>
    <col min="12037" max="12037" width="11.42578125" style="42" customWidth="1"/>
    <col min="12038" max="12038" width="14.42578125" style="42" customWidth="1"/>
    <col min="12039" max="12283" width="11.42578125" style="42"/>
    <col min="12284" max="12287" width="11.42578125" style="42" customWidth="1"/>
    <col min="12288" max="12288" width="5.140625" style="42" customWidth="1"/>
    <col min="12289" max="12289" width="37" style="42" customWidth="1"/>
    <col min="12290" max="12290" width="30.42578125" style="42" customWidth="1"/>
    <col min="12291" max="12291" width="21.140625" style="42" customWidth="1"/>
    <col min="12292" max="12292" width="10.42578125" style="42" bestFit="1" customWidth="1"/>
    <col min="12293" max="12293" width="11.42578125" style="42" customWidth="1"/>
    <col min="12294" max="12294" width="14.42578125" style="42" customWidth="1"/>
    <col min="12295" max="12539" width="11.42578125" style="42"/>
    <col min="12540" max="12543" width="11.42578125" style="42" customWidth="1"/>
    <col min="12544" max="12544" width="5.140625" style="42" customWidth="1"/>
    <col min="12545" max="12545" width="37" style="42" customWidth="1"/>
    <col min="12546" max="12546" width="30.42578125" style="42" customWidth="1"/>
    <col min="12547" max="12547" width="21.140625" style="42" customWidth="1"/>
    <col min="12548" max="12548" width="10.42578125" style="42" bestFit="1" customWidth="1"/>
    <col min="12549" max="12549" width="11.42578125" style="42" customWidth="1"/>
    <col min="12550" max="12550" width="14.42578125" style="42" customWidth="1"/>
    <col min="12551" max="12795" width="11.42578125" style="42"/>
    <col min="12796" max="12799" width="11.42578125" style="42" customWidth="1"/>
    <col min="12800" max="12800" width="5.140625" style="42" customWidth="1"/>
    <col min="12801" max="12801" width="37" style="42" customWidth="1"/>
    <col min="12802" max="12802" width="30.42578125" style="42" customWidth="1"/>
    <col min="12803" max="12803" width="21.140625" style="42" customWidth="1"/>
    <col min="12804" max="12804" width="10.42578125" style="42" bestFit="1" customWidth="1"/>
    <col min="12805" max="12805" width="11.42578125" style="42" customWidth="1"/>
    <col min="12806" max="12806" width="14.42578125" style="42" customWidth="1"/>
    <col min="12807" max="13051" width="11.42578125" style="42"/>
    <col min="13052" max="13055" width="11.42578125" style="42" customWidth="1"/>
    <col min="13056" max="13056" width="5.140625" style="42" customWidth="1"/>
    <col min="13057" max="13057" width="37" style="42" customWidth="1"/>
    <col min="13058" max="13058" width="30.42578125" style="42" customWidth="1"/>
    <col min="13059" max="13059" width="21.140625" style="42" customWidth="1"/>
    <col min="13060" max="13060" width="10.42578125" style="42" bestFit="1" customWidth="1"/>
    <col min="13061" max="13061" width="11.42578125" style="42" customWidth="1"/>
    <col min="13062" max="13062" width="14.42578125" style="42" customWidth="1"/>
    <col min="13063" max="13307" width="11.42578125" style="42"/>
    <col min="13308" max="13311" width="11.42578125" style="42" customWidth="1"/>
    <col min="13312" max="13312" width="5.140625" style="42" customWidth="1"/>
    <col min="13313" max="13313" width="37" style="42" customWidth="1"/>
    <col min="13314" max="13314" width="30.42578125" style="42" customWidth="1"/>
    <col min="13315" max="13315" width="21.140625" style="42" customWidth="1"/>
    <col min="13316" max="13316" width="10.42578125" style="42" bestFit="1" customWidth="1"/>
    <col min="13317" max="13317" width="11.42578125" style="42" customWidth="1"/>
    <col min="13318" max="13318" width="14.42578125" style="42" customWidth="1"/>
    <col min="13319" max="13563" width="11.42578125" style="42"/>
    <col min="13564" max="13567" width="11.42578125" style="42" customWidth="1"/>
    <col min="13568" max="13568" width="5.140625" style="42" customWidth="1"/>
    <col min="13569" max="13569" width="37" style="42" customWidth="1"/>
    <col min="13570" max="13570" width="30.42578125" style="42" customWidth="1"/>
    <col min="13571" max="13571" width="21.140625" style="42" customWidth="1"/>
    <col min="13572" max="13572" width="10.42578125" style="42" bestFit="1" customWidth="1"/>
    <col min="13573" max="13573" width="11.42578125" style="42" customWidth="1"/>
    <col min="13574" max="13574" width="14.42578125" style="42" customWidth="1"/>
    <col min="13575" max="13819" width="11.42578125" style="42"/>
    <col min="13820" max="13823" width="11.42578125" style="42" customWidth="1"/>
    <col min="13824" max="13824" width="5.140625" style="42" customWidth="1"/>
    <col min="13825" max="13825" width="37" style="42" customWidth="1"/>
    <col min="13826" max="13826" width="30.42578125" style="42" customWidth="1"/>
    <col min="13827" max="13827" width="21.140625" style="42" customWidth="1"/>
    <col min="13828" max="13828" width="10.42578125" style="42" bestFit="1" customWidth="1"/>
    <col min="13829" max="13829" width="11.42578125" style="42" customWidth="1"/>
    <col min="13830" max="13830" width="14.42578125" style="42" customWidth="1"/>
    <col min="13831" max="14075" width="11.42578125" style="42"/>
    <col min="14076" max="14079" width="11.42578125" style="42" customWidth="1"/>
    <col min="14080" max="14080" width="5.140625" style="42" customWidth="1"/>
    <col min="14081" max="14081" width="37" style="42" customWidth="1"/>
    <col min="14082" max="14082" width="30.42578125" style="42" customWidth="1"/>
    <col min="14083" max="14083" width="21.140625" style="42" customWidth="1"/>
    <col min="14084" max="14084" width="10.42578125" style="42" bestFit="1" customWidth="1"/>
    <col min="14085" max="14085" width="11.42578125" style="42" customWidth="1"/>
    <col min="14086" max="14086" width="14.42578125" style="42" customWidth="1"/>
    <col min="14087" max="14331" width="11.42578125" style="42"/>
    <col min="14332" max="14335" width="11.42578125" style="42" customWidth="1"/>
    <col min="14336" max="14336" width="5.140625" style="42" customWidth="1"/>
    <col min="14337" max="14337" width="37" style="42" customWidth="1"/>
    <col min="14338" max="14338" width="30.42578125" style="42" customWidth="1"/>
    <col min="14339" max="14339" width="21.140625" style="42" customWidth="1"/>
    <col min="14340" max="14340" width="10.42578125" style="42" bestFit="1" customWidth="1"/>
    <col min="14341" max="14341" width="11.42578125" style="42" customWidth="1"/>
    <col min="14342" max="14342" width="14.42578125" style="42" customWidth="1"/>
    <col min="14343" max="14587" width="11.42578125" style="42"/>
    <col min="14588" max="14591" width="11.42578125" style="42" customWidth="1"/>
    <col min="14592" max="14592" width="5.140625" style="42" customWidth="1"/>
    <col min="14593" max="14593" width="37" style="42" customWidth="1"/>
    <col min="14594" max="14594" width="30.42578125" style="42" customWidth="1"/>
    <col min="14595" max="14595" width="21.140625" style="42" customWidth="1"/>
    <col min="14596" max="14596" width="10.42578125" style="42" bestFit="1" customWidth="1"/>
    <col min="14597" max="14597" width="11.42578125" style="42" customWidth="1"/>
    <col min="14598" max="14598" width="14.42578125" style="42" customWidth="1"/>
    <col min="14599" max="14843" width="11.42578125" style="42"/>
    <col min="14844" max="14847" width="11.42578125" style="42" customWidth="1"/>
    <col min="14848" max="14848" width="5.140625" style="42" customWidth="1"/>
    <col min="14849" max="14849" width="37" style="42" customWidth="1"/>
    <col min="14850" max="14850" width="30.42578125" style="42" customWidth="1"/>
    <col min="14851" max="14851" width="21.140625" style="42" customWidth="1"/>
    <col min="14852" max="14852" width="10.42578125" style="42" bestFit="1" customWidth="1"/>
    <col min="14853" max="14853" width="11.42578125" style="42" customWidth="1"/>
    <col min="14854" max="14854" width="14.42578125" style="42" customWidth="1"/>
    <col min="14855" max="15099" width="11.42578125" style="42"/>
    <col min="15100" max="15103" width="11.42578125" style="42" customWidth="1"/>
    <col min="15104" max="15104" width="5.140625" style="42" customWidth="1"/>
    <col min="15105" max="15105" width="37" style="42" customWidth="1"/>
    <col min="15106" max="15106" width="30.42578125" style="42" customWidth="1"/>
    <col min="15107" max="15107" width="21.140625" style="42" customWidth="1"/>
    <col min="15108" max="15108" width="10.42578125" style="42" bestFit="1" customWidth="1"/>
    <col min="15109" max="15109" width="11.42578125" style="42" customWidth="1"/>
    <col min="15110" max="15110" width="14.42578125" style="42" customWidth="1"/>
    <col min="15111" max="15355" width="11.42578125" style="42"/>
    <col min="15356" max="15359" width="11.42578125" style="42" customWidth="1"/>
    <col min="15360" max="15360" width="5.140625" style="42" customWidth="1"/>
    <col min="15361" max="15361" width="37" style="42" customWidth="1"/>
    <col min="15362" max="15362" width="30.42578125" style="42" customWidth="1"/>
    <col min="15363" max="15363" width="21.140625" style="42" customWidth="1"/>
    <col min="15364" max="15364" width="10.42578125" style="42" bestFit="1" customWidth="1"/>
    <col min="15365" max="15365" width="11.42578125" style="42" customWidth="1"/>
    <col min="15366" max="15366" width="14.42578125" style="42" customWidth="1"/>
    <col min="15367" max="15611" width="11.42578125" style="42"/>
    <col min="15612" max="15615" width="11.42578125" style="42" customWidth="1"/>
    <col min="15616" max="15616" width="5.140625" style="42" customWidth="1"/>
    <col min="15617" max="15617" width="37" style="42" customWidth="1"/>
    <col min="15618" max="15618" width="30.42578125" style="42" customWidth="1"/>
    <col min="15619" max="15619" width="21.140625" style="42" customWidth="1"/>
    <col min="15620" max="15620" width="10.42578125" style="42" bestFit="1" customWidth="1"/>
    <col min="15621" max="15621" width="11.42578125" style="42" customWidth="1"/>
    <col min="15622" max="15622" width="14.42578125" style="42" customWidth="1"/>
    <col min="15623" max="15867" width="11.42578125" style="42"/>
    <col min="15868" max="15871" width="11.42578125" style="42" customWidth="1"/>
    <col min="15872" max="15872" width="5.140625" style="42" customWidth="1"/>
    <col min="15873" max="15873" width="37" style="42" customWidth="1"/>
    <col min="15874" max="15874" width="30.42578125" style="42" customWidth="1"/>
    <col min="15875" max="15875" width="21.140625" style="42" customWidth="1"/>
    <col min="15876" max="15876" width="10.42578125" style="42" bestFit="1" customWidth="1"/>
    <col min="15877" max="15877" width="11.42578125" style="42" customWidth="1"/>
    <col min="15878" max="15878" width="14.42578125" style="42" customWidth="1"/>
    <col min="15879" max="16123" width="11.42578125" style="42"/>
    <col min="16124" max="16127" width="11.42578125" style="42" customWidth="1"/>
    <col min="16128" max="16128" width="5.140625" style="42" customWidth="1"/>
    <col min="16129" max="16129" width="37" style="42" customWidth="1"/>
    <col min="16130" max="16130" width="30.42578125" style="42" customWidth="1"/>
    <col min="16131" max="16131" width="21.140625" style="42" customWidth="1"/>
    <col min="16132" max="16132" width="10.42578125" style="42" bestFit="1" customWidth="1"/>
    <col min="16133" max="16133" width="11.42578125" style="42" customWidth="1"/>
    <col min="16134" max="16134" width="14.42578125" style="42" customWidth="1"/>
    <col min="16135" max="16384" width="11.42578125" style="42"/>
  </cols>
  <sheetData>
    <row r="1" spans="1:10" s="322" customFormat="1">
      <c r="A1" s="675" t="s">
        <v>2183</v>
      </c>
      <c r="B1" s="704"/>
      <c r="C1" s="676" t="s">
        <v>484</v>
      </c>
      <c r="D1" s="701"/>
      <c r="E1" s="702"/>
      <c r="F1" s="703"/>
      <c r="G1" s="703"/>
      <c r="H1" s="703"/>
      <c r="I1" s="703"/>
      <c r="J1" s="703"/>
    </row>
    <row r="2" spans="1:10" s="322" customFormat="1" ht="0.6" customHeight="1">
      <c r="A2" s="705"/>
      <c r="B2" s="677"/>
      <c r="C2" s="677"/>
      <c r="D2" s="678"/>
      <c r="E2" s="678"/>
      <c r="F2" s="703"/>
      <c r="G2" s="703"/>
      <c r="H2" s="703"/>
      <c r="I2" s="703"/>
      <c r="J2" s="703"/>
    </row>
    <row r="3" spans="1:10" s="322" customFormat="1" ht="13.5" customHeight="1">
      <c r="A3" s="757" t="s">
        <v>178</v>
      </c>
      <c r="B3" s="758" t="str">
        <f>'AF100'!C3</f>
        <v>The Seed Funds</v>
      </c>
      <c r="C3" s="677"/>
      <c r="D3" s="678"/>
      <c r="E3" s="678"/>
      <c r="F3" s="703"/>
      <c r="G3" s="703"/>
      <c r="H3" s="703"/>
      <c r="I3" s="703"/>
      <c r="J3" s="703"/>
    </row>
    <row r="4" spans="1:10" s="322" customFormat="1" ht="13.5" customHeight="1">
      <c r="A4" s="757" t="s">
        <v>851</v>
      </c>
      <c r="B4" s="758">
        <f>'MNB100'!B4</f>
        <v>0</v>
      </c>
      <c r="C4" s="677"/>
      <c r="D4" s="678"/>
      <c r="E4" s="678"/>
      <c r="F4" s="703"/>
      <c r="G4" s="703"/>
      <c r="H4" s="703"/>
      <c r="I4" s="703"/>
      <c r="J4" s="703"/>
    </row>
    <row r="5" spans="1:10" s="322" customFormat="1" ht="13.5" customHeight="1">
      <c r="A5" s="757" t="s">
        <v>252</v>
      </c>
      <c r="B5" s="758" t="str">
        <f>'AF100'!C5</f>
        <v>Savings and Loans Company</v>
      </c>
      <c r="C5" s="677"/>
      <c r="D5" s="678"/>
      <c r="E5" s="678"/>
      <c r="F5" s="703"/>
      <c r="G5" s="703"/>
      <c r="H5" s="703"/>
      <c r="I5" s="703"/>
      <c r="J5" s="703"/>
    </row>
    <row r="6" spans="1:10" s="322" customFormat="1" ht="13.5" customHeight="1">
      <c r="A6" s="757" t="s">
        <v>852</v>
      </c>
      <c r="B6" s="759">
        <f>'AF100'!C6</f>
        <v>44316</v>
      </c>
      <c r="C6" s="677"/>
      <c r="D6" s="678"/>
      <c r="E6" s="678"/>
      <c r="F6" s="703"/>
      <c r="G6" s="703"/>
      <c r="H6" s="703"/>
      <c r="I6" s="703"/>
      <c r="J6" s="703"/>
    </row>
    <row r="7" spans="1:10" s="713" customFormat="1" ht="24" customHeight="1">
      <c r="A7" s="769" t="s">
        <v>1944</v>
      </c>
      <c r="B7" s="770"/>
      <c r="C7" s="771"/>
      <c r="D7" s="771"/>
      <c r="F7" s="772"/>
      <c r="G7" s="772"/>
      <c r="H7" s="772"/>
    </row>
    <row r="8" spans="1:10" s="506" customFormat="1" ht="16.5" thickBot="1">
      <c r="A8" s="700" t="s">
        <v>295</v>
      </c>
      <c r="B8" s="165"/>
      <c r="C8" s="165"/>
      <c r="D8" s="508"/>
      <c r="H8" s="507"/>
    </row>
    <row r="9" spans="1:10" ht="20.100000000000001" customHeight="1">
      <c r="A9" s="166">
        <v>1</v>
      </c>
      <c r="B9" s="167" t="s">
        <v>288</v>
      </c>
      <c r="C9" s="195"/>
    </row>
    <row r="10" spans="1:10" ht="20.100000000000001" customHeight="1">
      <c r="A10" s="737" t="s">
        <v>2168</v>
      </c>
      <c r="B10" s="738"/>
      <c r="C10" s="168" t="s">
        <v>649</v>
      </c>
    </row>
    <row r="11" spans="1:10">
      <c r="A11" s="169">
        <v>1</v>
      </c>
      <c r="B11" s="143" t="s">
        <v>289</v>
      </c>
      <c r="C11" s="739"/>
    </row>
    <row r="12" spans="1:10">
      <c r="A12" s="169">
        <v>2</v>
      </c>
      <c r="B12" s="143" t="s">
        <v>290</v>
      </c>
      <c r="C12" s="739"/>
    </row>
    <row r="13" spans="1:10">
      <c r="A13" s="169">
        <v>3</v>
      </c>
      <c r="B13" s="143" t="s">
        <v>291</v>
      </c>
      <c r="C13" s="739"/>
    </row>
    <row r="14" spans="1:10">
      <c r="A14" s="169">
        <v>4</v>
      </c>
      <c r="B14" s="143" t="s">
        <v>292</v>
      </c>
      <c r="C14" s="739"/>
    </row>
    <row r="15" spans="1:10">
      <c r="A15" s="169">
        <v>5</v>
      </c>
      <c r="B15" s="143" t="s">
        <v>293</v>
      </c>
      <c r="C15" s="739"/>
    </row>
    <row r="16" spans="1:10" ht="16.5" thickBot="1">
      <c r="A16" s="170">
        <v>6</v>
      </c>
      <c r="B16" s="196" t="s">
        <v>294</v>
      </c>
      <c r="C16" s="742">
        <f>(((C11+C12)-C13)+C14)-C15</f>
        <v>0</v>
      </c>
    </row>
    <row r="17" spans="1:3" ht="16.5" thickBot="1">
      <c r="A17" s="163"/>
      <c r="B17" s="164"/>
      <c r="C17" s="164"/>
    </row>
    <row r="18" spans="1:3" ht="19.5" customHeight="1">
      <c r="A18" s="166">
        <v>2</v>
      </c>
      <c r="B18" s="167" t="s">
        <v>288</v>
      </c>
      <c r="C18" s="195"/>
    </row>
    <row r="19" spans="1:3" ht="19.5" customHeight="1">
      <c r="A19" s="737" t="s">
        <v>2168</v>
      </c>
      <c r="B19" s="738"/>
      <c r="C19" s="168" t="s">
        <v>649</v>
      </c>
    </row>
    <row r="20" spans="1:3">
      <c r="A20" s="169">
        <v>1</v>
      </c>
      <c r="B20" s="143" t="s">
        <v>289</v>
      </c>
      <c r="C20" s="739"/>
    </row>
    <row r="21" spans="1:3">
      <c r="A21" s="169">
        <v>2</v>
      </c>
      <c r="B21" s="143" t="s">
        <v>290</v>
      </c>
      <c r="C21" s="739"/>
    </row>
    <row r="22" spans="1:3">
      <c r="A22" s="169">
        <v>3</v>
      </c>
      <c r="B22" s="143" t="s">
        <v>291</v>
      </c>
      <c r="C22" s="739"/>
    </row>
    <row r="23" spans="1:3">
      <c r="A23" s="169">
        <v>4</v>
      </c>
      <c r="B23" s="143" t="s">
        <v>292</v>
      </c>
      <c r="C23" s="739"/>
    </row>
    <row r="24" spans="1:3">
      <c r="A24" s="169">
        <v>5</v>
      </c>
      <c r="B24" s="143" t="s">
        <v>293</v>
      </c>
      <c r="C24" s="739"/>
    </row>
    <row r="25" spans="1:3" ht="16.5" thickBot="1">
      <c r="A25" s="170">
        <v>6</v>
      </c>
      <c r="B25" s="196" t="s">
        <v>294</v>
      </c>
      <c r="C25" s="742">
        <f>(((C20+C21)-C22)+C23)-C24</f>
        <v>0</v>
      </c>
    </row>
    <row r="26" spans="1:3" ht="16.5" thickBot="1">
      <c r="A26" s="163"/>
      <c r="B26" s="164"/>
      <c r="C26" s="164"/>
    </row>
    <row r="27" spans="1:3" ht="20.45" customHeight="1">
      <c r="A27" s="166">
        <v>3</v>
      </c>
      <c r="B27" s="167" t="s">
        <v>288</v>
      </c>
      <c r="C27" s="195"/>
    </row>
    <row r="28" spans="1:3" ht="20.45" customHeight="1">
      <c r="A28" s="737" t="s">
        <v>2168</v>
      </c>
      <c r="B28" s="738"/>
      <c r="C28" s="168" t="s">
        <v>649</v>
      </c>
    </row>
    <row r="29" spans="1:3">
      <c r="A29" s="169">
        <v>1</v>
      </c>
      <c r="B29" s="143" t="s">
        <v>289</v>
      </c>
      <c r="C29" s="739"/>
    </row>
    <row r="30" spans="1:3">
      <c r="A30" s="169">
        <v>2</v>
      </c>
      <c r="B30" s="143" t="s">
        <v>290</v>
      </c>
      <c r="C30" s="739"/>
    </row>
    <row r="31" spans="1:3">
      <c r="A31" s="169">
        <v>3</v>
      </c>
      <c r="B31" s="143" t="s">
        <v>291</v>
      </c>
      <c r="C31" s="739"/>
    </row>
    <row r="32" spans="1:3">
      <c r="A32" s="169">
        <v>4</v>
      </c>
      <c r="B32" s="143" t="s">
        <v>292</v>
      </c>
      <c r="C32" s="739"/>
    </row>
    <row r="33" spans="1:3">
      <c r="A33" s="169">
        <v>5</v>
      </c>
      <c r="B33" s="143" t="s">
        <v>293</v>
      </c>
      <c r="C33" s="739"/>
    </row>
    <row r="34" spans="1:3" ht="16.5" thickBot="1">
      <c r="A34" s="170">
        <v>6</v>
      </c>
      <c r="B34" s="196" t="s">
        <v>294</v>
      </c>
      <c r="C34" s="742">
        <f>(((C29+C30)-C31)+C32)-C33</f>
        <v>0</v>
      </c>
    </row>
    <row r="35" spans="1:3" ht="16.5" thickBot="1">
      <c r="A35" s="163"/>
      <c r="B35" s="164"/>
      <c r="C35" s="164"/>
    </row>
    <row r="36" spans="1:3" ht="18.95" customHeight="1">
      <c r="A36" s="166">
        <v>4</v>
      </c>
      <c r="B36" s="167" t="s">
        <v>288</v>
      </c>
      <c r="C36" s="195"/>
    </row>
    <row r="37" spans="1:3" ht="18.95" customHeight="1">
      <c r="A37" s="737" t="s">
        <v>2168</v>
      </c>
      <c r="B37" s="738"/>
      <c r="C37" s="168" t="s">
        <v>649</v>
      </c>
    </row>
    <row r="38" spans="1:3">
      <c r="A38" s="169">
        <v>1</v>
      </c>
      <c r="B38" s="143" t="s">
        <v>289</v>
      </c>
      <c r="C38" s="739"/>
    </row>
    <row r="39" spans="1:3">
      <c r="A39" s="169">
        <v>2</v>
      </c>
      <c r="B39" s="143" t="s">
        <v>290</v>
      </c>
      <c r="C39" s="739"/>
    </row>
    <row r="40" spans="1:3">
      <c r="A40" s="169">
        <v>3</v>
      </c>
      <c r="B40" s="143" t="s">
        <v>291</v>
      </c>
      <c r="C40" s="739"/>
    </row>
    <row r="41" spans="1:3">
      <c r="A41" s="169">
        <v>4</v>
      </c>
      <c r="B41" s="143" t="s">
        <v>292</v>
      </c>
      <c r="C41" s="739"/>
    </row>
    <row r="42" spans="1:3">
      <c r="A42" s="169">
        <v>5</v>
      </c>
      <c r="B42" s="143" t="s">
        <v>293</v>
      </c>
      <c r="C42" s="739"/>
    </row>
    <row r="43" spans="1:3" ht="16.5" thickBot="1">
      <c r="A43" s="170">
        <v>6</v>
      </c>
      <c r="B43" s="196" t="s">
        <v>294</v>
      </c>
      <c r="C43" s="742">
        <f>(((C38+C39)-C40)+C41)-C42</f>
        <v>0</v>
      </c>
    </row>
    <row r="44" spans="1:3" ht="16.5" thickBot="1">
      <c r="A44" s="163"/>
      <c r="B44" s="164"/>
      <c r="C44" s="164"/>
    </row>
    <row r="45" spans="1:3" ht="21.6" customHeight="1">
      <c r="A45" s="166">
        <v>5</v>
      </c>
      <c r="B45" s="167" t="s">
        <v>288</v>
      </c>
      <c r="C45" s="195"/>
    </row>
    <row r="46" spans="1:3" ht="21.6" customHeight="1">
      <c r="A46" s="737" t="s">
        <v>2168</v>
      </c>
      <c r="B46" s="738"/>
      <c r="C46" s="168" t="s">
        <v>649</v>
      </c>
    </row>
    <row r="47" spans="1:3">
      <c r="A47" s="169">
        <v>1</v>
      </c>
      <c r="B47" s="143" t="s">
        <v>289</v>
      </c>
      <c r="C47" s="739"/>
    </row>
    <row r="48" spans="1:3">
      <c r="A48" s="169">
        <v>2</v>
      </c>
      <c r="B48" s="143" t="s">
        <v>290</v>
      </c>
      <c r="C48" s="739"/>
    </row>
    <row r="49" spans="1:3">
      <c r="A49" s="169">
        <v>3</v>
      </c>
      <c r="B49" s="143" t="s">
        <v>291</v>
      </c>
      <c r="C49" s="739"/>
    </row>
    <row r="50" spans="1:3">
      <c r="A50" s="169">
        <v>4</v>
      </c>
      <c r="B50" s="143" t="s">
        <v>292</v>
      </c>
      <c r="C50" s="739"/>
    </row>
    <row r="51" spans="1:3">
      <c r="A51" s="169">
        <v>5</v>
      </c>
      <c r="B51" s="143" t="s">
        <v>293</v>
      </c>
      <c r="C51" s="739"/>
    </row>
    <row r="52" spans="1:3" ht="16.5" thickBot="1">
      <c r="A52" s="170">
        <v>6</v>
      </c>
      <c r="B52" s="196" t="s">
        <v>294</v>
      </c>
      <c r="C52" s="742">
        <f>(((C47+C48)-C49)+C50)-C51</f>
        <v>0</v>
      </c>
    </row>
    <row r="53" spans="1:3" ht="16.5" thickBot="1">
      <c r="A53" s="163"/>
      <c r="B53" s="164"/>
      <c r="C53" s="164"/>
    </row>
    <row r="54" spans="1:3" ht="20.100000000000001" customHeight="1">
      <c r="A54" s="166">
        <v>6</v>
      </c>
      <c r="B54" s="167" t="s">
        <v>288</v>
      </c>
      <c r="C54" s="195"/>
    </row>
    <row r="55" spans="1:3" ht="20.100000000000001" customHeight="1">
      <c r="A55" s="737" t="s">
        <v>2168</v>
      </c>
      <c r="B55" s="738"/>
      <c r="C55" s="168" t="s">
        <v>649</v>
      </c>
    </row>
    <row r="56" spans="1:3">
      <c r="A56" s="169">
        <v>1</v>
      </c>
      <c r="B56" s="143" t="s">
        <v>289</v>
      </c>
      <c r="C56" s="739"/>
    </row>
    <row r="57" spans="1:3">
      <c r="A57" s="169">
        <v>2</v>
      </c>
      <c r="B57" s="143" t="s">
        <v>290</v>
      </c>
      <c r="C57" s="740"/>
    </row>
    <row r="58" spans="1:3">
      <c r="A58" s="169">
        <v>3</v>
      </c>
      <c r="B58" s="143" t="s">
        <v>291</v>
      </c>
      <c r="C58" s="740"/>
    </row>
    <row r="59" spans="1:3">
      <c r="A59" s="169">
        <v>4</v>
      </c>
      <c r="B59" s="143" t="s">
        <v>292</v>
      </c>
      <c r="C59" s="740"/>
    </row>
    <row r="60" spans="1:3">
      <c r="A60" s="169">
        <v>5</v>
      </c>
      <c r="B60" s="143" t="s">
        <v>293</v>
      </c>
      <c r="C60" s="740"/>
    </row>
    <row r="61" spans="1:3" ht="16.5" thickBot="1">
      <c r="A61" s="170">
        <v>6</v>
      </c>
      <c r="B61" s="196" t="s">
        <v>294</v>
      </c>
      <c r="C61" s="741">
        <f>(((C56+C57)-C58)+C59)-C60</f>
        <v>0</v>
      </c>
    </row>
    <row r="62" spans="1:3" ht="16.5" thickBot="1">
      <c r="A62" s="163"/>
      <c r="B62" s="164"/>
      <c r="C62" s="164"/>
    </row>
    <row r="63" spans="1:3" ht="21.95" customHeight="1">
      <c r="A63" s="166">
        <v>7</v>
      </c>
      <c r="B63" s="167" t="s">
        <v>288</v>
      </c>
      <c r="C63" s="195"/>
    </row>
    <row r="64" spans="1:3" ht="21.95" customHeight="1">
      <c r="A64" s="737" t="s">
        <v>2168</v>
      </c>
      <c r="B64" s="738"/>
      <c r="C64" s="168" t="s">
        <v>649</v>
      </c>
    </row>
    <row r="65" spans="1:3">
      <c r="A65" s="169">
        <v>1</v>
      </c>
      <c r="B65" s="143" t="s">
        <v>289</v>
      </c>
      <c r="C65" s="739"/>
    </row>
    <row r="66" spans="1:3">
      <c r="A66" s="169">
        <v>2</v>
      </c>
      <c r="B66" s="143" t="s">
        <v>290</v>
      </c>
      <c r="C66" s="739"/>
    </row>
    <row r="67" spans="1:3">
      <c r="A67" s="169">
        <v>3</v>
      </c>
      <c r="B67" s="143" t="s">
        <v>291</v>
      </c>
      <c r="C67" s="739"/>
    </row>
    <row r="68" spans="1:3">
      <c r="A68" s="169">
        <v>4</v>
      </c>
      <c r="B68" s="143" t="s">
        <v>292</v>
      </c>
      <c r="C68" s="739"/>
    </row>
    <row r="69" spans="1:3">
      <c r="A69" s="169">
        <v>5</v>
      </c>
      <c r="B69" s="143" t="s">
        <v>293</v>
      </c>
      <c r="C69" s="739"/>
    </row>
    <row r="70" spans="1:3" ht="16.5" thickBot="1">
      <c r="A70" s="170">
        <v>6</v>
      </c>
      <c r="B70" s="196" t="s">
        <v>294</v>
      </c>
      <c r="C70" s="742">
        <f>(((C65+C66)-C67)+C68)-C69</f>
        <v>0</v>
      </c>
    </row>
    <row r="71" spans="1:3" ht="16.5" thickBot="1">
      <c r="A71" s="163"/>
      <c r="B71" s="164"/>
      <c r="C71" s="164"/>
    </row>
    <row r="72" spans="1:3" ht="18.95" customHeight="1">
      <c r="A72" s="166">
        <v>8</v>
      </c>
      <c r="B72" s="167" t="s">
        <v>288</v>
      </c>
      <c r="C72" s="195"/>
    </row>
    <row r="73" spans="1:3" ht="18.95" customHeight="1">
      <c r="A73" s="737" t="s">
        <v>2168</v>
      </c>
      <c r="B73" s="738"/>
      <c r="C73" s="168" t="s">
        <v>649</v>
      </c>
    </row>
    <row r="74" spans="1:3">
      <c r="A74" s="169">
        <v>1</v>
      </c>
      <c r="B74" s="143" t="s">
        <v>289</v>
      </c>
      <c r="C74" s="739"/>
    </row>
    <row r="75" spans="1:3">
      <c r="A75" s="169">
        <v>2</v>
      </c>
      <c r="B75" s="143" t="s">
        <v>290</v>
      </c>
      <c r="C75" s="739"/>
    </row>
    <row r="76" spans="1:3">
      <c r="A76" s="169">
        <v>3</v>
      </c>
      <c r="B76" s="143" t="s">
        <v>291</v>
      </c>
      <c r="C76" s="739"/>
    </row>
    <row r="77" spans="1:3">
      <c r="A77" s="169">
        <v>4</v>
      </c>
      <c r="B77" s="143" t="s">
        <v>292</v>
      </c>
      <c r="C77" s="739"/>
    </row>
    <row r="78" spans="1:3">
      <c r="A78" s="169">
        <v>5</v>
      </c>
      <c r="B78" s="143" t="s">
        <v>293</v>
      </c>
      <c r="C78" s="739"/>
    </row>
    <row r="79" spans="1:3" ht="16.5" thickBot="1">
      <c r="A79" s="170">
        <v>6</v>
      </c>
      <c r="B79" s="196" t="s">
        <v>294</v>
      </c>
      <c r="C79" s="742">
        <f>(((C74+C75)-C76)+C77)-C78</f>
        <v>0</v>
      </c>
    </row>
    <row r="80" spans="1:3" ht="16.5" thickBot="1">
      <c r="A80" s="163"/>
      <c r="B80" s="164"/>
      <c r="C80" s="164"/>
    </row>
    <row r="81" spans="1:3" ht="21" customHeight="1">
      <c r="A81" s="166">
        <v>9</v>
      </c>
      <c r="B81" s="167" t="s">
        <v>288</v>
      </c>
      <c r="C81" s="195"/>
    </row>
    <row r="82" spans="1:3" ht="21" customHeight="1">
      <c r="A82" s="737" t="s">
        <v>2168</v>
      </c>
      <c r="B82" s="738"/>
      <c r="C82" s="168" t="s">
        <v>649</v>
      </c>
    </row>
    <row r="83" spans="1:3">
      <c r="A83" s="169">
        <v>1</v>
      </c>
      <c r="B83" s="143" t="s">
        <v>289</v>
      </c>
      <c r="C83" s="739"/>
    </row>
    <row r="84" spans="1:3">
      <c r="A84" s="169">
        <v>2</v>
      </c>
      <c r="B84" s="143" t="s">
        <v>290</v>
      </c>
      <c r="C84" s="739"/>
    </row>
    <row r="85" spans="1:3">
      <c r="A85" s="169">
        <v>3</v>
      </c>
      <c r="B85" s="143" t="s">
        <v>291</v>
      </c>
      <c r="C85" s="739"/>
    </row>
    <row r="86" spans="1:3">
      <c r="A86" s="169">
        <v>4</v>
      </c>
      <c r="B86" s="143" t="s">
        <v>292</v>
      </c>
      <c r="C86" s="739"/>
    </row>
    <row r="87" spans="1:3">
      <c r="A87" s="169">
        <v>5</v>
      </c>
      <c r="B87" s="143" t="s">
        <v>293</v>
      </c>
      <c r="C87" s="739"/>
    </row>
    <row r="88" spans="1:3" ht="16.5" thickBot="1">
      <c r="A88" s="170">
        <v>6</v>
      </c>
      <c r="B88" s="196" t="s">
        <v>294</v>
      </c>
      <c r="C88" s="742">
        <f>(((C83+C84)-C85)+C86)-C87</f>
        <v>0</v>
      </c>
    </row>
    <row r="89" spans="1:3" ht="16.5" thickBot="1">
      <c r="A89" s="163"/>
      <c r="B89" s="164"/>
      <c r="C89" s="164"/>
    </row>
    <row r="90" spans="1:3" ht="19.5" customHeight="1">
      <c r="A90" s="166">
        <v>10</v>
      </c>
      <c r="B90" s="167" t="s">
        <v>288</v>
      </c>
      <c r="C90" s="195"/>
    </row>
    <row r="91" spans="1:3" ht="19.5" customHeight="1">
      <c r="A91" s="737" t="s">
        <v>2168</v>
      </c>
      <c r="B91" s="738"/>
      <c r="C91" s="168" t="s">
        <v>649</v>
      </c>
    </row>
    <row r="92" spans="1:3">
      <c r="A92" s="169">
        <v>1</v>
      </c>
      <c r="B92" s="143" t="s">
        <v>289</v>
      </c>
      <c r="C92" s="739"/>
    </row>
    <row r="93" spans="1:3">
      <c r="A93" s="169">
        <v>2</v>
      </c>
      <c r="B93" s="143" t="s">
        <v>290</v>
      </c>
      <c r="C93" s="740"/>
    </row>
    <row r="94" spans="1:3">
      <c r="A94" s="169">
        <v>3</v>
      </c>
      <c r="B94" s="143" t="s">
        <v>291</v>
      </c>
      <c r="C94" s="740"/>
    </row>
    <row r="95" spans="1:3">
      <c r="A95" s="169">
        <v>4</v>
      </c>
      <c r="B95" s="143" t="s">
        <v>292</v>
      </c>
      <c r="C95" s="740"/>
    </row>
    <row r="96" spans="1:3">
      <c r="A96" s="169">
        <v>5</v>
      </c>
      <c r="B96" s="143" t="s">
        <v>293</v>
      </c>
      <c r="C96" s="740"/>
    </row>
    <row r="97" spans="1:3" ht="16.5" thickBot="1">
      <c r="A97" s="170">
        <v>6</v>
      </c>
      <c r="B97" s="196" t="s">
        <v>294</v>
      </c>
      <c r="C97" s="741">
        <f>(((C92+C93)-C94)+C95)-C96</f>
        <v>0</v>
      </c>
    </row>
  </sheetData>
  <sheetProtection algorithmName="SHA-512" hashValue="gMDJLaqyp3ZANwem1QaxxjaC8uchy2bYGbT8TnkUV+Xv1ggddS/99ZWdWKMPrF2hqVL10CPUajwDuhPNKilXRQ==" saltValue="uX5P9UO/xzmBnjvAE66vYA==" spinCount="100000" sheet="1" objects="1" scenarios="1"/>
  <dataValidations count="1">
    <dataValidation type="decimal" operator="greaterThanOrEqual" allowBlank="1" showInputMessage="1" showErrorMessage="1" sqref="C12:C15 C21:C24 C30:C33 C39:C42 C48:C51 C57:C60 C66:C69 C75:C78 C84:C87 C93:C96">
      <formula1>0</formula1>
    </dataValidation>
  </dataValidations>
  <printOptions horizontalCentered="1" gridLinesSet="0"/>
  <pageMargins left="0.5" right="0.5" top="0.5" bottom="0.5" header="0.35" footer="0.35"/>
  <pageSetup fitToHeight="9999" orientation="landscape" horizontalDpi="300" verticalDpi="300" r:id="rId1"/>
  <headerFooter alignWithMargins="0">
    <oddHeader>&amp;CMBK101&amp;L&amp;R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tabColor rgb="FFFF0000"/>
    <pageSetUpPr fitToPage="1"/>
  </sheetPr>
  <dimension ref="A1:P56"/>
  <sheetViews>
    <sheetView showGridLines="0" topLeftCell="A34" zoomScale="110" zoomScaleNormal="110" zoomScaleSheetLayoutView="96" workbookViewId="0">
      <selection activeCell="A21" sqref="A21:B21"/>
    </sheetView>
  </sheetViews>
  <sheetFormatPr defaultColWidth="11.42578125" defaultRowHeight="15.75"/>
  <cols>
    <col min="1" max="1" width="38.85546875" style="42" customWidth="1"/>
    <col min="2" max="2" width="36.7109375" style="42" bestFit="1" customWidth="1"/>
    <col min="3" max="3" width="18" style="42" customWidth="1"/>
    <col min="4" max="4" width="10.42578125" style="42" customWidth="1"/>
    <col min="5" max="5" width="20.5703125" style="42" customWidth="1"/>
    <col min="6" max="6" width="40" style="42" bestFit="1" customWidth="1"/>
    <col min="7" max="7" width="40.5703125" style="42" bestFit="1" customWidth="1"/>
    <col min="8" max="16" width="20.5703125" style="42" customWidth="1"/>
    <col min="17" max="18" width="11.42578125" style="42"/>
    <col min="19" max="19" width="13.42578125" style="42" customWidth="1"/>
    <col min="20" max="259" width="11.42578125" style="42"/>
    <col min="260" max="260" width="36.5703125" style="42" customWidth="1"/>
    <col min="261" max="261" width="46.42578125" style="42" customWidth="1"/>
    <col min="262" max="262" width="4" style="42" customWidth="1"/>
    <col min="263" max="515" width="11.42578125" style="42"/>
    <col min="516" max="516" width="36.5703125" style="42" customWidth="1"/>
    <col min="517" max="517" width="46.42578125" style="42" customWidth="1"/>
    <col min="518" max="518" width="4" style="42" customWidth="1"/>
    <col min="519" max="771" width="11.42578125" style="42"/>
    <col min="772" max="772" width="36.5703125" style="42" customWidth="1"/>
    <col min="773" max="773" width="46.42578125" style="42" customWidth="1"/>
    <col min="774" max="774" width="4" style="42" customWidth="1"/>
    <col min="775" max="1027" width="11.42578125" style="42"/>
    <col min="1028" max="1028" width="36.5703125" style="42" customWidth="1"/>
    <col min="1029" max="1029" width="46.42578125" style="42" customWidth="1"/>
    <col min="1030" max="1030" width="4" style="42" customWidth="1"/>
    <col min="1031" max="1283" width="11.42578125" style="42"/>
    <col min="1284" max="1284" width="36.5703125" style="42" customWidth="1"/>
    <col min="1285" max="1285" width="46.42578125" style="42" customWidth="1"/>
    <col min="1286" max="1286" width="4" style="42" customWidth="1"/>
    <col min="1287" max="1539" width="11.42578125" style="42"/>
    <col min="1540" max="1540" width="36.5703125" style="42" customWidth="1"/>
    <col min="1541" max="1541" width="46.42578125" style="42" customWidth="1"/>
    <col min="1542" max="1542" width="4" style="42" customWidth="1"/>
    <col min="1543" max="1795" width="11.42578125" style="42"/>
    <col min="1796" max="1796" width="36.5703125" style="42" customWidth="1"/>
    <col min="1797" max="1797" width="46.42578125" style="42" customWidth="1"/>
    <col min="1798" max="1798" width="4" style="42" customWidth="1"/>
    <col min="1799" max="2051" width="11.42578125" style="42"/>
    <col min="2052" max="2052" width="36.5703125" style="42" customWidth="1"/>
    <col min="2053" max="2053" width="46.42578125" style="42" customWidth="1"/>
    <col min="2054" max="2054" width="4" style="42" customWidth="1"/>
    <col min="2055" max="2307" width="11.42578125" style="42"/>
    <col min="2308" max="2308" width="36.5703125" style="42" customWidth="1"/>
    <col min="2309" max="2309" width="46.42578125" style="42" customWidth="1"/>
    <col min="2310" max="2310" width="4" style="42" customWidth="1"/>
    <col min="2311" max="2563" width="11.42578125" style="42"/>
    <col min="2564" max="2564" width="36.5703125" style="42" customWidth="1"/>
    <col min="2565" max="2565" width="46.42578125" style="42" customWidth="1"/>
    <col min="2566" max="2566" width="4" style="42" customWidth="1"/>
    <col min="2567" max="2819" width="11.42578125" style="42"/>
    <col min="2820" max="2820" width="36.5703125" style="42" customWidth="1"/>
    <col min="2821" max="2821" width="46.42578125" style="42" customWidth="1"/>
    <col min="2822" max="2822" width="4" style="42" customWidth="1"/>
    <col min="2823" max="3075" width="11.42578125" style="42"/>
    <col min="3076" max="3076" width="36.5703125" style="42" customWidth="1"/>
    <col min="3077" max="3077" width="46.42578125" style="42" customWidth="1"/>
    <col min="3078" max="3078" width="4" style="42" customWidth="1"/>
    <col min="3079" max="3331" width="11.42578125" style="42"/>
    <col min="3332" max="3332" width="36.5703125" style="42" customWidth="1"/>
    <col min="3333" max="3333" width="46.42578125" style="42" customWidth="1"/>
    <col min="3334" max="3334" width="4" style="42" customWidth="1"/>
    <col min="3335" max="3587" width="11.42578125" style="42"/>
    <col min="3588" max="3588" width="36.5703125" style="42" customWidth="1"/>
    <col min="3589" max="3589" width="46.42578125" style="42" customWidth="1"/>
    <col min="3590" max="3590" width="4" style="42" customWidth="1"/>
    <col min="3591" max="3843" width="11.42578125" style="42"/>
    <col min="3844" max="3844" width="36.5703125" style="42" customWidth="1"/>
    <col min="3845" max="3845" width="46.42578125" style="42" customWidth="1"/>
    <col min="3846" max="3846" width="4" style="42" customWidth="1"/>
    <col min="3847" max="4099" width="11.42578125" style="42"/>
    <col min="4100" max="4100" width="36.5703125" style="42" customWidth="1"/>
    <col min="4101" max="4101" width="46.42578125" style="42" customWidth="1"/>
    <col min="4102" max="4102" width="4" style="42" customWidth="1"/>
    <col min="4103" max="4355" width="11.42578125" style="42"/>
    <col min="4356" max="4356" width="36.5703125" style="42" customWidth="1"/>
    <col min="4357" max="4357" width="46.42578125" style="42" customWidth="1"/>
    <col min="4358" max="4358" width="4" style="42" customWidth="1"/>
    <col min="4359" max="4611" width="11.42578125" style="42"/>
    <col min="4612" max="4612" width="36.5703125" style="42" customWidth="1"/>
    <col min="4613" max="4613" width="46.42578125" style="42" customWidth="1"/>
    <col min="4614" max="4614" width="4" style="42" customWidth="1"/>
    <col min="4615" max="4867" width="11.42578125" style="42"/>
    <col min="4868" max="4868" width="36.5703125" style="42" customWidth="1"/>
    <col min="4869" max="4869" width="46.42578125" style="42" customWidth="1"/>
    <col min="4870" max="4870" width="4" style="42" customWidth="1"/>
    <col min="4871" max="5123" width="11.42578125" style="42"/>
    <col min="5124" max="5124" width="36.5703125" style="42" customWidth="1"/>
    <col min="5125" max="5125" width="46.42578125" style="42" customWidth="1"/>
    <col min="5126" max="5126" width="4" style="42" customWidth="1"/>
    <col min="5127" max="5379" width="11.42578125" style="42"/>
    <col min="5380" max="5380" width="36.5703125" style="42" customWidth="1"/>
    <col min="5381" max="5381" width="46.42578125" style="42" customWidth="1"/>
    <col min="5382" max="5382" width="4" style="42" customWidth="1"/>
    <col min="5383" max="5635" width="11.42578125" style="42"/>
    <col min="5636" max="5636" width="36.5703125" style="42" customWidth="1"/>
    <col min="5637" max="5637" width="46.42578125" style="42" customWidth="1"/>
    <col min="5638" max="5638" width="4" style="42" customWidth="1"/>
    <col min="5639" max="5891" width="11.42578125" style="42"/>
    <col min="5892" max="5892" width="36.5703125" style="42" customWidth="1"/>
    <col min="5893" max="5893" width="46.42578125" style="42" customWidth="1"/>
    <col min="5894" max="5894" width="4" style="42" customWidth="1"/>
    <col min="5895" max="6147" width="11.42578125" style="42"/>
    <col min="6148" max="6148" width="36.5703125" style="42" customWidth="1"/>
    <col min="6149" max="6149" width="46.42578125" style="42" customWidth="1"/>
    <col min="6150" max="6150" width="4" style="42" customWidth="1"/>
    <col min="6151" max="6403" width="11.42578125" style="42"/>
    <col min="6404" max="6404" width="36.5703125" style="42" customWidth="1"/>
    <col min="6405" max="6405" width="46.42578125" style="42" customWidth="1"/>
    <col min="6406" max="6406" width="4" style="42" customWidth="1"/>
    <col min="6407" max="6659" width="11.42578125" style="42"/>
    <col min="6660" max="6660" width="36.5703125" style="42" customWidth="1"/>
    <col min="6661" max="6661" width="46.42578125" style="42" customWidth="1"/>
    <col min="6662" max="6662" width="4" style="42" customWidth="1"/>
    <col min="6663" max="6915" width="11.42578125" style="42"/>
    <col min="6916" max="6916" width="36.5703125" style="42" customWidth="1"/>
    <col min="6917" max="6917" width="46.42578125" style="42" customWidth="1"/>
    <col min="6918" max="6918" width="4" style="42" customWidth="1"/>
    <col min="6919" max="7171" width="11.42578125" style="42"/>
    <col min="7172" max="7172" width="36.5703125" style="42" customWidth="1"/>
    <col min="7173" max="7173" width="46.42578125" style="42" customWidth="1"/>
    <col min="7174" max="7174" width="4" style="42" customWidth="1"/>
    <col min="7175" max="7427" width="11.42578125" style="42"/>
    <col min="7428" max="7428" width="36.5703125" style="42" customWidth="1"/>
    <col min="7429" max="7429" width="46.42578125" style="42" customWidth="1"/>
    <col min="7430" max="7430" width="4" style="42" customWidth="1"/>
    <col min="7431" max="7683" width="11.42578125" style="42"/>
    <col min="7684" max="7684" width="36.5703125" style="42" customWidth="1"/>
    <col min="7685" max="7685" width="46.42578125" style="42" customWidth="1"/>
    <col min="7686" max="7686" width="4" style="42" customWidth="1"/>
    <col min="7687" max="7939" width="11.42578125" style="42"/>
    <col min="7940" max="7940" width="36.5703125" style="42" customWidth="1"/>
    <col min="7941" max="7941" width="46.42578125" style="42" customWidth="1"/>
    <col min="7942" max="7942" width="4" style="42" customWidth="1"/>
    <col min="7943" max="8195" width="11.42578125" style="42"/>
    <col min="8196" max="8196" width="36.5703125" style="42" customWidth="1"/>
    <col min="8197" max="8197" width="46.42578125" style="42" customWidth="1"/>
    <col min="8198" max="8198" width="4" style="42" customWidth="1"/>
    <col min="8199" max="8451" width="11.42578125" style="42"/>
    <col min="8452" max="8452" width="36.5703125" style="42" customWidth="1"/>
    <col min="8453" max="8453" width="46.42578125" style="42" customWidth="1"/>
    <col min="8454" max="8454" width="4" style="42" customWidth="1"/>
    <col min="8455" max="8707" width="11.42578125" style="42"/>
    <col min="8708" max="8708" width="36.5703125" style="42" customWidth="1"/>
    <col min="8709" max="8709" width="46.42578125" style="42" customWidth="1"/>
    <col min="8710" max="8710" width="4" style="42" customWidth="1"/>
    <col min="8711" max="8963" width="11.42578125" style="42"/>
    <col min="8964" max="8964" width="36.5703125" style="42" customWidth="1"/>
    <col min="8965" max="8965" width="46.42578125" style="42" customWidth="1"/>
    <col min="8966" max="8966" width="4" style="42" customWidth="1"/>
    <col min="8967" max="9219" width="11.42578125" style="42"/>
    <col min="9220" max="9220" width="36.5703125" style="42" customWidth="1"/>
    <col min="9221" max="9221" width="46.42578125" style="42" customWidth="1"/>
    <col min="9222" max="9222" width="4" style="42" customWidth="1"/>
    <col min="9223" max="9475" width="11.42578125" style="42"/>
    <col min="9476" max="9476" width="36.5703125" style="42" customWidth="1"/>
    <col min="9477" max="9477" width="46.42578125" style="42" customWidth="1"/>
    <col min="9478" max="9478" width="4" style="42" customWidth="1"/>
    <col min="9479" max="9731" width="11.42578125" style="42"/>
    <col min="9732" max="9732" width="36.5703125" style="42" customWidth="1"/>
    <col min="9733" max="9733" width="46.42578125" style="42" customWidth="1"/>
    <col min="9734" max="9734" width="4" style="42" customWidth="1"/>
    <col min="9735" max="9987" width="11.42578125" style="42"/>
    <col min="9988" max="9988" width="36.5703125" style="42" customWidth="1"/>
    <col min="9989" max="9989" width="46.42578125" style="42" customWidth="1"/>
    <col min="9990" max="9990" width="4" style="42" customWidth="1"/>
    <col min="9991" max="10243" width="11.42578125" style="42"/>
    <col min="10244" max="10244" width="36.5703125" style="42" customWidth="1"/>
    <col min="10245" max="10245" width="46.42578125" style="42" customWidth="1"/>
    <col min="10246" max="10246" width="4" style="42" customWidth="1"/>
    <col min="10247" max="10499" width="11.42578125" style="42"/>
    <col min="10500" max="10500" width="36.5703125" style="42" customWidth="1"/>
    <col min="10501" max="10501" width="46.42578125" style="42" customWidth="1"/>
    <col min="10502" max="10502" width="4" style="42" customWidth="1"/>
    <col min="10503" max="10755" width="11.42578125" style="42"/>
    <col min="10756" max="10756" width="36.5703125" style="42" customWidth="1"/>
    <col min="10757" max="10757" width="46.42578125" style="42" customWidth="1"/>
    <col min="10758" max="10758" width="4" style="42" customWidth="1"/>
    <col min="10759" max="11011" width="11.42578125" style="42"/>
    <col min="11012" max="11012" width="36.5703125" style="42" customWidth="1"/>
    <col min="11013" max="11013" width="46.42578125" style="42" customWidth="1"/>
    <col min="11014" max="11014" width="4" style="42" customWidth="1"/>
    <col min="11015" max="11267" width="11.42578125" style="42"/>
    <col min="11268" max="11268" width="36.5703125" style="42" customWidth="1"/>
    <col min="11269" max="11269" width="46.42578125" style="42" customWidth="1"/>
    <col min="11270" max="11270" width="4" style="42" customWidth="1"/>
    <col min="11271" max="11523" width="11.42578125" style="42"/>
    <col min="11524" max="11524" width="36.5703125" style="42" customWidth="1"/>
    <col min="11525" max="11525" width="46.42578125" style="42" customWidth="1"/>
    <col min="11526" max="11526" width="4" style="42" customWidth="1"/>
    <col min="11527" max="11779" width="11.42578125" style="42"/>
    <col min="11780" max="11780" width="36.5703125" style="42" customWidth="1"/>
    <col min="11781" max="11781" width="46.42578125" style="42" customWidth="1"/>
    <col min="11782" max="11782" width="4" style="42" customWidth="1"/>
    <col min="11783" max="12035" width="11.42578125" style="42"/>
    <col min="12036" max="12036" width="36.5703125" style="42" customWidth="1"/>
    <col min="12037" max="12037" width="46.42578125" style="42" customWidth="1"/>
    <col min="12038" max="12038" width="4" style="42" customWidth="1"/>
    <col min="12039" max="12291" width="11.42578125" style="42"/>
    <col min="12292" max="12292" width="36.5703125" style="42" customWidth="1"/>
    <col min="12293" max="12293" width="46.42578125" style="42" customWidth="1"/>
    <col min="12294" max="12294" width="4" style="42" customWidth="1"/>
    <col min="12295" max="12547" width="11.42578125" style="42"/>
    <col min="12548" max="12548" width="36.5703125" style="42" customWidth="1"/>
    <col min="12549" max="12549" width="46.42578125" style="42" customWidth="1"/>
    <col min="12550" max="12550" width="4" style="42" customWidth="1"/>
    <col min="12551" max="12803" width="11.42578125" style="42"/>
    <col min="12804" max="12804" width="36.5703125" style="42" customWidth="1"/>
    <col min="12805" max="12805" width="46.42578125" style="42" customWidth="1"/>
    <col min="12806" max="12806" width="4" style="42" customWidth="1"/>
    <col min="12807" max="13059" width="11.42578125" style="42"/>
    <col min="13060" max="13060" width="36.5703125" style="42" customWidth="1"/>
    <col min="13061" max="13061" width="46.42578125" style="42" customWidth="1"/>
    <col min="13062" max="13062" width="4" style="42" customWidth="1"/>
    <col min="13063" max="13315" width="11.42578125" style="42"/>
    <col min="13316" max="13316" width="36.5703125" style="42" customWidth="1"/>
    <col min="13317" max="13317" width="46.42578125" style="42" customWidth="1"/>
    <col min="13318" max="13318" width="4" style="42" customWidth="1"/>
    <col min="13319" max="13571" width="11.42578125" style="42"/>
    <col min="13572" max="13572" width="36.5703125" style="42" customWidth="1"/>
    <col min="13573" max="13573" width="46.42578125" style="42" customWidth="1"/>
    <col min="13574" max="13574" width="4" style="42" customWidth="1"/>
    <col min="13575" max="13827" width="11.42578125" style="42"/>
    <col min="13828" max="13828" width="36.5703125" style="42" customWidth="1"/>
    <col min="13829" max="13829" width="46.42578125" style="42" customWidth="1"/>
    <col min="13830" max="13830" width="4" style="42" customWidth="1"/>
    <col min="13831" max="14083" width="11.42578125" style="42"/>
    <col min="14084" max="14084" width="36.5703125" style="42" customWidth="1"/>
    <col min="14085" max="14085" width="46.42578125" style="42" customWidth="1"/>
    <col min="14086" max="14086" width="4" style="42" customWidth="1"/>
    <col min="14087" max="14339" width="11.42578125" style="42"/>
    <col min="14340" max="14340" width="36.5703125" style="42" customWidth="1"/>
    <col min="14341" max="14341" width="46.42578125" style="42" customWidth="1"/>
    <col min="14342" max="14342" width="4" style="42" customWidth="1"/>
    <col min="14343" max="14595" width="11.42578125" style="42"/>
    <col min="14596" max="14596" width="36.5703125" style="42" customWidth="1"/>
    <col min="14597" max="14597" width="46.42578125" style="42" customWidth="1"/>
    <col min="14598" max="14598" width="4" style="42" customWidth="1"/>
    <col min="14599" max="14851" width="11.42578125" style="42"/>
    <col min="14852" max="14852" width="36.5703125" style="42" customWidth="1"/>
    <col min="14853" max="14853" width="46.42578125" style="42" customWidth="1"/>
    <col min="14854" max="14854" width="4" style="42" customWidth="1"/>
    <col min="14855" max="15107" width="11.42578125" style="42"/>
    <col min="15108" max="15108" width="36.5703125" style="42" customWidth="1"/>
    <col min="15109" max="15109" width="46.42578125" style="42" customWidth="1"/>
    <col min="15110" max="15110" width="4" style="42" customWidth="1"/>
    <col min="15111" max="15363" width="11.42578125" style="42"/>
    <col min="15364" max="15364" width="36.5703125" style="42" customWidth="1"/>
    <col min="15365" max="15365" width="46.42578125" style="42" customWidth="1"/>
    <col min="15366" max="15366" width="4" style="42" customWidth="1"/>
    <col min="15367" max="15619" width="11.42578125" style="42"/>
    <col min="15620" max="15620" width="36.5703125" style="42" customWidth="1"/>
    <col min="15621" max="15621" width="46.42578125" style="42" customWidth="1"/>
    <col min="15622" max="15622" width="4" style="42" customWidth="1"/>
    <col min="15623" max="15875" width="11.42578125" style="42"/>
    <col min="15876" max="15876" width="36.5703125" style="42" customWidth="1"/>
    <col min="15877" max="15877" width="46.42578125" style="42" customWidth="1"/>
    <col min="15878" max="15878" width="4" style="42" customWidth="1"/>
    <col min="15879" max="16131" width="11.42578125" style="42"/>
    <col min="16132" max="16132" width="36.5703125" style="42" customWidth="1"/>
    <col min="16133" max="16133" width="46.42578125" style="42" customWidth="1"/>
    <col min="16134" max="16134" width="4" style="42" customWidth="1"/>
    <col min="16135" max="16384" width="11.42578125" style="42"/>
  </cols>
  <sheetData>
    <row r="1" spans="1:15" s="322" customFormat="1">
      <c r="A1" s="675" t="s">
        <v>254</v>
      </c>
      <c r="B1" s="704"/>
      <c r="C1" s="676" t="s">
        <v>485</v>
      </c>
      <c r="D1" s="701"/>
      <c r="E1" s="702"/>
      <c r="F1" s="703"/>
      <c r="G1" s="703"/>
      <c r="H1" s="703"/>
      <c r="I1" s="703"/>
      <c r="J1" s="703"/>
    </row>
    <row r="2" spans="1:15" s="322" customFormat="1" ht="0.6" customHeight="1">
      <c r="A2" s="705"/>
      <c r="B2" s="677"/>
      <c r="C2" s="677"/>
      <c r="D2" s="678"/>
      <c r="E2" s="678"/>
      <c r="F2" s="703"/>
      <c r="G2" s="703"/>
      <c r="H2" s="703"/>
      <c r="I2" s="703"/>
      <c r="J2" s="703"/>
    </row>
    <row r="3" spans="1:15" s="322" customFormat="1" ht="12.95" customHeight="1">
      <c r="A3" s="757" t="s">
        <v>178</v>
      </c>
      <c r="B3" s="758" t="str">
        <f>'AF100'!C3</f>
        <v>The Seed Funds</v>
      </c>
      <c r="C3" s="677"/>
      <c r="D3" s="678"/>
      <c r="E3" s="678"/>
      <c r="F3" s="703"/>
      <c r="G3" s="703"/>
      <c r="H3" s="703"/>
      <c r="I3" s="703"/>
      <c r="J3" s="703"/>
    </row>
    <row r="4" spans="1:15" s="322" customFormat="1" ht="12.95" customHeight="1">
      <c r="A4" s="757" t="s">
        <v>851</v>
      </c>
      <c r="B4" s="758">
        <f>'AF100'!C4</f>
        <v>0</v>
      </c>
      <c r="C4" s="677"/>
      <c r="D4" s="678"/>
      <c r="E4" s="678"/>
      <c r="F4" s="703"/>
      <c r="G4" s="703"/>
      <c r="H4" s="703"/>
      <c r="I4" s="703"/>
      <c r="J4" s="703"/>
    </row>
    <row r="5" spans="1:15" s="322" customFormat="1" ht="12.95" customHeight="1">
      <c r="A5" s="757" t="s">
        <v>252</v>
      </c>
      <c r="B5" s="758" t="str">
        <f>'AF100'!C5</f>
        <v>Savings and Loans Company</v>
      </c>
      <c r="C5" s="677"/>
      <c r="D5" s="678"/>
      <c r="E5" s="678"/>
      <c r="F5" s="703"/>
      <c r="G5" s="703"/>
      <c r="H5" s="703"/>
      <c r="I5" s="703"/>
      <c r="J5" s="703"/>
    </row>
    <row r="6" spans="1:15" s="322" customFormat="1" ht="12.95" customHeight="1">
      <c r="A6" s="757" t="s">
        <v>852</v>
      </c>
      <c r="B6" s="759">
        <f>'AF100'!C6</f>
        <v>44316</v>
      </c>
      <c r="C6" s="677"/>
      <c r="D6" s="678"/>
      <c r="E6" s="678"/>
      <c r="F6" s="703"/>
      <c r="G6" s="703"/>
      <c r="H6" s="703"/>
      <c r="I6" s="703"/>
      <c r="J6" s="703"/>
    </row>
    <row r="7" spans="1:15" s="780" customFormat="1" ht="24" customHeight="1" thickBot="1">
      <c r="A7" s="777" t="s">
        <v>1944</v>
      </c>
      <c r="B7" s="778"/>
      <c r="C7" s="779"/>
      <c r="D7" s="779"/>
      <c r="F7" s="781"/>
      <c r="G7" s="781"/>
      <c r="H7" s="781"/>
    </row>
    <row r="8" spans="1:15">
      <c r="A8" s="154" t="s">
        <v>1954</v>
      </c>
      <c r="B8" s="156" t="s">
        <v>649</v>
      </c>
      <c r="C8" s="156" t="s">
        <v>662</v>
      </c>
      <c r="D8" s="184" t="s">
        <v>180</v>
      </c>
      <c r="E8" s="97"/>
      <c r="F8" s="97"/>
      <c r="G8" s="46"/>
      <c r="H8" s="46"/>
      <c r="I8" s="46"/>
      <c r="J8" s="46"/>
      <c r="K8" s="46"/>
      <c r="L8" s="46"/>
      <c r="M8" s="46"/>
      <c r="N8" s="46"/>
      <c r="O8" s="46"/>
    </row>
    <row r="9" spans="1:15">
      <c r="A9" s="174" t="s">
        <v>2132</v>
      </c>
      <c r="B9" s="392"/>
      <c r="C9" s="392"/>
      <c r="D9" s="185">
        <f>B9-C9</f>
        <v>0</v>
      </c>
      <c r="E9" s="97"/>
      <c r="F9" s="97"/>
      <c r="G9" s="46"/>
      <c r="H9" s="46"/>
      <c r="I9" s="46"/>
      <c r="J9" s="46"/>
      <c r="K9" s="46"/>
      <c r="L9" s="46"/>
      <c r="M9" s="46"/>
      <c r="N9" s="46"/>
      <c r="O9" s="46"/>
    </row>
    <row r="10" spans="1:15">
      <c r="A10" s="174" t="s">
        <v>297</v>
      </c>
      <c r="B10" s="392"/>
      <c r="C10" s="392"/>
      <c r="D10" s="185">
        <f>B10-C10</f>
        <v>0</v>
      </c>
      <c r="E10" s="99"/>
      <c r="F10" s="97"/>
      <c r="G10" s="46"/>
      <c r="H10" s="46"/>
      <c r="I10" s="46"/>
      <c r="J10" s="46"/>
      <c r="K10" s="46"/>
      <c r="L10" s="46"/>
      <c r="M10" s="46"/>
      <c r="N10" s="46"/>
      <c r="O10" s="46"/>
    </row>
    <row r="11" spans="1:15">
      <c r="A11" s="174" t="s">
        <v>298</v>
      </c>
      <c r="B11" s="395">
        <f>SUM(B12:B14)</f>
        <v>0</v>
      </c>
      <c r="C11" s="395">
        <f>SUM(C12:C14)</f>
        <v>0</v>
      </c>
      <c r="D11" s="185">
        <f>SUM(D12:D14)</f>
        <v>0</v>
      </c>
      <c r="E11" s="97"/>
      <c r="F11" s="97"/>
      <c r="G11" s="46"/>
      <c r="H11" s="46"/>
      <c r="I11" s="46"/>
      <c r="J11" s="46"/>
      <c r="K11" s="46"/>
      <c r="L11" s="46"/>
      <c r="M11" s="46"/>
      <c r="N11" s="46"/>
      <c r="O11" s="46"/>
    </row>
    <row r="12" spans="1:15">
      <c r="A12" s="188" t="s">
        <v>856</v>
      </c>
      <c r="B12" s="754"/>
      <c r="C12" s="755"/>
      <c r="D12" s="185">
        <f t="shared" ref="D12:D19" si="0">B12-C12</f>
        <v>0</v>
      </c>
      <c r="E12" s="97"/>
      <c r="F12" s="97"/>
      <c r="G12" s="46"/>
      <c r="H12" s="46"/>
      <c r="I12" s="46"/>
      <c r="J12" s="46"/>
      <c r="K12" s="46"/>
      <c r="L12" s="46"/>
      <c r="M12" s="46"/>
      <c r="N12" s="46"/>
      <c r="O12" s="46"/>
    </row>
    <row r="13" spans="1:15">
      <c r="A13" s="188" t="s">
        <v>857</v>
      </c>
      <c r="B13" s="754"/>
      <c r="C13" s="755"/>
      <c r="D13" s="185">
        <f t="shared" si="0"/>
        <v>0</v>
      </c>
      <c r="E13" s="46"/>
      <c r="F13" s="46"/>
      <c r="G13" s="46"/>
      <c r="H13" s="46"/>
      <c r="I13" s="46"/>
      <c r="J13" s="46"/>
      <c r="K13" s="46"/>
      <c r="L13" s="46"/>
      <c r="M13" s="46"/>
      <c r="N13" s="46"/>
      <c r="O13" s="46"/>
    </row>
    <row r="14" spans="1:15">
      <c r="A14" s="188" t="s">
        <v>858</v>
      </c>
      <c r="B14" s="754"/>
      <c r="C14" s="755"/>
      <c r="D14" s="185">
        <f t="shared" si="0"/>
        <v>0</v>
      </c>
      <c r="E14" s="46"/>
      <c r="F14" s="46"/>
      <c r="G14" s="46"/>
      <c r="H14" s="46"/>
      <c r="I14" s="46"/>
      <c r="J14" s="46"/>
      <c r="K14" s="46"/>
      <c r="L14" s="46"/>
      <c r="M14" s="46"/>
      <c r="N14" s="46"/>
      <c r="O14" s="46"/>
    </row>
    <row r="15" spans="1:15">
      <c r="A15" s="174" t="s">
        <v>299</v>
      </c>
      <c r="B15" s="754"/>
      <c r="C15" s="756"/>
      <c r="D15" s="185">
        <f t="shared" si="0"/>
        <v>0</v>
      </c>
      <c r="E15" s="46"/>
      <c r="F15" s="46"/>
      <c r="G15" s="46"/>
      <c r="H15" s="46"/>
      <c r="I15" s="46"/>
      <c r="J15" s="46"/>
      <c r="K15" s="46"/>
      <c r="L15" s="46"/>
      <c r="M15" s="46"/>
      <c r="N15" s="46"/>
      <c r="O15" s="46"/>
    </row>
    <row r="16" spans="1:15">
      <c r="A16" s="174" t="s">
        <v>300</v>
      </c>
      <c r="B16" s="517"/>
      <c r="C16" s="517"/>
      <c r="D16" s="185">
        <f t="shared" si="0"/>
        <v>0</v>
      </c>
      <c r="E16" s="46"/>
      <c r="F16" s="46"/>
      <c r="G16" s="46"/>
      <c r="H16" s="46"/>
      <c r="I16" s="46"/>
      <c r="J16" s="46"/>
      <c r="K16" s="46"/>
      <c r="L16" s="46"/>
      <c r="M16" s="46"/>
      <c r="N16" s="46"/>
      <c r="O16" s="46"/>
    </row>
    <row r="17" spans="1:15">
      <c r="A17" s="174" t="s">
        <v>240</v>
      </c>
      <c r="B17" s="517"/>
      <c r="C17" s="517"/>
      <c r="D17" s="185">
        <f t="shared" si="0"/>
        <v>0</v>
      </c>
      <c r="E17" s="46"/>
      <c r="F17" s="46"/>
      <c r="G17" s="46"/>
      <c r="H17" s="46"/>
      <c r="I17" s="46"/>
      <c r="J17" s="46"/>
      <c r="K17" s="46"/>
      <c r="L17" s="46"/>
      <c r="M17" s="46"/>
      <c r="N17" s="46"/>
      <c r="O17" s="46"/>
    </row>
    <row r="18" spans="1:15">
      <c r="A18" s="174" t="s">
        <v>239</v>
      </c>
      <c r="B18" s="517"/>
      <c r="C18" s="517"/>
      <c r="D18" s="185">
        <f t="shared" si="0"/>
        <v>0</v>
      </c>
      <c r="E18" s="97"/>
      <c r="F18" s="97"/>
      <c r="G18" s="46"/>
      <c r="H18" s="46"/>
      <c r="I18" s="46"/>
      <c r="J18" s="46"/>
      <c r="K18" s="46"/>
      <c r="L18" s="46"/>
      <c r="M18" s="46"/>
      <c r="N18" s="46"/>
      <c r="O18" s="46"/>
    </row>
    <row r="19" spans="1:15">
      <c r="A19" s="174" t="s">
        <v>301</v>
      </c>
      <c r="B19" s="517"/>
      <c r="C19" s="517"/>
      <c r="D19" s="185">
        <f t="shared" si="0"/>
        <v>0</v>
      </c>
      <c r="E19" s="97"/>
      <c r="F19" s="97"/>
      <c r="G19" s="46"/>
      <c r="H19" s="46"/>
      <c r="I19" s="46"/>
      <c r="J19" s="46"/>
      <c r="K19" s="46"/>
      <c r="L19" s="46"/>
      <c r="M19" s="46"/>
      <c r="N19" s="46"/>
      <c r="O19" s="46"/>
    </row>
    <row r="20" spans="1:15" ht="16.5" thickBot="1">
      <c r="A20" s="181" t="s">
        <v>106</v>
      </c>
      <c r="B20" s="518">
        <f>B9+B10+B11+SUM(B15:B19)</f>
        <v>0</v>
      </c>
      <c r="C20" s="518">
        <f>C9+C10+C11+SUM(C15:C19)</f>
        <v>0</v>
      </c>
      <c r="D20" s="186">
        <f>D9+D10+D11+SUM(D15:D19)</f>
        <v>0</v>
      </c>
      <c r="E20" s="97"/>
      <c r="F20" s="97"/>
      <c r="G20" s="46"/>
      <c r="H20" s="46"/>
      <c r="I20" s="46"/>
      <c r="J20" s="46"/>
      <c r="K20" s="46"/>
      <c r="L20" s="46"/>
      <c r="M20" s="46"/>
      <c r="N20" s="46"/>
      <c r="O20" s="46"/>
    </row>
    <row r="21" spans="1:15" ht="26.45" customHeight="1" thickBot="1">
      <c r="A21" s="814" t="s">
        <v>1955</v>
      </c>
      <c r="B21" s="815"/>
      <c r="C21" s="124"/>
      <c r="D21" s="124"/>
      <c r="E21" s="97"/>
      <c r="F21" s="97"/>
      <c r="G21" s="46"/>
      <c r="H21" s="46"/>
      <c r="I21" s="46"/>
      <c r="J21" s="46"/>
      <c r="K21" s="46"/>
      <c r="L21" s="46"/>
      <c r="M21" s="46"/>
      <c r="N21" s="46"/>
      <c r="O21" s="46"/>
    </row>
    <row r="22" spans="1:15">
      <c r="A22" s="172" t="s">
        <v>134</v>
      </c>
      <c r="B22" s="173"/>
      <c r="C22" s="124"/>
      <c r="D22" s="124"/>
      <c r="E22" s="97"/>
      <c r="F22" s="97"/>
      <c r="G22" s="46"/>
      <c r="H22" s="46"/>
      <c r="I22" s="46"/>
      <c r="J22" s="46"/>
      <c r="K22" s="46"/>
      <c r="L22" s="46"/>
      <c r="M22" s="46"/>
      <c r="N22" s="46"/>
      <c r="O22" s="46"/>
    </row>
    <row r="23" spans="1:15">
      <c r="A23" s="174" t="s">
        <v>859</v>
      </c>
      <c r="B23" s="519"/>
      <c r="C23" s="124"/>
      <c r="D23" s="124"/>
      <c r="E23" s="97"/>
      <c r="F23" s="97"/>
      <c r="G23" s="46"/>
      <c r="H23" s="46"/>
      <c r="I23" s="46"/>
      <c r="J23" s="46"/>
      <c r="K23" s="46"/>
      <c r="L23" s="46"/>
      <c r="M23" s="46"/>
      <c r="N23" s="46"/>
      <c r="O23" s="46"/>
    </row>
    <row r="24" spans="1:15">
      <c r="A24" s="174" t="s">
        <v>860</v>
      </c>
      <c r="B24" s="519"/>
      <c r="C24" s="124"/>
      <c r="D24" s="124"/>
      <c r="E24" s="46"/>
      <c r="F24" s="46"/>
      <c r="G24" s="46"/>
      <c r="H24" s="46"/>
      <c r="I24" s="46"/>
      <c r="J24" s="46"/>
      <c r="K24" s="46"/>
      <c r="L24" s="46"/>
      <c r="M24" s="46"/>
      <c r="N24" s="46"/>
      <c r="O24" s="46"/>
    </row>
    <row r="25" spans="1:15">
      <c r="A25" s="174" t="s">
        <v>861</v>
      </c>
      <c r="B25" s="519"/>
      <c r="C25" s="124"/>
      <c r="D25" s="124"/>
      <c r="E25" s="46"/>
      <c r="F25" s="46"/>
      <c r="G25" s="46"/>
      <c r="H25" s="46"/>
      <c r="I25" s="46"/>
      <c r="J25" s="46"/>
      <c r="K25" s="46"/>
      <c r="L25" s="46"/>
      <c r="M25" s="46"/>
      <c r="N25" s="46"/>
      <c r="O25" s="46"/>
    </row>
    <row r="26" spans="1:15">
      <c r="A26" s="174" t="s">
        <v>862</v>
      </c>
      <c r="B26" s="519"/>
      <c r="C26" s="124"/>
      <c r="D26" s="124"/>
      <c r="E26" s="97"/>
      <c r="F26" s="97"/>
      <c r="G26" s="46"/>
      <c r="H26" s="46"/>
      <c r="I26" s="46"/>
      <c r="J26" s="46"/>
      <c r="K26" s="46"/>
      <c r="L26" s="46"/>
      <c r="M26" s="46"/>
      <c r="N26" s="46"/>
      <c r="O26" s="46"/>
    </row>
    <row r="27" spans="1:15">
      <c r="A27" s="174" t="s">
        <v>863</v>
      </c>
      <c r="B27" s="519"/>
      <c r="C27" s="124"/>
      <c r="D27" s="124"/>
      <c r="E27" s="97"/>
      <c r="F27" s="97"/>
      <c r="G27" s="46"/>
      <c r="H27" s="46"/>
      <c r="I27" s="46"/>
      <c r="J27" s="46"/>
      <c r="K27" s="46"/>
      <c r="L27" s="46"/>
      <c r="M27" s="46"/>
      <c r="N27" s="46"/>
      <c r="O27" s="46"/>
    </row>
    <row r="28" spans="1:15">
      <c r="A28" s="174" t="s">
        <v>864</v>
      </c>
      <c r="B28" s="519"/>
      <c r="C28" s="124"/>
      <c r="D28" s="124"/>
      <c r="E28" s="97"/>
      <c r="F28" s="97"/>
      <c r="G28" s="46"/>
      <c r="H28" s="46"/>
      <c r="I28" s="46"/>
      <c r="J28" s="46"/>
      <c r="K28" s="46"/>
      <c r="L28" s="46"/>
      <c r="M28" s="46"/>
      <c r="N28" s="46"/>
      <c r="O28" s="46"/>
    </row>
    <row r="29" spans="1:15">
      <c r="A29" s="174" t="s">
        <v>865</v>
      </c>
      <c r="B29" s="519"/>
      <c r="C29" s="124"/>
      <c r="D29" s="124"/>
      <c r="E29" s="97"/>
      <c r="F29" s="97"/>
      <c r="G29" s="46"/>
      <c r="H29" s="46"/>
      <c r="I29" s="46"/>
      <c r="J29" s="46"/>
      <c r="K29" s="46"/>
      <c r="L29" s="46"/>
      <c r="M29" s="46"/>
      <c r="N29" s="46"/>
      <c r="O29" s="46"/>
    </row>
    <row r="30" spans="1:15">
      <c r="A30" s="174" t="s">
        <v>866</v>
      </c>
      <c r="B30" s="519"/>
      <c r="C30" s="124"/>
      <c r="D30" s="124"/>
      <c r="E30" s="97"/>
      <c r="F30" s="97"/>
      <c r="G30" s="46"/>
      <c r="H30" s="46"/>
      <c r="I30" s="46"/>
      <c r="J30" s="46"/>
      <c r="K30" s="46"/>
      <c r="L30" s="46"/>
      <c r="M30" s="46"/>
      <c r="N30" s="46"/>
      <c r="O30" s="46"/>
    </row>
    <row r="31" spans="1:15" ht="16.5" thickBot="1">
      <c r="A31" s="175" t="s">
        <v>138</v>
      </c>
      <c r="B31" s="520">
        <f>SUM(B23:B30)</f>
        <v>0</v>
      </c>
      <c r="C31" s="124"/>
      <c r="D31" s="124"/>
      <c r="E31" s="97"/>
      <c r="F31" s="97"/>
      <c r="G31" s="46"/>
      <c r="H31" s="46"/>
      <c r="I31" s="46"/>
      <c r="J31" s="46"/>
      <c r="K31" s="46"/>
      <c r="L31" s="46"/>
      <c r="M31" s="46"/>
      <c r="N31" s="46"/>
      <c r="O31" s="46"/>
    </row>
    <row r="32" spans="1:15" ht="24.95" customHeight="1">
      <c r="A32" s="182" t="s">
        <v>135</v>
      </c>
      <c r="B32" s="183"/>
      <c r="C32" s="124"/>
      <c r="D32" s="124"/>
      <c r="E32" s="97"/>
      <c r="F32" s="97"/>
      <c r="G32" s="46"/>
      <c r="H32" s="46"/>
      <c r="I32" s="46"/>
      <c r="J32" s="46"/>
      <c r="K32" s="46"/>
      <c r="L32" s="46"/>
      <c r="M32" s="46"/>
      <c r="N32" s="46"/>
      <c r="O32" s="46"/>
    </row>
    <row r="33" spans="1:15">
      <c r="A33" s="176" t="s">
        <v>859</v>
      </c>
      <c r="B33" s="521"/>
      <c r="C33" s="124"/>
      <c r="D33" s="124"/>
      <c r="E33" s="97"/>
      <c r="F33" s="97"/>
      <c r="G33" s="46"/>
      <c r="H33" s="46"/>
      <c r="I33" s="46"/>
      <c r="J33" s="46"/>
      <c r="K33" s="46"/>
      <c r="L33" s="46"/>
      <c r="M33" s="46"/>
      <c r="N33" s="46"/>
      <c r="O33" s="46"/>
    </row>
    <row r="34" spans="1:15">
      <c r="A34" s="176" t="s">
        <v>860</v>
      </c>
      <c r="B34" s="521"/>
      <c r="C34" s="124"/>
      <c r="D34" s="124"/>
      <c r="F34" s="97"/>
      <c r="G34" s="46"/>
      <c r="H34" s="46"/>
      <c r="I34" s="46"/>
      <c r="J34" s="46"/>
      <c r="K34" s="46"/>
      <c r="L34" s="46"/>
      <c r="M34" s="46"/>
      <c r="N34" s="46"/>
      <c r="O34" s="46"/>
    </row>
    <row r="35" spans="1:15">
      <c r="A35" s="176" t="s">
        <v>861</v>
      </c>
      <c r="B35" s="521"/>
      <c r="C35" s="124"/>
      <c r="D35" s="124"/>
      <c r="E35" s="46"/>
      <c r="F35" s="46"/>
      <c r="G35" s="46"/>
      <c r="H35" s="46"/>
      <c r="I35" s="46"/>
      <c r="J35" s="46"/>
      <c r="K35" s="46"/>
      <c r="L35" s="46"/>
      <c r="M35" s="46"/>
      <c r="N35" s="46"/>
      <c r="O35" s="46"/>
    </row>
    <row r="36" spans="1:15">
      <c r="A36" s="176" t="s">
        <v>862</v>
      </c>
      <c r="B36" s="521"/>
      <c r="C36" s="125"/>
      <c r="D36" s="125"/>
      <c r="E36" s="46"/>
      <c r="F36" s="46"/>
      <c r="G36" s="46"/>
      <c r="H36" s="46"/>
      <c r="I36" s="46"/>
      <c r="J36" s="46"/>
      <c r="K36" s="46"/>
      <c r="L36" s="46"/>
      <c r="M36" s="46"/>
      <c r="N36" s="46"/>
      <c r="O36" s="46"/>
    </row>
    <row r="37" spans="1:15" ht="15.75" customHeight="1">
      <c r="A37" s="176" t="s">
        <v>863</v>
      </c>
      <c r="B37" s="521"/>
      <c r="C37" s="124"/>
      <c r="D37" s="124"/>
      <c r="E37" s="46"/>
      <c r="F37" s="46"/>
      <c r="G37" s="46"/>
      <c r="H37" s="46"/>
      <c r="I37" s="46"/>
      <c r="J37" s="46"/>
      <c r="K37" s="46"/>
      <c r="L37" s="46"/>
      <c r="M37" s="46"/>
      <c r="N37" s="46"/>
      <c r="O37" s="46"/>
    </row>
    <row r="38" spans="1:15">
      <c r="A38" s="176" t="s">
        <v>864</v>
      </c>
      <c r="B38" s="521"/>
      <c r="C38" s="124"/>
      <c r="D38" s="124"/>
      <c r="E38" s="46"/>
      <c r="F38" s="46"/>
      <c r="G38" s="46"/>
      <c r="H38" s="46"/>
      <c r="I38" s="46"/>
      <c r="J38" s="46"/>
      <c r="K38" s="46"/>
      <c r="L38" s="46"/>
      <c r="M38" s="46"/>
      <c r="N38" s="46"/>
      <c r="O38" s="46"/>
    </row>
    <row r="39" spans="1:15">
      <c r="A39" s="176" t="s">
        <v>865</v>
      </c>
      <c r="B39" s="521"/>
      <c r="C39" s="124"/>
      <c r="D39" s="124"/>
      <c r="E39" s="97"/>
      <c r="F39" s="97"/>
      <c r="G39" s="46"/>
      <c r="H39" s="46"/>
      <c r="I39" s="46"/>
      <c r="J39" s="46"/>
      <c r="K39" s="46"/>
      <c r="L39" s="46"/>
      <c r="M39" s="46"/>
      <c r="N39" s="46"/>
      <c r="O39" s="46"/>
    </row>
    <row r="40" spans="1:15">
      <c r="A40" s="176" t="s">
        <v>866</v>
      </c>
      <c r="B40" s="521"/>
      <c r="C40" s="124"/>
      <c r="D40" s="124"/>
      <c r="E40" s="97"/>
      <c r="F40" s="97"/>
      <c r="G40" s="46"/>
      <c r="H40" s="46"/>
      <c r="I40" s="46"/>
      <c r="J40" s="46"/>
      <c r="K40" s="46"/>
      <c r="L40" s="46"/>
      <c r="M40" s="46"/>
      <c r="N40" s="46"/>
      <c r="O40" s="46"/>
    </row>
    <row r="41" spans="1:15">
      <c r="A41" s="177" t="s">
        <v>138</v>
      </c>
      <c r="B41" s="522">
        <f>SUM(B33:B40)</f>
        <v>0</v>
      </c>
      <c r="C41" s="124"/>
      <c r="D41" s="124"/>
      <c r="E41" s="97"/>
      <c r="F41" s="97"/>
      <c r="G41" s="46"/>
      <c r="H41" s="46"/>
      <c r="I41" s="46"/>
      <c r="J41" s="46"/>
      <c r="K41" s="46"/>
      <c r="L41" s="46"/>
      <c r="M41" s="46"/>
      <c r="N41" s="46"/>
      <c r="O41" s="46"/>
    </row>
    <row r="42" spans="1:15" ht="16.5" thickBot="1">
      <c r="A42" s="178" t="s">
        <v>106</v>
      </c>
      <c r="B42" s="515">
        <f>B31+B41</f>
        <v>0</v>
      </c>
      <c r="C42" s="124"/>
      <c r="D42" s="124"/>
      <c r="E42" s="97"/>
      <c r="F42" s="97"/>
      <c r="G42" s="46"/>
      <c r="H42" s="46"/>
      <c r="I42" s="46"/>
      <c r="J42" s="46"/>
      <c r="K42" s="46"/>
      <c r="L42" s="46"/>
      <c r="M42" s="46"/>
      <c r="N42" s="46"/>
      <c r="O42" s="46"/>
    </row>
    <row r="43" spans="1:15" ht="26.45" customHeight="1" thickBot="1">
      <c r="A43" s="814" t="s">
        <v>652</v>
      </c>
      <c r="B43" s="815"/>
      <c r="C43" s="124"/>
      <c r="D43" s="124"/>
      <c r="E43" s="97"/>
      <c r="F43" s="97"/>
      <c r="G43" s="46"/>
      <c r="H43" s="46"/>
      <c r="I43" s="46"/>
      <c r="J43" s="46"/>
      <c r="K43" s="46"/>
      <c r="L43" s="46"/>
      <c r="M43" s="46"/>
      <c r="N43" s="46"/>
      <c r="O43" s="46"/>
    </row>
    <row r="44" spans="1:15">
      <c r="A44" s="179" t="s">
        <v>210</v>
      </c>
      <c r="B44" s="180"/>
      <c r="C44" s="124"/>
      <c r="D44" s="124"/>
      <c r="E44" s="97"/>
      <c r="F44" s="97"/>
      <c r="G44" s="46"/>
      <c r="H44" s="46"/>
      <c r="I44" s="46"/>
      <c r="J44" s="46"/>
      <c r="K44" s="46"/>
      <c r="L44" s="46"/>
      <c r="M44" s="46"/>
      <c r="N44" s="46"/>
      <c r="O44" s="46"/>
    </row>
    <row r="45" spans="1:15">
      <c r="A45" s="176" t="s">
        <v>2113</v>
      </c>
      <c r="B45" s="521"/>
      <c r="C45" s="124"/>
      <c r="D45" s="124"/>
      <c r="E45" s="97"/>
      <c r="F45" s="97"/>
      <c r="G45" s="46"/>
      <c r="H45" s="46"/>
      <c r="I45" s="46"/>
      <c r="J45" s="46"/>
      <c r="K45" s="46"/>
      <c r="L45" s="46"/>
      <c r="M45" s="46"/>
      <c r="N45" s="46"/>
      <c r="O45" s="46"/>
    </row>
    <row r="46" spans="1:15">
      <c r="A46" s="176" t="s">
        <v>2114</v>
      </c>
      <c r="B46" s="521"/>
      <c r="C46" s="124"/>
      <c r="D46" s="124"/>
      <c r="E46" s="46"/>
      <c r="F46" s="46"/>
      <c r="G46" s="46"/>
      <c r="H46" s="46"/>
      <c r="I46" s="46"/>
      <c r="J46" s="46"/>
      <c r="K46" s="46"/>
      <c r="L46" s="46"/>
      <c r="M46" s="46"/>
      <c r="N46" s="46"/>
      <c r="O46" s="46"/>
    </row>
    <row r="47" spans="1:15">
      <c r="A47" s="176" t="s">
        <v>1956</v>
      </c>
      <c r="B47" s="521"/>
      <c r="C47" s="124"/>
      <c r="D47" s="124"/>
      <c r="E47" s="97"/>
      <c r="F47" s="97"/>
      <c r="G47" s="46"/>
      <c r="H47" s="46"/>
      <c r="I47" s="46"/>
      <c r="J47" s="46"/>
      <c r="K47" s="46"/>
      <c r="L47" s="46"/>
      <c r="M47" s="46"/>
      <c r="N47" s="46"/>
      <c r="O47" s="46"/>
    </row>
    <row r="48" spans="1:15">
      <c r="A48" s="176" t="s">
        <v>2115</v>
      </c>
      <c r="B48" s="521"/>
      <c r="C48" s="124"/>
      <c r="D48" s="124"/>
      <c r="E48" s="46"/>
      <c r="F48" s="46"/>
      <c r="G48" s="46"/>
      <c r="H48" s="46"/>
      <c r="I48" s="46"/>
      <c r="J48" s="46"/>
      <c r="K48" s="46"/>
      <c r="L48" s="46"/>
      <c r="M48" s="46"/>
      <c r="N48" s="46"/>
      <c r="O48" s="46"/>
    </row>
    <row r="49" spans="1:16">
      <c r="A49" s="176" t="s">
        <v>2116</v>
      </c>
      <c r="B49" s="521"/>
      <c r="C49" s="124"/>
      <c r="D49" s="124"/>
      <c r="E49" s="46"/>
      <c r="F49" s="46"/>
      <c r="G49" s="46"/>
      <c r="H49" s="46"/>
      <c r="I49" s="46"/>
      <c r="J49" s="46"/>
      <c r="K49" s="46"/>
      <c r="L49" s="46"/>
      <c r="M49" s="46"/>
      <c r="N49" s="46"/>
      <c r="O49" s="46"/>
      <c r="P49" s="46"/>
    </row>
    <row r="50" spans="1:16">
      <c r="A50" s="176" t="s">
        <v>2117</v>
      </c>
      <c r="B50" s="521"/>
      <c r="C50" s="123"/>
      <c r="D50" s="123"/>
    </row>
    <row r="51" spans="1:16">
      <c r="A51" s="176" t="s">
        <v>2118</v>
      </c>
      <c r="B51" s="521"/>
      <c r="C51" s="123"/>
      <c r="D51" s="123"/>
    </row>
    <row r="52" spans="1:16">
      <c r="A52" s="176" t="s">
        <v>2119</v>
      </c>
      <c r="B52" s="521"/>
      <c r="C52" s="123"/>
      <c r="D52" s="123"/>
    </row>
    <row r="53" spans="1:16">
      <c r="A53" s="176" t="s">
        <v>2073</v>
      </c>
      <c r="B53" s="521"/>
      <c r="C53" s="123"/>
      <c r="D53" s="123"/>
    </row>
    <row r="54" spans="1:16">
      <c r="A54" s="177" t="s">
        <v>138</v>
      </c>
      <c r="B54" s="522">
        <f>SUM(B45:B53)</f>
        <v>0</v>
      </c>
      <c r="C54" s="123"/>
      <c r="D54" s="123"/>
    </row>
    <row r="55" spans="1:16">
      <c r="A55" s="177" t="s">
        <v>302</v>
      </c>
      <c r="B55" s="732"/>
      <c r="C55" s="123"/>
      <c r="D55" s="123"/>
    </row>
    <row r="56" spans="1:16" s="506" customFormat="1" ht="18.95" customHeight="1" thickBot="1">
      <c r="A56" s="525" t="s">
        <v>106</v>
      </c>
      <c r="B56" s="526">
        <f>B54-B55</f>
        <v>0</v>
      </c>
      <c r="C56" s="524"/>
      <c r="D56" s="524"/>
    </row>
  </sheetData>
  <sheetProtection algorithmName="SHA-512" hashValue="fHyhHfdurwIkh3paPeDHLioPoVpvgxqPxxlKQlj6mW8B7mToy3cZ5QASqnrKIoXr0eaCTzgwpVibVbUEOD1Dag==" saltValue="DtajfI7fLu0CccOcMAHTfQ==" spinCount="100000" sheet="1" objects="1" scenarios="1"/>
  <mergeCells count="2">
    <mergeCell ref="A21:B21"/>
    <mergeCell ref="A43:B43"/>
  </mergeCells>
  <dataValidations count="1">
    <dataValidation type="decimal" operator="greaterThanOrEqual" allowBlank="1" showInputMessage="1" showErrorMessage="1" sqref="B9:D20 B23:B42 B45:B56">
      <formula1>0</formula1>
    </dataValidation>
  </dataValidations>
  <printOptions horizontalCentered="1" gridLinesSet="0"/>
  <pageMargins left="0.5" right="0.5" top="0.5" bottom="0.5" header="0.35" footer="0.35"/>
  <pageSetup scale="25" fitToHeight="9999" orientation="portrait" horizontalDpi="300" verticalDpi="300" r:id="rId1"/>
  <headerFooter alignWithMargins="0">
    <oddHeader>&amp;CMBK102&amp;L&amp;R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tabColor rgb="FFFF0000"/>
    <pageSetUpPr fitToPage="1"/>
  </sheetPr>
  <dimension ref="A1:AE215"/>
  <sheetViews>
    <sheetView showGridLines="0" topLeftCell="A97" zoomScale="87" zoomScaleNormal="87" zoomScaleSheetLayoutView="55" workbookViewId="0">
      <selection activeCell="I108" sqref="I108"/>
    </sheetView>
  </sheetViews>
  <sheetFormatPr defaultColWidth="11.42578125" defaultRowHeight="15.75"/>
  <cols>
    <col min="1" max="1" width="8.85546875" style="101" customWidth="1"/>
    <col min="2" max="2" width="43.5703125" style="101" customWidth="1"/>
    <col min="3" max="3" width="22.42578125" style="101" customWidth="1"/>
    <col min="4" max="4" width="22.140625" style="101" customWidth="1"/>
    <col min="5" max="5" width="23.140625" style="101" bestFit="1" customWidth="1"/>
    <col min="6" max="7" width="21.28515625" style="101" customWidth="1"/>
    <col min="8" max="8" width="27.85546875" style="101" bestFit="1" customWidth="1"/>
    <col min="9" max="9" width="21.28515625" style="101" customWidth="1"/>
    <col min="10" max="10" width="17.7109375" style="101" customWidth="1"/>
    <col min="11" max="18" width="19.42578125" style="101" customWidth="1"/>
    <col min="19" max="19" width="19.5703125" style="101" customWidth="1"/>
    <col min="20" max="265" width="11.42578125" style="101"/>
    <col min="266" max="266" width="47.5703125" style="101" customWidth="1"/>
    <col min="267" max="267" width="28.42578125" style="101" bestFit="1" customWidth="1"/>
    <col min="268" max="268" width="24" style="101" bestFit="1" customWidth="1"/>
    <col min="269" max="269" width="30.140625" style="101" customWidth="1"/>
    <col min="270" max="270" width="27" style="101" customWidth="1"/>
    <col min="271" max="271" width="7.42578125" style="101" customWidth="1"/>
    <col min="272" max="521" width="11.42578125" style="101"/>
    <col min="522" max="522" width="47.5703125" style="101" customWidth="1"/>
    <col min="523" max="523" width="28.42578125" style="101" bestFit="1" customWidth="1"/>
    <col min="524" max="524" width="24" style="101" bestFit="1" customWidth="1"/>
    <col min="525" max="525" width="30.140625" style="101" customWidth="1"/>
    <col min="526" max="526" width="27" style="101" customWidth="1"/>
    <col min="527" max="527" width="7.42578125" style="101" customWidth="1"/>
    <col min="528" max="777" width="11.42578125" style="101"/>
    <col min="778" max="778" width="47.5703125" style="101" customWidth="1"/>
    <col min="779" max="779" width="28.42578125" style="101" bestFit="1" customWidth="1"/>
    <col min="780" max="780" width="24" style="101" bestFit="1" customWidth="1"/>
    <col min="781" max="781" width="30.140625" style="101" customWidth="1"/>
    <col min="782" max="782" width="27" style="101" customWidth="1"/>
    <col min="783" max="783" width="7.42578125" style="101" customWidth="1"/>
    <col min="784" max="1033" width="11.42578125" style="101"/>
    <col min="1034" max="1034" width="47.5703125" style="101" customWidth="1"/>
    <col min="1035" max="1035" width="28.42578125" style="101" bestFit="1" customWidth="1"/>
    <col min="1036" max="1036" width="24" style="101" bestFit="1" customWidth="1"/>
    <col min="1037" max="1037" width="30.140625" style="101" customWidth="1"/>
    <col min="1038" max="1038" width="27" style="101" customWidth="1"/>
    <col min="1039" max="1039" width="7.42578125" style="101" customWidth="1"/>
    <col min="1040" max="1289" width="11.42578125" style="101"/>
    <col min="1290" max="1290" width="47.5703125" style="101" customWidth="1"/>
    <col min="1291" max="1291" width="28.42578125" style="101" bestFit="1" customWidth="1"/>
    <col min="1292" max="1292" width="24" style="101" bestFit="1" customWidth="1"/>
    <col min="1293" max="1293" width="30.140625" style="101" customWidth="1"/>
    <col min="1294" max="1294" width="27" style="101" customWidth="1"/>
    <col min="1295" max="1295" width="7.42578125" style="101" customWidth="1"/>
    <col min="1296" max="1545" width="11.42578125" style="101"/>
    <col min="1546" max="1546" width="47.5703125" style="101" customWidth="1"/>
    <col min="1547" max="1547" width="28.42578125" style="101" bestFit="1" customWidth="1"/>
    <col min="1548" max="1548" width="24" style="101" bestFit="1" customWidth="1"/>
    <col min="1549" max="1549" width="30.140625" style="101" customWidth="1"/>
    <col min="1550" max="1550" width="27" style="101" customWidth="1"/>
    <col min="1551" max="1551" width="7.42578125" style="101" customWidth="1"/>
    <col min="1552" max="1801" width="11.42578125" style="101"/>
    <col min="1802" max="1802" width="47.5703125" style="101" customWidth="1"/>
    <col min="1803" max="1803" width="28.42578125" style="101" bestFit="1" customWidth="1"/>
    <col min="1804" max="1804" width="24" style="101" bestFit="1" customWidth="1"/>
    <col min="1805" max="1805" width="30.140625" style="101" customWidth="1"/>
    <col min="1806" max="1806" width="27" style="101" customWidth="1"/>
    <col min="1807" max="1807" width="7.42578125" style="101" customWidth="1"/>
    <col min="1808" max="2057" width="11.42578125" style="101"/>
    <col min="2058" max="2058" width="47.5703125" style="101" customWidth="1"/>
    <col min="2059" max="2059" width="28.42578125" style="101" bestFit="1" customWidth="1"/>
    <col min="2060" max="2060" width="24" style="101" bestFit="1" customWidth="1"/>
    <col min="2061" max="2061" width="30.140625" style="101" customWidth="1"/>
    <col min="2062" max="2062" width="27" style="101" customWidth="1"/>
    <col min="2063" max="2063" width="7.42578125" style="101" customWidth="1"/>
    <col min="2064" max="2313" width="11.42578125" style="101"/>
    <col min="2314" max="2314" width="47.5703125" style="101" customWidth="1"/>
    <col min="2315" max="2315" width="28.42578125" style="101" bestFit="1" customWidth="1"/>
    <col min="2316" max="2316" width="24" style="101" bestFit="1" customWidth="1"/>
    <col min="2317" max="2317" width="30.140625" style="101" customWidth="1"/>
    <col min="2318" max="2318" width="27" style="101" customWidth="1"/>
    <col min="2319" max="2319" width="7.42578125" style="101" customWidth="1"/>
    <col min="2320" max="2569" width="11.42578125" style="101"/>
    <col min="2570" max="2570" width="47.5703125" style="101" customWidth="1"/>
    <col min="2571" max="2571" width="28.42578125" style="101" bestFit="1" customWidth="1"/>
    <col min="2572" max="2572" width="24" style="101" bestFit="1" customWidth="1"/>
    <col min="2573" max="2573" width="30.140625" style="101" customWidth="1"/>
    <col min="2574" max="2574" width="27" style="101" customWidth="1"/>
    <col min="2575" max="2575" width="7.42578125" style="101" customWidth="1"/>
    <col min="2576" max="2825" width="11.42578125" style="101"/>
    <col min="2826" max="2826" width="47.5703125" style="101" customWidth="1"/>
    <col min="2827" max="2827" width="28.42578125" style="101" bestFit="1" customWidth="1"/>
    <col min="2828" max="2828" width="24" style="101" bestFit="1" customWidth="1"/>
    <col min="2829" max="2829" width="30.140625" style="101" customWidth="1"/>
    <col min="2830" max="2830" width="27" style="101" customWidth="1"/>
    <col min="2831" max="2831" width="7.42578125" style="101" customWidth="1"/>
    <col min="2832" max="3081" width="11.42578125" style="101"/>
    <col min="3082" max="3082" width="47.5703125" style="101" customWidth="1"/>
    <col min="3083" max="3083" width="28.42578125" style="101" bestFit="1" customWidth="1"/>
    <col min="3084" max="3084" width="24" style="101" bestFit="1" customWidth="1"/>
    <col min="3085" max="3085" width="30.140625" style="101" customWidth="1"/>
    <col min="3086" max="3086" width="27" style="101" customWidth="1"/>
    <col min="3087" max="3087" width="7.42578125" style="101" customWidth="1"/>
    <col min="3088" max="3337" width="11.42578125" style="101"/>
    <col min="3338" max="3338" width="47.5703125" style="101" customWidth="1"/>
    <col min="3339" max="3339" width="28.42578125" style="101" bestFit="1" customWidth="1"/>
    <col min="3340" max="3340" width="24" style="101" bestFit="1" customWidth="1"/>
    <col min="3341" max="3341" width="30.140625" style="101" customWidth="1"/>
    <col min="3342" max="3342" width="27" style="101" customWidth="1"/>
    <col min="3343" max="3343" width="7.42578125" style="101" customWidth="1"/>
    <col min="3344" max="3593" width="11.42578125" style="101"/>
    <col min="3594" max="3594" width="47.5703125" style="101" customWidth="1"/>
    <col min="3595" max="3595" width="28.42578125" style="101" bestFit="1" customWidth="1"/>
    <col min="3596" max="3596" width="24" style="101" bestFit="1" customWidth="1"/>
    <col min="3597" max="3597" width="30.140625" style="101" customWidth="1"/>
    <col min="3598" max="3598" width="27" style="101" customWidth="1"/>
    <col min="3599" max="3599" width="7.42578125" style="101" customWidth="1"/>
    <col min="3600" max="3849" width="11.42578125" style="101"/>
    <col min="3850" max="3850" width="47.5703125" style="101" customWidth="1"/>
    <col min="3851" max="3851" width="28.42578125" style="101" bestFit="1" customWidth="1"/>
    <col min="3852" max="3852" width="24" style="101" bestFit="1" customWidth="1"/>
    <col min="3853" max="3853" width="30.140625" style="101" customWidth="1"/>
    <col min="3854" max="3854" width="27" style="101" customWidth="1"/>
    <col min="3855" max="3855" width="7.42578125" style="101" customWidth="1"/>
    <col min="3856" max="4105" width="11.42578125" style="101"/>
    <col min="4106" max="4106" width="47.5703125" style="101" customWidth="1"/>
    <col min="4107" max="4107" width="28.42578125" style="101" bestFit="1" customWidth="1"/>
    <col min="4108" max="4108" width="24" style="101" bestFit="1" customWidth="1"/>
    <col min="4109" max="4109" width="30.140625" style="101" customWidth="1"/>
    <col min="4110" max="4110" width="27" style="101" customWidth="1"/>
    <col min="4111" max="4111" width="7.42578125" style="101" customWidth="1"/>
    <col min="4112" max="4361" width="11.42578125" style="101"/>
    <col min="4362" max="4362" width="47.5703125" style="101" customWidth="1"/>
    <col min="4363" max="4363" width="28.42578125" style="101" bestFit="1" customWidth="1"/>
    <col min="4364" max="4364" width="24" style="101" bestFit="1" customWidth="1"/>
    <col min="4365" max="4365" width="30.140625" style="101" customWidth="1"/>
    <col min="4366" max="4366" width="27" style="101" customWidth="1"/>
    <col min="4367" max="4367" width="7.42578125" style="101" customWidth="1"/>
    <col min="4368" max="4617" width="11.42578125" style="101"/>
    <col min="4618" max="4618" width="47.5703125" style="101" customWidth="1"/>
    <col min="4619" max="4619" width="28.42578125" style="101" bestFit="1" customWidth="1"/>
    <col min="4620" max="4620" width="24" style="101" bestFit="1" customWidth="1"/>
    <col min="4621" max="4621" width="30.140625" style="101" customWidth="1"/>
    <col min="4622" max="4622" width="27" style="101" customWidth="1"/>
    <col min="4623" max="4623" width="7.42578125" style="101" customWidth="1"/>
    <col min="4624" max="4873" width="11.42578125" style="101"/>
    <col min="4874" max="4874" width="47.5703125" style="101" customWidth="1"/>
    <col min="4875" max="4875" width="28.42578125" style="101" bestFit="1" customWidth="1"/>
    <col min="4876" max="4876" width="24" style="101" bestFit="1" customWidth="1"/>
    <col min="4877" max="4877" width="30.140625" style="101" customWidth="1"/>
    <col min="4878" max="4878" width="27" style="101" customWidth="1"/>
    <col min="4879" max="4879" width="7.42578125" style="101" customWidth="1"/>
    <col min="4880" max="5129" width="11.42578125" style="101"/>
    <col min="5130" max="5130" width="47.5703125" style="101" customWidth="1"/>
    <col min="5131" max="5131" width="28.42578125" style="101" bestFit="1" customWidth="1"/>
    <col min="5132" max="5132" width="24" style="101" bestFit="1" customWidth="1"/>
    <col min="5133" max="5133" width="30.140625" style="101" customWidth="1"/>
    <col min="5134" max="5134" width="27" style="101" customWidth="1"/>
    <col min="5135" max="5135" width="7.42578125" style="101" customWidth="1"/>
    <col min="5136" max="5385" width="11.42578125" style="101"/>
    <col min="5386" max="5386" width="47.5703125" style="101" customWidth="1"/>
    <col min="5387" max="5387" width="28.42578125" style="101" bestFit="1" customWidth="1"/>
    <col min="5388" max="5388" width="24" style="101" bestFit="1" customWidth="1"/>
    <col min="5389" max="5389" width="30.140625" style="101" customWidth="1"/>
    <col min="5390" max="5390" width="27" style="101" customWidth="1"/>
    <col min="5391" max="5391" width="7.42578125" style="101" customWidth="1"/>
    <col min="5392" max="5641" width="11.42578125" style="101"/>
    <col min="5642" max="5642" width="47.5703125" style="101" customWidth="1"/>
    <col min="5643" max="5643" width="28.42578125" style="101" bestFit="1" customWidth="1"/>
    <col min="5644" max="5644" width="24" style="101" bestFit="1" customWidth="1"/>
    <col min="5645" max="5645" width="30.140625" style="101" customWidth="1"/>
    <col min="5646" max="5646" width="27" style="101" customWidth="1"/>
    <col min="5647" max="5647" width="7.42578125" style="101" customWidth="1"/>
    <col min="5648" max="5897" width="11.42578125" style="101"/>
    <col min="5898" max="5898" width="47.5703125" style="101" customWidth="1"/>
    <col min="5899" max="5899" width="28.42578125" style="101" bestFit="1" customWidth="1"/>
    <col min="5900" max="5900" width="24" style="101" bestFit="1" customWidth="1"/>
    <col min="5901" max="5901" width="30.140625" style="101" customWidth="1"/>
    <col min="5902" max="5902" width="27" style="101" customWidth="1"/>
    <col min="5903" max="5903" width="7.42578125" style="101" customWidth="1"/>
    <col min="5904" max="6153" width="11.42578125" style="101"/>
    <col min="6154" max="6154" width="47.5703125" style="101" customWidth="1"/>
    <col min="6155" max="6155" width="28.42578125" style="101" bestFit="1" customWidth="1"/>
    <col min="6156" max="6156" width="24" style="101" bestFit="1" customWidth="1"/>
    <col min="6157" max="6157" width="30.140625" style="101" customWidth="1"/>
    <col min="6158" max="6158" width="27" style="101" customWidth="1"/>
    <col min="6159" max="6159" width="7.42578125" style="101" customWidth="1"/>
    <col min="6160" max="6409" width="11.42578125" style="101"/>
    <col min="6410" max="6410" width="47.5703125" style="101" customWidth="1"/>
    <col min="6411" max="6411" width="28.42578125" style="101" bestFit="1" customWidth="1"/>
    <col min="6412" max="6412" width="24" style="101" bestFit="1" customWidth="1"/>
    <col min="6413" max="6413" width="30.140625" style="101" customWidth="1"/>
    <col min="6414" max="6414" width="27" style="101" customWidth="1"/>
    <col min="6415" max="6415" width="7.42578125" style="101" customWidth="1"/>
    <col min="6416" max="6665" width="11.42578125" style="101"/>
    <col min="6666" max="6666" width="47.5703125" style="101" customWidth="1"/>
    <col min="6667" max="6667" width="28.42578125" style="101" bestFit="1" customWidth="1"/>
    <col min="6668" max="6668" width="24" style="101" bestFit="1" customWidth="1"/>
    <col min="6669" max="6669" width="30.140625" style="101" customWidth="1"/>
    <col min="6670" max="6670" width="27" style="101" customWidth="1"/>
    <col min="6671" max="6671" width="7.42578125" style="101" customWidth="1"/>
    <col min="6672" max="6921" width="11.42578125" style="101"/>
    <col min="6922" max="6922" width="47.5703125" style="101" customWidth="1"/>
    <col min="6923" max="6923" width="28.42578125" style="101" bestFit="1" customWidth="1"/>
    <col min="6924" max="6924" width="24" style="101" bestFit="1" customWidth="1"/>
    <col min="6925" max="6925" width="30.140625" style="101" customWidth="1"/>
    <col min="6926" max="6926" width="27" style="101" customWidth="1"/>
    <col min="6927" max="6927" width="7.42578125" style="101" customWidth="1"/>
    <col min="6928" max="7177" width="11.42578125" style="101"/>
    <col min="7178" max="7178" width="47.5703125" style="101" customWidth="1"/>
    <col min="7179" max="7179" width="28.42578125" style="101" bestFit="1" customWidth="1"/>
    <col min="7180" max="7180" width="24" style="101" bestFit="1" customWidth="1"/>
    <col min="7181" max="7181" width="30.140625" style="101" customWidth="1"/>
    <col min="7182" max="7182" width="27" style="101" customWidth="1"/>
    <col min="7183" max="7183" width="7.42578125" style="101" customWidth="1"/>
    <col min="7184" max="7433" width="11.42578125" style="101"/>
    <col min="7434" max="7434" width="47.5703125" style="101" customWidth="1"/>
    <col min="7435" max="7435" width="28.42578125" style="101" bestFit="1" customWidth="1"/>
    <col min="7436" max="7436" width="24" style="101" bestFit="1" customWidth="1"/>
    <col min="7437" max="7437" width="30.140625" style="101" customWidth="1"/>
    <col min="7438" max="7438" width="27" style="101" customWidth="1"/>
    <col min="7439" max="7439" width="7.42578125" style="101" customWidth="1"/>
    <col min="7440" max="7689" width="11.42578125" style="101"/>
    <col min="7690" max="7690" width="47.5703125" style="101" customWidth="1"/>
    <col min="7691" max="7691" width="28.42578125" style="101" bestFit="1" customWidth="1"/>
    <col min="7692" max="7692" width="24" style="101" bestFit="1" customWidth="1"/>
    <col min="7693" max="7693" width="30.140625" style="101" customWidth="1"/>
    <col min="7694" max="7694" width="27" style="101" customWidth="1"/>
    <col min="7695" max="7695" width="7.42578125" style="101" customWidth="1"/>
    <col min="7696" max="7945" width="11.42578125" style="101"/>
    <col min="7946" max="7946" width="47.5703125" style="101" customWidth="1"/>
    <col min="7947" max="7947" width="28.42578125" style="101" bestFit="1" customWidth="1"/>
    <col min="7948" max="7948" width="24" style="101" bestFit="1" customWidth="1"/>
    <col min="7949" max="7949" width="30.140625" style="101" customWidth="1"/>
    <col min="7950" max="7950" width="27" style="101" customWidth="1"/>
    <col min="7951" max="7951" width="7.42578125" style="101" customWidth="1"/>
    <col min="7952" max="8201" width="11.42578125" style="101"/>
    <col min="8202" max="8202" width="47.5703125" style="101" customWidth="1"/>
    <col min="8203" max="8203" width="28.42578125" style="101" bestFit="1" customWidth="1"/>
    <col min="8204" max="8204" width="24" style="101" bestFit="1" customWidth="1"/>
    <col min="8205" max="8205" width="30.140625" style="101" customWidth="1"/>
    <col min="8206" max="8206" width="27" style="101" customWidth="1"/>
    <col min="8207" max="8207" width="7.42578125" style="101" customWidth="1"/>
    <col min="8208" max="8457" width="11.42578125" style="101"/>
    <col min="8458" max="8458" width="47.5703125" style="101" customWidth="1"/>
    <col min="8459" max="8459" width="28.42578125" style="101" bestFit="1" customWidth="1"/>
    <col min="8460" max="8460" width="24" style="101" bestFit="1" customWidth="1"/>
    <col min="8461" max="8461" width="30.140625" style="101" customWidth="1"/>
    <col min="8462" max="8462" width="27" style="101" customWidth="1"/>
    <col min="8463" max="8463" width="7.42578125" style="101" customWidth="1"/>
    <col min="8464" max="8713" width="11.42578125" style="101"/>
    <col min="8714" max="8714" width="47.5703125" style="101" customWidth="1"/>
    <col min="8715" max="8715" width="28.42578125" style="101" bestFit="1" customWidth="1"/>
    <col min="8716" max="8716" width="24" style="101" bestFit="1" customWidth="1"/>
    <col min="8717" max="8717" width="30.140625" style="101" customWidth="1"/>
    <col min="8718" max="8718" width="27" style="101" customWidth="1"/>
    <col min="8719" max="8719" width="7.42578125" style="101" customWidth="1"/>
    <col min="8720" max="8969" width="11.42578125" style="101"/>
    <col min="8970" max="8970" width="47.5703125" style="101" customWidth="1"/>
    <col min="8971" max="8971" width="28.42578125" style="101" bestFit="1" customWidth="1"/>
    <col min="8972" max="8972" width="24" style="101" bestFit="1" customWidth="1"/>
    <col min="8973" max="8973" width="30.140625" style="101" customWidth="1"/>
    <col min="8974" max="8974" width="27" style="101" customWidth="1"/>
    <col min="8975" max="8975" width="7.42578125" style="101" customWidth="1"/>
    <col min="8976" max="9225" width="11.42578125" style="101"/>
    <col min="9226" max="9226" width="47.5703125" style="101" customWidth="1"/>
    <col min="9227" max="9227" width="28.42578125" style="101" bestFit="1" customWidth="1"/>
    <col min="9228" max="9228" width="24" style="101" bestFit="1" customWidth="1"/>
    <col min="9229" max="9229" width="30.140625" style="101" customWidth="1"/>
    <col min="9230" max="9230" width="27" style="101" customWidth="1"/>
    <col min="9231" max="9231" width="7.42578125" style="101" customWidth="1"/>
    <col min="9232" max="9481" width="11.42578125" style="101"/>
    <col min="9482" max="9482" width="47.5703125" style="101" customWidth="1"/>
    <col min="9483" max="9483" width="28.42578125" style="101" bestFit="1" customWidth="1"/>
    <col min="9484" max="9484" width="24" style="101" bestFit="1" customWidth="1"/>
    <col min="9485" max="9485" width="30.140625" style="101" customWidth="1"/>
    <col min="9486" max="9486" width="27" style="101" customWidth="1"/>
    <col min="9487" max="9487" width="7.42578125" style="101" customWidth="1"/>
    <col min="9488" max="9737" width="11.42578125" style="101"/>
    <col min="9738" max="9738" width="47.5703125" style="101" customWidth="1"/>
    <col min="9739" max="9739" width="28.42578125" style="101" bestFit="1" customWidth="1"/>
    <col min="9740" max="9740" width="24" style="101" bestFit="1" customWidth="1"/>
    <col min="9741" max="9741" width="30.140625" style="101" customWidth="1"/>
    <col min="9742" max="9742" width="27" style="101" customWidth="1"/>
    <col min="9743" max="9743" width="7.42578125" style="101" customWidth="1"/>
    <col min="9744" max="9993" width="11.42578125" style="101"/>
    <col min="9994" max="9994" width="47.5703125" style="101" customWidth="1"/>
    <col min="9995" max="9995" width="28.42578125" style="101" bestFit="1" customWidth="1"/>
    <col min="9996" max="9996" width="24" style="101" bestFit="1" customWidth="1"/>
    <col min="9997" max="9997" width="30.140625" style="101" customWidth="1"/>
    <col min="9998" max="9998" width="27" style="101" customWidth="1"/>
    <col min="9999" max="9999" width="7.42578125" style="101" customWidth="1"/>
    <col min="10000" max="10249" width="11.42578125" style="101"/>
    <col min="10250" max="10250" width="47.5703125" style="101" customWidth="1"/>
    <col min="10251" max="10251" width="28.42578125" style="101" bestFit="1" customWidth="1"/>
    <col min="10252" max="10252" width="24" style="101" bestFit="1" customWidth="1"/>
    <col min="10253" max="10253" width="30.140625" style="101" customWidth="1"/>
    <col min="10254" max="10254" width="27" style="101" customWidth="1"/>
    <col min="10255" max="10255" width="7.42578125" style="101" customWidth="1"/>
    <col min="10256" max="10505" width="11.42578125" style="101"/>
    <col min="10506" max="10506" width="47.5703125" style="101" customWidth="1"/>
    <col min="10507" max="10507" width="28.42578125" style="101" bestFit="1" customWidth="1"/>
    <col min="10508" max="10508" width="24" style="101" bestFit="1" customWidth="1"/>
    <col min="10509" max="10509" width="30.140625" style="101" customWidth="1"/>
    <col min="10510" max="10510" width="27" style="101" customWidth="1"/>
    <col min="10511" max="10511" width="7.42578125" style="101" customWidth="1"/>
    <col min="10512" max="10761" width="11.42578125" style="101"/>
    <col min="10762" max="10762" width="47.5703125" style="101" customWidth="1"/>
    <col min="10763" max="10763" width="28.42578125" style="101" bestFit="1" customWidth="1"/>
    <col min="10764" max="10764" width="24" style="101" bestFit="1" customWidth="1"/>
    <col min="10765" max="10765" width="30.140625" style="101" customWidth="1"/>
    <col min="10766" max="10766" width="27" style="101" customWidth="1"/>
    <col min="10767" max="10767" width="7.42578125" style="101" customWidth="1"/>
    <col min="10768" max="11017" width="11.42578125" style="101"/>
    <col min="11018" max="11018" width="47.5703125" style="101" customWidth="1"/>
    <col min="11019" max="11019" width="28.42578125" style="101" bestFit="1" customWidth="1"/>
    <col min="11020" max="11020" width="24" style="101" bestFit="1" customWidth="1"/>
    <col min="11021" max="11021" width="30.140625" style="101" customWidth="1"/>
    <col min="11022" max="11022" width="27" style="101" customWidth="1"/>
    <col min="11023" max="11023" width="7.42578125" style="101" customWidth="1"/>
    <col min="11024" max="11273" width="11.42578125" style="101"/>
    <col min="11274" max="11274" width="47.5703125" style="101" customWidth="1"/>
    <col min="11275" max="11275" width="28.42578125" style="101" bestFit="1" customWidth="1"/>
    <col min="11276" max="11276" width="24" style="101" bestFit="1" customWidth="1"/>
    <col min="11277" max="11277" width="30.140625" style="101" customWidth="1"/>
    <col min="11278" max="11278" width="27" style="101" customWidth="1"/>
    <col min="11279" max="11279" width="7.42578125" style="101" customWidth="1"/>
    <col min="11280" max="11529" width="11.42578125" style="101"/>
    <col min="11530" max="11530" width="47.5703125" style="101" customWidth="1"/>
    <col min="11531" max="11531" width="28.42578125" style="101" bestFit="1" customWidth="1"/>
    <col min="11532" max="11532" width="24" style="101" bestFit="1" customWidth="1"/>
    <col min="11533" max="11533" width="30.140625" style="101" customWidth="1"/>
    <col min="11534" max="11534" width="27" style="101" customWidth="1"/>
    <col min="11535" max="11535" width="7.42578125" style="101" customWidth="1"/>
    <col min="11536" max="11785" width="11.42578125" style="101"/>
    <col min="11786" max="11786" width="47.5703125" style="101" customWidth="1"/>
    <col min="11787" max="11787" width="28.42578125" style="101" bestFit="1" customWidth="1"/>
    <col min="11788" max="11788" width="24" style="101" bestFit="1" customWidth="1"/>
    <col min="11789" max="11789" width="30.140625" style="101" customWidth="1"/>
    <col min="11790" max="11790" width="27" style="101" customWidth="1"/>
    <col min="11791" max="11791" width="7.42578125" style="101" customWidth="1"/>
    <col min="11792" max="12041" width="11.42578125" style="101"/>
    <col min="12042" max="12042" width="47.5703125" style="101" customWidth="1"/>
    <col min="12043" max="12043" width="28.42578125" style="101" bestFit="1" customWidth="1"/>
    <col min="12044" max="12044" width="24" style="101" bestFit="1" customWidth="1"/>
    <col min="12045" max="12045" width="30.140625" style="101" customWidth="1"/>
    <col min="12046" max="12046" width="27" style="101" customWidth="1"/>
    <col min="12047" max="12047" width="7.42578125" style="101" customWidth="1"/>
    <col min="12048" max="12297" width="11.42578125" style="101"/>
    <col min="12298" max="12298" width="47.5703125" style="101" customWidth="1"/>
    <col min="12299" max="12299" width="28.42578125" style="101" bestFit="1" customWidth="1"/>
    <col min="12300" max="12300" width="24" style="101" bestFit="1" customWidth="1"/>
    <col min="12301" max="12301" width="30.140625" style="101" customWidth="1"/>
    <col min="12302" max="12302" width="27" style="101" customWidth="1"/>
    <col min="12303" max="12303" width="7.42578125" style="101" customWidth="1"/>
    <col min="12304" max="12553" width="11.42578125" style="101"/>
    <col min="12554" max="12554" width="47.5703125" style="101" customWidth="1"/>
    <col min="12555" max="12555" width="28.42578125" style="101" bestFit="1" customWidth="1"/>
    <col min="12556" max="12556" width="24" style="101" bestFit="1" customWidth="1"/>
    <col min="12557" max="12557" width="30.140625" style="101" customWidth="1"/>
    <col min="12558" max="12558" width="27" style="101" customWidth="1"/>
    <col min="12559" max="12559" width="7.42578125" style="101" customWidth="1"/>
    <col min="12560" max="12809" width="11.42578125" style="101"/>
    <col min="12810" max="12810" width="47.5703125" style="101" customWidth="1"/>
    <col min="12811" max="12811" width="28.42578125" style="101" bestFit="1" customWidth="1"/>
    <col min="12812" max="12812" width="24" style="101" bestFit="1" customWidth="1"/>
    <col min="12813" max="12813" width="30.140625" style="101" customWidth="1"/>
    <col min="12814" max="12814" width="27" style="101" customWidth="1"/>
    <col min="12815" max="12815" width="7.42578125" style="101" customWidth="1"/>
    <col min="12816" max="13065" width="11.42578125" style="101"/>
    <col min="13066" max="13066" width="47.5703125" style="101" customWidth="1"/>
    <col min="13067" max="13067" width="28.42578125" style="101" bestFit="1" customWidth="1"/>
    <col min="13068" max="13068" width="24" style="101" bestFit="1" customWidth="1"/>
    <col min="13069" max="13069" width="30.140625" style="101" customWidth="1"/>
    <col min="13070" max="13070" width="27" style="101" customWidth="1"/>
    <col min="13071" max="13071" width="7.42578125" style="101" customWidth="1"/>
    <col min="13072" max="13321" width="11.42578125" style="101"/>
    <col min="13322" max="13322" width="47.5703125" style="101" customWidth="1"/>
    <col min="13323" max="13323" width="28.42578125" style="101" bestFit="1" customWidth="1"/>
    <col min="13324" max="13324" width="24" style="101" bestFit="1" customWidth="1"/>
    <col min="13325" max="13325" width="30.140625" style="101" customWidth="1"/>
    <col min="13326" max="13326" width="27" style="101" customWidth="1"/>
    <col min="13327" max="13327" width="7.42578125" style="101" customWidth="1"/>
    <col min="13328" max="13577" width="11.42578125" style="101"/>
    <col min="13578" max="13578" width="47.5703125" style="101" customWidth="1"/>
    <col min="13579" max="13579" width="28.42578125" style="101" bestFit="1" customWidth="1"/>
    <col min="13580" max="13580" width="24" style="101" bestFit="1" customWidth="1"/>
    <col min="13581" max="13581" width="30.140625" style="101" customWidth="1"/>
    <col min="13582" max="13582" width="27" style="101" customWidth="1"/>
    <col min="13583" max="13583" width="7.42578125" style="101" customWidth="1"/>
    <col min="13584" max="13833" width="11.42578125" style="101"/>
    <col min="13834" max="13834" width="47.5703125" style="101" customWidth="1"/>
    <col min="13835" max="13835" width="28.42578125" style="101" bestFit="1" customWidth="1"/>
    <col min="13836" max="13836" width="24" style="101" bestFit="1" customWidth="1"/>
    <col min="13837" max="13837" width="30.140625" style="101" customWidth="1"/>
    <col min="13838" max="13838" width="27" style="101" customWidth="1"/>
    <col min="13839" max="13839" width="7.42578125" style="101" customWidth="1"/>
    <col min="13840" max="14089" width="11.42578125" style="101"/>
    <col min="14090" max="14090" width="47.5703125" style="101" customWidth="1"/>
    <col min="14091" max="14091" width="28.42578125" style="101" bestFit="1" customWidth="1"/>
    <col min="14092" max="14092" width="24" style="101" bestFit="1" customWidth="1"/>
    <col min="14093" max="14093" width="30.140625" style="101" customWidth="1"/>
    <col min="14094" max="14094" width="27" style="101" customWidth="1"/>
    <col min="14095" max="14095" width="7.42578125" style="101" customWidth="1"/>
    <col min="14096" max="14345" width="11.42578125" style="101"/>
    <col min="14346" max="14346" width="47.5703125" style="101" customWidth="1"/>
    <col min="14347" max="14347" width="28.42578125" style="101" bestFit="1" customWidth="1"/>
    <col min="14348" max="14348" width="24" style="101" bestFit="1" customWidth="1"/>
    <col min="14349" max="14349" width="30.140625" style="101" customWidth="1"/>
    <col min="14350" max="14350" width="27" style="101" customWidth="1"/>
    <col min="14351" max="14351" width="7.42578125" style="101" customWidth="1"/>
    <col min="14352" max="14601" width="11.42578125" style="101"/>
    <col min="14602" max="14602" width="47.5703125" style="101" customWidth="1"/>
    <col min="14603" max="14603" width="28.42578125" style="101" bestFit="1" customWidth="1"/>
    <col min="14604" max="14604" width="24" style="101" bestFit="1" customWidth="1"/>
    <col min="14605" max="14605" width="30.140625" style="101" customWidth="1"/>
    <col min="14606" max="14606" width="27" style="101" customWidth="1"/>
    <col min="14607" max="14607" width="7.42578125" style="101" customWidth="1"/>
    <col min="14608" max="14857" width="11.42578125" style="101"/>
    <col min="14858" max="14858" width="47.5703125" style="101" customWidth="1"/>
    <col min="14859" max="14859" width="28.42578125" style="101" bestFit="1" customWidth="1"/>
    <col min="14860" max="14860" width="24" style="101" bestFit="1" customWidth="1"/>
    <col min="14861" max="14861" width="30.140625" style="101" customWidth="1"/>
    <col min="14862" max="14862" width="27" style="101" customWidth="1"/>
    <col min="14863" max="14863" width="7.42578125" style="101" customWidth="1"/>
    <col min="14864" max="15113" width="11.42578125" style="101"/>
    <col min="15114" max="15114" width="47.5703125" style="101" customWidth="1"/>
    <col min="15115" max="15115" width="28.42578125" style="101" bestFit="1" customWidth="1"/>
    <col min="15116" max="15116" width="24" style="101" bestFit="1" customWidth="1"/>
    <col min="15117" max="15117" width="30.140625" style="101" customWidth="1"/>
    <col min="15118" max="15118" width="27" style="101" customWidth="1"/>
    <col min="15119" max="15119" width="7.42578125" style="101" customWidth="1"/>
    <col min="15120" max="15369" width="11.42578125" style="101"/>
    <col min="15370" max="15370" width="47.5703125" style="101" customWidth="1"/>
    <col min="15371" max="15371" width="28.42578125" style="101" bestFit="1" customWidth="1"/>
    <col min="15372" max="15372" width="24" style="101" bestFit="1" customWidth="1"/>
    <col min="15373" max="15373" width="30.140625" style="101" customWidth="1"/>
    <col min="15374" max="15374" width="27" style="101" customWidth="1"/>
    <col min="15375" max="15375" width="7.42578125" style="101" customWidth="1"/>
    <col min="15376" max="15625" width="11.42578125" style="101"/>
    <col min="15626" max="15626" width="47.5703125" style="101" customWidth="1"/>
    <col min="15627" max="15627" width="28.42578125" style="101" bestFit="1" customWidth="1"/>
    <col min="15628" max="15628" width="24" style="101" bestFit="1" customWidth="1"/>
    <col min="15629" max="15629" width="30.140625" style="101" customWidth="1"/>
    <col min="15630" max="15630" width="27" style="101" customWidth="1"/>
    <col min="15631" max="15631" width="7.42578125" style="101" customWidth="1"/>
    <col min="15632" max="15881" width="11.42578125" style="101"/>
    <col min="15882" max="15882" width="47.5703125" style="101" customWidth="1"/>
    <col min="15883" max="15883" width="28.42578125" style="101" bestFit="1" customWidth="1"/>
    <col min="15884" max="15884" width="24" style="101" bestFit="1" customWidth="1"/>
    <col min="15885" max="15885" width="30.140625" style="101" customWidth="1"/>
    <col min="15886" max="15886" width="27" style="101" customWidth="1"/>
    <col min="15887" max="15887" width="7.42578125" style="101" customWidth="1"/>
    <col min="15888" max="16137" width="11.42578125" style="101"/>
    <col min="16138" max="16138" width="47.5703125" style="101" customWidth="1"/>
    <col min="16139" max="16139" width="28.42578125" style="101" bestFit="1" customWidth="1"/>
    <col min="16140" max="16140" width="24" style="101" bestFit="1" customWidth="1"/>
    <col min="16141" max="16141" width="30.140625" style="101" customWidth="1"/>
    <col min="16142" max="16142" width="27" style="101" customWidth="1"/>
    <col min="16143" max="16143" width="7.42578125" style="101" customWidth="1"/>
    <col min="16144" max="16384" width="11.42578125" style="101"/>
  </cols>
  <sheetData>
    <row r="1" spans="1:19" s="322" customFormat="1">
      <c r="A1" s="675" t="s">
        <v>1957</v>
      </c>
      <c r="B1" s="704"/>
      <c r="C1" s="676"/>
      <c r="D1" s="709" t="s">
        <v>486</v>
      </c>
      <c r="E1" s="702"/>
      <c r="F1" s="703"/>
      <c r="G1" s="703"/>
      <c r="H1" s="703"/>
      <c r="I1" s="703"/>
      <c r="J1" s="703"/>
    </row>
    <row r="2" spans="1:19" s="322" customFormat="1" ht="0.6" customHeight="1">
      <c r="A2" s="705"/>
      <c r="B2" s="677"/>
      <c r="C2" s="677"/>
      <c r="D2" s="678"/>
      <c r="E2" s="678"/>
      <c r="F2" s="703"/>
      <c r="G2" s="703"/>
      <c r="H2" s="703"/>
      <c r="I2" s="703"/>
      <c r="J2" s="703"/>
    </row>
    <row r="3" spans="1:19" s="322" customFormat="1" ht="12" customHeight="1">
      <c r="A3" s="757" t="s">
        <v>178</v>
      </c>
      <c r="B3" s="758" t="str">
        <f>'AF100'!C3</f>
        <v>The Seed Funds</v>
      </c>
      <c r="C3" s="677"/>
      <c r="D3" s="678"/>
      <c r="E3" s="678"/>
      <c r="F3" s="703"/>
      <c r="G3" s="703"/>
      <c r="H3" s="703"/>
      <c r="I3" s="703"/>
      <c r="J3" s="703"/>
    </row>
    <row r="4" spans="1:19" s="322" customFormat="1" ht="12" customHeight="1">
      <c r="A4" s="757" t="s">
        <v>851</v>
      </c>
      <c r="B4" s="758">
        <f>'AF100'!C4</f>
        <v>0</v>
      </c>
      <c r="C4" s="677"/>
      <c r="D4" s="678"/>
      <c r="E4" s="678"/>
      <c r="F4" s="703"/>
      <c r="G4" s="703"/>
      <c r="H4" s="703"/>
      <c r="I4" s="703"/>
      <c r="J4" s="703"/>
    </row>
    <row r="5" spans="1:19" s="322" customFormat="1" ht="12" customHeight="1">
      <c r="A5" s="757" t="s">
        <v>252</v>
      </c>
      <c r="B5" s="758" t="str">
        <f>'AF100'!C5</f>
        <v>Savings and Loans Company</v>
      </c>
      <c r="C5" s="677"/>
      <c r="D5" s="678"/>
      <c r="E5" s="678"/>
      <c r="F5" s="703"/>
      <c r="G5" s="703"/>
      <c r="H5" s="703"/>
      <c r="I5" s="703"/>
      <c r="J5" s="703"/>
    </row>
    <row r="6" spans="1:19" s="322" customFormat="1" ht="14.1" customHeight="1">
      <c r="A6" s="757" t="s">
        <v>852</v>
      </c>
      <c r="B6" s="759">
        <f>'AF100'!C6</f>
        <v>44316</v>
      </c>
      <c r="C6" s="677"/>
      <c r="D6" s="678"/>
      <c r="E6" s="678"/>
      <c r="F6" s="703"/>
      <c r="G6" s="703"/>
      <c r="H6" s="703"/>
      <c r="I6" s="703"/>
      <c r="J6" s="703"/>
    </row>
    <row r="7" spans="1:19" s="780" customFormat="1" ht="24" customHeight="1" thickBot="1">
      <c r="A7" s="777" t="s">
        <v>1944</v>
      </c>
      <c r="B7" s="778"/>
      <c r="C7" s="779"/>
      <c r="D7" s="779"/>
      <c r="F7" s="781"/>
      <c r="G7" s="781"/>
      <c r="H7" s="781"/>
    </row>
    <row r="8" spans="1:19" ht="48.75">
      <c r="A8" s="198" t="s">
        <v>2170</v>
      </c>
      <c r="B8" s="199" t="s">
        <v>868</v>
      </c>
      <c r="C8" s="200" t="s">
        <v>653</v>
      </c>
      <c r="D8" s="173" t="s">
        <v>303</v>
      </c>
      <c r="E8" s="126"/>
      <c r="F8" s="126"/>
      <c r="G8" s="126"/>
      <c r="H8" s="126"/>
      <c r="I8" s="126"/>
      <c r="J8" s="126"/>
      <c r="K8" s="126"/>
      <c r="L8" s="126"/>
      <c r="M8" s="126"/>
      <c r="N8" s="126"/>
      <c r="O8" s="126"/>
      <c r="P8" s="126"/>
      <c r="Q8" s="126"/>
      <c r="R8" s="126"/>
      <c r="S8" s="126"/>
    </row>
    <row r="9" spans="1:19">
      <c r="A9" s="169">
        <v>1</v>
      </c>
      <c r="B9" s="142" t="s">
        <v>141</v>
      </c>
      <c r="C9" s="516">
        <v>86922263.889999986</v>
      </c>
      <c r="D9" s="201">
        <f>C9/$C$17</f>
        <v>0.92820923333729999</v>
      </c>
      <c r="E9" s="128"/>
      <c r="F9" s="128"/>
      <c r="G9" s="126"/>
      <c r="H9" s="126"/>
      <c r="I9" s="126"/>
      <c r="J9" s="126"/>
      <c r="K9" s="126"/>
      <c r="L9" s="126"/>
      <c r="M9" s="126"/>
      <c r="N9" s="126"/>
      <c r="O9" s="126"/>
      <c r="P9" s="126"/>
      <c r="Q9" s="126"/>
      <c r="R9" s="126"/>
      <c r="S9" s="126"/>
    </row>
    <row r="10" spans="1:19">
      <c r="A10" s="169">
        <v>2</v>
      </c>
      <c r="B10" s="142" t="s">
        <v>871</v>
      </c>
      <c r="C10" s="516"/>
      <c r="D10" s="201">
        <f t="shared" ref="D10:D20" si="0">C10/$C$17</f>
        <v>0</v>
      </c>
      <c r="E10" s="128"/>
      <c r="F10" s="128"/>
      <c r="G10" s="126"/>
      <c r="H10" s="126"/>
      <c r="I10" s="126"/>
      <c r="J10" s="126"/>
      <c r="K10" s="126"/>
      <c r="L10" s="126"/>
      <c r="M10" s="126"/>
      <c r="N10" s="126"/>
      <c r="O10" s="126"/>
      <c r="P10" s="126"/>
      <c r="Q10" s="126"/>
      <c r="R10" s="126"/>
      <c r="S10" s="126"/>
    </row>
    <row r="11" spans="1:19">
      <c r="A11" s="169">
        <v>3</v>
      </c>
      <c r="B11" s="142" t="s">
        <v>872</v>
      </c>
      <c r="C11" s="516">
        <v>6722854.8699999964</v>
      </c>
      <c r="D11" s="201">
        <f t="shared" si="0"/>
        <v>7.1790766662700081E-2</v>
      </c>
      <c r="E11" s="128"/>
      <c r="F11" s="128"/>
      <c r="G11" s="126"/>
      <c r="H11" s="126"/>
      <c r="I11" s="126"/>
      <c r="J11" s="126"/>
      <c r="K11" s="126"/>
      <c r="L11" s="126"/>
      <c r="M11" s="126"/>
      <c r="N11" s="126"/>
      <c r="O11" s="126"/>
      <c r="P11" s="126"/>
      <c r="Q11" s="126"/>
      <c r="R11" s="126"/>
      <c r="S11" s="126"/>
    </row>
    <row r="12" spans="1:19">
      <c r="A12" s="169">
        <v>4</v>
      </c>
      <c r="B12" s="142" t="s">
        <v>136</v>
      </c>
      <c r="C12" s="516"/>
      <c r="D12" s="201">
        <f t="shared" si="0"/>
        <v>0</v>
      </c>
      <c r="E12" s="128"/>
      <c r="F12" s="128"/>
      <c r="G12" s="126"/>
      <c r="H12" s="126"/>
      <c r="I12" s="126"/>
      <c r="J12" s="126"/>
      <c r="K12" s="126"/>
      <c r="L12" s="126"/>
      <c r="M12" s="126"/>
      <c r="N12" s="126"/>
      <c r="O12" s="126"/>
      <c r="P12" s="126"/>
      <c r="Q12" s="126"/>
      <c r="R12" s="126"/>
      <c r="S12" s="126"/>
    </row>
    <row r="13" spans="1:19">
      <c r="A13" s="169">
        <v>5</v>
      </c>
      <c r="B13" s="142" t="s">
        <v>118</v>
      </c>
      <c r="C13" s="516"/>
      <c r="D13" s="201">
        <f t="shared" si="0"/>
        <v>0</v>
      </c>
      <c r="E13" s="128"/>
      <c r="F13" s="128"/>
      <c r="G13" s="126"/>
      <c r="H13" s="126"/>
      <c r="I13" s="126"/>
      <c r="J13" s="126"/>
      <c r="K13" s="126"/>
      <c r="L13" s="126"/>
      <c r="M13" s="126"/>
      <c r="N13" s="126"/>
      <c r="O13" s="126"/>
      <c r="P13" s="126"/>
      <c r="Q13" s="126"/>
      <c r="R13" s="126"/>
      <c r="S13" s="126"/>
    </row>
    <row r="14" spans="1:19">
      <c r="A14" s="169">
        <v>6</v>
      </c>
      <c r="B14" s="142" t="s">
        <v>137</v>
      </c>
      <c r="C14" s="516"/>
      <c r="D14" s="201">
        <f t="shared" si="0"/>
        <v>0</v>
      </c>
      <c r="E14" s="128"/>
      <c r="F14" s="128"/>
      <c r="G14" s="126"/>
      <c r="H14" s="126"/>
      <c r="I14" s="126"/>
      <c r="J14" s="126"/>
      <c r="K14" s="126"/>
      <c r="L14" s="126"/>
      <c r="M14" s="126"/>
      <c r="N14" s="126"/>
      <c r="O14" s="126"/>
      <c r="P14" s="126"/>
      <c r="Q14" s="126"/>
      <c r="R14" s="126"/>
      <c r="S14" s="126"/>
    </row>
    <row r="15" spans="1:19">
      <c r="A15" s="169">
        <v>7</v>
      </c>
      <c r="B15" s="142" t="s">
        <v>2084</v>
      </c>
      <c r="C15" s="516"/>
      <c r="D15" s="201">
        <f t="shared" si="0"/>
        <v>0</v>
      </c>
      <c r="E15" s="128"/>
      <c r="F15" s="128"/>
      <c r="G15" s="126"/>
      <c r="H15" s="126"/>
      <c r="I15" s="126"/>
      <c r="J15" s="126"/>
      <c r="K15" s="126"/>
      <c r="L15" s="126"/>
      <c r="M15" s="126"/>
      <c r="N15" s="126"/>
      <c r="O15" s="126"/>
      <c r="P15" s="126"/>
      <c r="Q15" s="126"/>
      <c r="R15" s="126"/>
      <c r="S15" s="126"/>
    </row>
    <row r="16" spans="1:19">
      <c r="A16" s="169">
        <v>8</v>
      </c>
      <c r="B16" s="142" t="s">
        <v>105</v>
      </c>
      <c r="C16" s="516"/>
      <c r="D16" s="201">
        <f t="shared" si="0"/>
        <v>0</v>
      </c>
      <c r="E16" s="128"/>
      <c r="F16" s="128"/>
      <c r="G16" s="126"/>
      <c r="H16" s="126"/>
      <c r="I16" s="126"/>
      <c r="J16" s="126"/>
      <c r="K16" s="126"/>
      <c r="L16" s="126"/>
      <c r="M16" s="126"/>
      <c r="N16" s="126"/>
      <c r="O16" s="126"/>
      <c r="P16" s="126"/>
      <c r="Q16" s="126"/>
      <c r="R16" s="126"/>
      <c r="S16" s="126"/>
    </row>
    <row r="17" spans="1:31">
      <c r="A17" s="169">
        <v>9</v>
      </c>
      <c r="B17" s="189" t="s">
        <v>2085</v>
      </c>
      <c r="C17" s="397">
        <f>SUM(C9:C16)</f>
        <v>93645118.759999976</v>
      </c>
      <c r="D17" s="201">
        <f t="shared" si="0"/>
        <v>1</v>
      </c>
      <c r="E17" s="128"/>
      <c r="F17" s="128"/>
      <c r="G17" s="126"/>
      <c r="H17" s="126"/>
      <c r="I17" s="126"/>
      <c r="J17" s="126"/>
      <c r="K17" s="126"/>
      <c r="L17" s="126"/>
      <c r="M17" s="126"/>
      <c r="N17" s="126"/>
      <c r="O17" s="126"/>
      <c r="P17" s="126"/>
      <c r="Q17" s="126"/>
      <c r="R17" s="126"/>
      <c r="S17" s="126"/>
    </row>
    <row r="18" spans="1:31">
      <c r="A18" s="169">
        <v>10</v>
      </c>
      <c r="B18" s="148" t="s">
        <v>304</v>
      </c>
      <c r="C18" s="516">
        <v>56943038.890000001</v>
      </c>
      <c r="D18" s="201">
        <f t="shared" si="0"/>
        <v>0.60807268594466157</v>
      </c>
      <c r="E18" s="128"/>
      <c r="F18" s="128"/>
      <c r="G18" s="126"/>
      <c r="H18" s="126"/>
      <c r="I18" s="126"/>
      <c r="J18" s="126"/>
      <c r="K18" s="126"/>
      <c r="L18" s="126"/>
      <c r="M18" s="126"/>
      <c r="N18" s="126"/>
      <c r="O18" s="126"/>
      <c r="P18" s="126"/>
      <c r="Q18" s="126"/>
      <c r="R18" s="126"/>
      <c r="S18" s="126"/>
    </row>
    <row r="19" spans="1:31">
      <c r="A19" s="169">
        <v>11</v>
      </c>
      <c r="B19" s="782" t="s">
        <v>2189</v>
      </c>
      <c r="C19" s="743"/>
      <c r="D19" s="201">
        <f t="shared" si="0"/>
        <v>0</v>
      </c>
      <c r="E19" s="128"/>
      <c r="F19" s="128"/>
      <c r="G19" s="126"/>
      <c r="H19" s="126"/>
      <c r="I19" s="126"/>
      <c r="J19" s="126"/>
      <c r="K19" s="126"/>
      <c r="L19" s="126"/>
      <c r="M19" s="126"/>
      <c r="N19" s="126"/>
      <c r="O19" s="126"/>
      <c r="P19" s="126"/>
      <c r="Q19" s="126"/>
      <c r="R19" s="126"/>
      <c r="S19" s="126"/>
    </row>
    <row r="20" spans="1:31" ht="16.5" customHeight="1" thickBot="1">
      <c r="A20" s="170">
        <v>12</v>
      </c>
      <c r="B20" s="643" t="s">
        <v>305</v>
      </c>
      <c r="C20" s="644">
        <f>C17-C18-C19</f>
        <v>36702079.869999975</v>
      </c>
      <c r="D20" s="202">
        <f t="shared" si="0"/>
        <v>0.39192731405533843</v>
      </c>
      <c r="E20" s="128"/>
      <c r="F20" s="128"/>
      <c r="G20" s="126"/>
      <c r="H20" s="126"/>
      <c r="I20" s="126"/>
      <c r="J20" s="126"/>
      <c r="K20" s="126"/>
      <c r="L20" s="126"/>
      <c r="M20" s="126"/>
      <c r="N20" s="126"/>
      <c r="O20" s="126"/>
      <c r="P20" s="126"/>
      <c r="Q20" s="126"/>
      <c r="R20" s="126"/>
      <c r="S20" s="126"/>
    </row>
    <row r="21" spans="1:31" ht="27.6" customHeight="1" thickBot="1">
      <c r="A21" s="127" t="s">
        <v>2141</v>
      </c>
      <c r="B21" s="203"/>
      <c r="C21" s="128"/>
      <c r="D21" s="128"/>
      <c r="E21" s="126"/>
      <c r="F21" s="128"/>
      <c r="G21" s="129"/>
      <c r="H21" s="126"/>
      <c r="I21" s="126"/>
      <c r="J21" s="126"/>
      <c r="K21" s="126"/>
      <c r="L21" s="126"/>
      <c r="M21" s="126"/>
      <c r="N21" s="126"/>
      <c r="O21" s="126"/>
      <c r="P21" s="126"/>
      <c r="Q21" s="126"/>
      <c r="R21" s="126"/>
      <c r="S21" s="126"/>
    </row>
    <row r="22" spans="1:31" ht="16.5" customHeight="1">
      <c r="A22" s="209"/>
      <c r="B22" s="210"/>
      <c r="C22" s="210" t="s">
        <v>2172</v>
      </c>
      <c r="D22" s="210"/>
      <c r="E22" s="210"/>
      <c r="F22" s="210"/>
      <c r="G22" s="210"/>
      <c r="H22" s="210"/>
      <c r="I22" s="210"/>
      <c r="J22" s="183"/>
      <c r="K22" s="126"/>
      <c r="L22" s="126"/>
      <c r="M22" s="126"/>
      <c r="N22" s="126"/>
      <c r="O22" s="126"/>
      <c r="P22" s="126"/>
      <c r="Q22" s="126"/>
      <c r="R22" s="126"/>
      <c r="S22" s="126"/>
    </row>
    <row r="23" spans="1:31" ht="16.5" customHeight="1">
      <c r="A23" s="211" t="s">
        <v>111</v>
      </c>
      <c r="B23" s="140" t="s">
        <v>3</v>
      </c>
      <c r="C23" s="816" t="s">
        <v>265</v>
      </c>
      <c r="D23" s="816"/>
      <c r="E23" s="816"/>
      <c r="F23" s="816" t="s">
        <v>266</v>
      </c>
      <c r="G23" s="816"/>
      <c r="H23" s="816"/>
      <c r="I23" s="140" t="s">
        <v>158</v>
      </c>
      <c r="J23" s="212" t="s">
        <v>321</v>
      </c>
      <c r="K23" s="126"/>
      <c r="L23" s="126"/>
      <c r="M23" s="126"/>
      <c r="N23" s="126"/>
      <c r="O23" s="126"/>
      <c r="P23" s="126"/>
      <c r="Q23" s="126"/>
      <c r="R23" s="126"/>
      <c r="S23" s="126"/>
    </row>
    <row r="24" spans="1:31" ht="16.5" customHeight="1">
      <c r="A24" s="229"/>
      <c r="B24" s="147"/>
      <c r="C24" s="147" t="s">
        <v>1958</v>
      </c>
      <c r="D24" s="147" t="s">
        <v>306</v>
      </c>
      <c r="E24" s="147" t="s">
        <v>1959</v>
      </c>
      <c r="F24" s="147" t="s">
        <v>1958</v>
      </c>
      <c r="G24" s="147" t="s">
        <v>306</v>
      </c>
      <c r="H24" s="147" t="s">
        <v>1960</v>
      </c>
      <c r="I24" s="147"/>
      <c r="J24" s="214"/>
      <c r="K24" s="126"/>
      <c r="L24" s="126"/>
      <c r="M24" s="126"/>
      <c r="N24" s="126"/>
      <c r="O24" s="126"/>
      <c r="P24" s="126"/>
      <c r="Q24" s="126"/>
      <c r="R24" s="126"/>
      <c r="S24" s="126"/>
    </row>
    <row r="25" spans="1:31" ht="26.25" customHeight="1">
      <c r="A25" s="230"/>
      <c r="B25" s="190" t="s">
        <v>267</v>
      </c>
      <c r="C25" s="395">
        <f>SUM(C26:C32)</f>
        <v>0</v>
      </c>
      <c r="D25" s="395">
        <f>SUM(D26:D32)</f>
        <v>0</v>
      </c>
      <c r="E25" s="395">
        <f>C25+D25</f>
        <v>0</v>
      </c>
      <c r="F25" s="395">
        <f>SUM(F26:F32)</f>
        <v>0</v>
      </c>
      <c r="G25" s="395">
        <f>SUM(G26:G32)</f>
        <v>0</v>
      </c>
      <c r="H25" s="395">
        <f>F25+G25</f>
        <v>0</v>
      </c>
      <c r="I25" s="395">
        <f>E25+H25</f>
        <v>0</v>
      </c>
      <c r="J25" s="204"/>
      <c r="K25" s="130"/>
      <c r="L25" s="130"/>
      <c r="M25" s="126"/>
      <c r="N25" s="126"/>
      <c r="O25" s="126"/>
      <c r="P25" s="126"/>
      <c r="Q25" s="126"/>
      <c r="R25" s="126"/>
      <c r="S25" s="126"/>
      <c r="U25" s="100"/>
      <c r="V25" s="100"/>
      <c r="W25" s="100"/>
      <c r="Y25" s="100"/>
      <c r="AA25" s="100"/>
      <c r="AB25" s="100"/>
      <c r="AC25" s="100"/>
      <c r="AE25" s="100"/>
    </row>
    <row r="26" spans="1:31" ht="16.5" customHeight="1">
      <c r="A26" s="231"/>
      <c r="B26" s="205" t="s">
        <v>322</v>
      </c>
      <c r="C26" s="399"/>
      <c r="D26" s="399"/>
      <c r="E26" s="395">
        <f t="shared" ref="E26:E89" si="1">C26+D26</f>
        <v>0</v>
      </c>
      <c r="F26" s="516"/>
      <c r="G26" s="516"/>
      <c r="H26" s="395">
        <f t="shared" ref="H26:H89" si="2">F26+G26</f>
        <v>0</v>
      </c>
      <c r="I26" s="395">
        <f t="shared" ref="I26:I89" si="3">E26+H26</f>
        <v>0</v>
      </c>
      <c r="J26" s="216"/>
      <c r="K26" s="130"/>
      <c r="L26" s="130"/>
      <c r="M26" s="126"/>
      <c r="N26" s="126"/>
      <c r="O26" s="126"/>
      <c r="P26" s="126"/>
      <c r="Q26" s="126"/>
      <c r="R26" s="126"/>
      <c r="S26" s="126"/>
      <c r="U26" s="100"/>
      <c r="V26" s="100"/>
      <c r="W26" s="100"/>
      <c r="Y26" s="100"/>
      <c r="AA26" s="100"/>
      <c r="AB26" s="100"/>
      <c r="AC26" s="100"/>
      <c r="AE26" s="100"/>
    </row>
    <row r="27" spans="1:31" ht="16.5" customHeight="1">
      <c r="A27" s="231"/>
      <c r="B27" s="205" t="s">
        <v>323</v>
      </c>
      <c r="C27" s="399"/>
      <c r="D27" s="399"/>
      <c r="E27" s="395">
        <f t="shared" si="1"/>
        <v>0</v>
      </c>
      <c r="F27" s="516"/>
      <c r="G27" s="516"/>
      <c r="H27" s="395">
        <f t="shared" si="2"/>
        <v>0</v>
      </c>
      <c r="I27" s="395">
        <f t="shared" si="3"/>
        <v>0</v>
      </c>
      <c r="J27" s="216"/>
      <c r="K27" s="130"/>
      <c r="L27" s="130"/>
      <c r="M27" s="126"/>
      <c r="N27" s="126"/>
      <c r="O27" s="126"/>
      <c r="P27" s="126"/>
      <c r="Q27" s="126"/>
      <c r="R27" s="126"/>
      <c r="S27" s="126"/>
      <c r="U27" s="100"/>
      <c r="V27" s="100"/>
      <c r="W27" s="100"/>
      <c r="Y27" s="100"/>
      <c r="AA27" s="100"/>
      <c r="AB27" s="100"/>
      <c r="AC27" s="100"/>
      <c r="AE27" s="100"/>
    </row>
    <row r="28" spans="1:31" ht="16.5" customHeight="1">
      <c r="A28" s="231"/>
      <c r="B28" s="205" t="s">
        <v>324</v>
      </c>
      <c r="C28" s="399"/>
      <c r="D28" s="399"/>
      <c r="E28" s="395">
        <f t="shared" si="1"/>
        <v>0</v>
      </c>
      <c r="F28" s="516"/>
      <c r="G28" s="516"/>
      <c r="H28" s="395">
        <f t="shared" si="2"/>
        <v>0</v>
      </c>
      <c r="I28" s="395">
        <f t="shared" si="3"/>
        <v>0</v>
      </c>
      <c r="J28" s="216"/>
      <c r="K28" s="130"/>
      <c r="L28" s="130"/>
      <c r="M28" s="126"/>
      <c r="N28" s="126"/>
      <c r="O28" s="126"/>
      <c r="P28" s="126"/>
      <c r="Q28" s="126"/>
      <c r="R28" s="126"/>
      <c r="S28" s="126"/>
      <c r="U28" s="100"/>
      <c r="V28" s="100"/>
      <c r="W28" s="100"/>
      <c r="Y28" s="100"/>
      <c r="AA28" s="100"/>
      <c r="AB28" s="100"/>
      <c r="AC28" s="100"/>
      <c r="AE28" s="100"/>
    </row>
    <row r="29" spans="1:31" ht="16.5" customHeight="1">
      <c r="A29" s="231"/>
      <c r="B29" s="205" t="s">
        <v>325</v>
      </c>
      <c r="C29" s="399"/>
      <c r="D29" s="399"/>
      <c r="E29" s="395">
        <f t="shared" si="1"/>
        <v>0</v>
      </c>
      <c r="F29" s="516"/>
      <c r="G29" s="516"/>
      <c r="H29" s="395">
        <f t="shared" si="2"/>
        <v>0</v>
      </c>
      <c r="I29" s="395">
        <f t="shared" si="3"/>
        <v>0</v>
      </c>
      <c r="J29" s="216"/>
      <c r="K29" s="130"/>
      <c r="L29" s="130"/>
      <c r="M29" s="126"/>
      <c r="N29" s="126"/>
      <c r="O29" s="126"/>
      <c r="P29" s="126"/>
      <c r="Q29" s="126"/>
      <c r="R29" s="126"/>
      <c r="S29" s="126"/>
      <c r="U29" s="100"/>
      <c r="V29" s="100"/>
      <c r="W29" s="100"/>
      <c r="Y29" s="100"/>
      <c r="AA29" s="100"/>
      <c r="AB29" s="100"/>
      <c r="AC29" s="100"/>
      <c r="AE29" s="100"/>
    </row>
    <row r="30" spans="1:31" ht="16.5" customHeight="1">
      <c r="A30" s="231"/>
      <c r="B30" s="205" t="s">
        <v>326</v>
      </c>
      <c r="C30" s="399"/>
      <c r="D30" s="399"/>
      <c r="E30" s="395">
        <f t="shared" si="1"/>
        <v>0</v>
      </c>
      <c r="F30" s="516"/>
      <c r="G30" s="516"/>
      <c r="H30" s="395">
        <f t="shared" si="2"/>
        <v>0</v>
      </c>
      <c r="I30" s="395">
        <f t="shared" si="3"/>
        <v>0</v>
      </c>
      <c r="J30" s="216"/>
      <c r="K30" s="130"/>
      <c r="L30" s="130"/>
      <c r="M30" s="126"/>
      <c r="N30" s="126"/>
      <c r="O30" s="126"/>
      <c r="P30" s="126"/>
      <c r="Q30" s="126"/>
      <c r="R30" s="126"/>
      <c r="S30" s="126"/>
      <c r="U30" s="100"/>
      <c r="V30" s="100"/>
      <c r="W30" s="100"/>
      <c r="Y30" s="100"/>
      <c r="AA30" s="100"/>
      <c r="AB30" s="100"/>
      <c r="AC30" s="100"/>
      <c r="AE30" s="100"/>
    </row>
    <row r="31" spans="1:31" ht="16.5" customHeight="1">
      <c r="A31" s="231"/>
      <c r="B31" s="205" t="s">
        <v>327</v>
      </c>
      <c r="C31" s="399"/>
      <c r="D31" s="399"/>
      <c r="E31" s="395">
        <f t="shared" si="1"/>
        <v>0</v>
      </c>
      <c r="F31" s="516"/>
      <c r="G31" s="516"/>
      <c r="H31" s="395">
        <f t="shared" si="2"/>
        <v>0</v>
      </c>
      <c r="I31" s="395">
        <f t="shared" si="3"/>
        <v>0</v>
      </c>
      <c r="J31" s="216"/>
      <c r="K31" s="130"/>
      <c r="L31" s="130"/>
      <c r="M31" s="126"/>
      <c r="N31" s="126"/>
      <c r="O31" s="126"/>
      <c r="P31" s="126"/>
      <c r="Q31" s="126"/>
      <c r="R31" s="126"/>
      <c r="S31" s="126"/>
      <c r="U31" s="100"/>
      <c r="V31" s="100"/>
      <c r="W31" s="100"/>
      <c r="Y31" s="100"/>
      <c r="AA31" s="100"/>
      <c r="AB31" s="100"/>
      <c r="AC31" s="100"/>
      <c r="AE31" s="100"/>
    </row>
    <row r="32" spans="1:31" ht="16.5" customHeight="1">
      <c r="A32" s="231"/>
      <c r="B32" s="205" t="s">
        <v>328</v>
      </c>
      <c r="C32" s="399"/>
      <c r="D32" s="399"/>
      <c r="E32" s="395">
        <f t="shared" si="1"/>
        <v>0</v>
      </c>
      <c r="F32" s="516"/>
      <c r="G32" s="516"/>
      <c r="H32" s="395">
        <f t="shared" si="2"/>
        <v>0</v>
      </c>
      <c r="I32" s="395">
        <f t="shared" si="3"/>
        <v>0</v>
      </c>
      <c r="J32" s="216"/>
      <c r="K32" s="130"/>
      <c r="L32" s="130"/>
      <c r="M32" s="126"/>
      <c r="N32" s="126"/>
      <c r="O32" s="126"/>
      <c r="P32" s="126"/>
      <c r="Q32" s="126"/>
      <c r="R32" s="126"/>
      <c r="S32" s="126"/>
      <c r="U32" s="100"/>
      <c r="V32" s="100"/>
      <c r="W32" s="100"/>
      <c r="Y32" s="100"/>
      <c r="AA32" s="100"/>
      <c r="AB32" s="100"/>
      <c r="AC32" s="100"/>
      <c r="AE32" s="100"/>
    </row>
    <row r="33" spans="1:31" ht="16.5" customHeight="1">
      <c r="A33" s="230"/>
      <c r="B33" s="190" t="s">
        <v>268</v>
      </c>
      <c r="C33" s="395">
        <f>SUM(C34:C39)</f>
        <v>0</v>
      </c>
      <c r="D33" s="395">
        <f>SUM(D34:D39)</f>
        <v>0</v>
      </c>
      <c r="E33" s="395">
        <f t="shared" si="1"/>
        <v>0</v>
      </c>
      <c r="F33" s="395">
        <f>SUM(F34:F39)</f>
        <v>0</v>
      </c>
      <c r="G33" s="395">
        <f>SUM(G34:G39)</f>
        <v>1197842.3499999999</v>
      </c>
      <c r="H33" s="395">
        <f t="shared" si="2"/>
        <v>1197842.3499999999</v>
      </c>
      <c r="I33" s="395">
        <f t="shared" si="3"/>
        <v>1197842.3499999999</v>
      </c>
      <c r="J33" s="216">
        <v>1</v>
      </c>
      <c r="K33" s="130"/>
      <c r="L33" s="126"/>
      <c r="M33" s="126"/>
      <c r="N33" s="126"/>
      <c r="O33" s="126"/>
      <c r="P33" s="126"/>
      <c r="Q33" s="126"/>
      <c r="R33" s="126"/>
      <c r="S33" s="126"/>
      <c r="U33" s="100"/>
      <c r="V33" s="100"/>
      <c r="W33" s="100"/>
      <c r="Y33" s="100"/>
      <c r="AA33" s="100"/>
      <c r="AB33" s="100"/>
      <c r="AC33" s="100"/>
      <c r="AE33" s="100"/>
    </row>
    <row r="34" spans="1:31" ht="16.5" customHeight="1">
      <c r="A34" s="231"/>
      <c r="B34" s="205" t="s">
        <v>329</v>
      </c>
      <c r="C34" s="516"/>
      <c r="D34" s="516"/>
      <c r="E34" s="395">
        <f t="shared" si="1"/>
        <v>0</v>
      </c>
      <c r="F34" s="516"/>
      <c r="G34" s="516"/>
      <c r="H34" s="395">
        <f t="shared" si="2"/>
        <v>0</v>
      </c>
      <c r="I34" s="395">
        <f t="shared" si="3"/>
        <v>0</v>
      </c>
      <c r="J34" s="216"/>
      <c r="K34" s="130"/>
      <c r="L34" s="130"/>
      <c r="M34" s="126"/>
      <c r="N34" s="126"/>
      <c r="O34" s="126"/>
      <c r="P34" s="126"/>
      <c r="Q34" s="126"/>
      <c r="R34" s="126"/>
      <c r="S34" s="126"/>
      <c r="U34" s="100"/>
      <c r="V34" s="100"/>
      <c r="W34" s="100"/>
      <c r="Y34" s="100"/>
      <c r="AA34" s="100"/>
      <c r="AB34" s="100"/>
      <c r="AC34" s="100"/>
      <c r="AE34" s="100"/>
    </row>
    <row r="35" spans="1:31" ht="16.5" customHeight="1">
      <c r="A35" s="231"/>
      <c r="B35" s="205" t="s">
        <v>330</v>
      </c>
      <c r="C35" s="516"/>
      <c r="D35" s="516"/>
      <c r="E35" s="395">
        <f t="shared" si="1"/>
        <v>0</v>
      </c>
      <c r="F35" s="516"/>
      <c r="G35" s="516"/>
      <c r="H35" s="395">
        <f t="shared" si="2"/>
        <v>0</v>
      </c>
      <c r="I35" s="395">
        <f t="shared" si="3"/>
        <v>0</v>
      </c>
      <c r="J35" s="216"/>
      <c r="K35" s="130"/>
      <c r="L35" s="130"/>
      <c r="M35" s="126"/>
      <c r="N35" s="126"/>
      <c r="O35" s="126"/>
      <c r="P35" s="126"/>
      <c r="Q35" s="126"/>
      <c r="R35" s="126"/>
      <c r="S35" s="126"/>
      <c r="U35" s="100"/>
      <c r="V35" s="100"/>
      <c r="W35" s="100"/>
      <c r="Y35" s="100"/>
      <c r="AA35" s="100"/>
      <c r="AB35" s="100"/>
      <c r="AC35" s="100"/>
      <c r="AE35" s="100"/>
    </row>
    <row r="36" spans="1:31" ht="16.5" customHeight="1">
      <c r="A36" s="231"/>
      <c r="B36" s="205" t="s">
        <v>331</v>
      </c>
      <c r="C36" s="516"/>
      <c r="D36" s="516"/>
      <c r="E36" s="395">
        <f t="shared" si="1"/>
        <v>0</v>
      </c>
      <c r="F36" s="516"/>
      <c r="G36" s="516"/>
      <c r="H36" s="395">
        <f t="shared" si="2"/>
        <v>0</v>
      </c>
      <c r="I36" s="395">
        <f t="shared" si="3"/>
        <v>0</v>
      </c>
      <c r="J36" s="216"/>
      <c r="K36" s="130"/>
      <c r="L36" s="130"/>
      <c r="M36" s="126"/>
      <c r="N36" s="126"/>
      <c r="O36" s="126"/>
      <c r="P36" s="126"/>
      <c r="Q36" s="126"/>
      <c r="R36" s="126"/>
      <c r="S36" s="126"/>
      <c r="U36" s="100"/>
      <c r="V36" s="100"/>
      <c r="W36" s="100"/>
      <c r="Y36" s="100"/>
      <c r="AA36" s="100"/>
      <c r="AB36" s="100"/>
      <c r="AC36" s="100"/>
      <c r="AE36" s="100"/>
    </row>
    <row r="37" spans="1:31" ht="16.5" customHeight="1">
      <c r="A37" s="231"/>
      <c r="B37" s="205" t="s">
        <v>332</v>
      </c>
      <c r="C37" s="516"/>
      <c r="D37" s="516"/>
      <c r="E37" s="395">
        <f t="shared" si="1"/>
        <v>0</v>
      </c>
      <c r="F37" s="516"/>
      <c r="G37" s="516"/>
      <c r="H37" s="395">
        <f t="shared" si="2"/>
        <v>0</v>
      </c>
      <c r="I37" s="395">
        <f t="shared" si="3"/>
        <v>0</v>
      </c>
      <c r="J37" s="216"/>
      <c r="K37" s="130"/>
      <c r="L37" s="130"/>
      <c r="M37" s="126"/>
      <c r="N37" s="126"/>
      <c r="O37" s="126"/>
      <c r="P37" s="126"/>
      <c r="Q37" s="126"/>
      <c r="R37" s="126"/>
      <c r="S37" s="126"/>
      <c r="U37" s="100"/>
      <c r="V37" s="100"/>
      <c r="W37" s="100"/>
      <c r="Y37" s="100"/>
      <c r="AA37" s="100"/>
      <c r="AB37" s="100"/>
      <c r="AC37" s="100"/>
      <c r="AE37" s="100"/>
    </row>
    <row r="38" spans="1:31" ht="16.5" customHeight="1">
      <c r="A38" s="231"/>
      <c r="B38" s="205" t="s">
        <v>333</v>
      </c>
      <c r="C38" s="516"/>
      <c r="D38" s="516"/>
      <c r="E38" s="395">
        <f t="shared" si="1"/>
        <v>0</v>
      </c>
      <c r="F38" s="516"/>
      <c r="G38" s="516"/>
      <c r="H38" s="395">
        <f t="shared" si="2"/>
        <v>0</v>
      </c>
      <c r="I38" s="395">
        <f t="shared" si="3"/>
        <v>0</v>
      </c>
      <c r="J38" s="216"/>
      <c r="K38" s="130"/>
      <c r="L38" s="130"/>
      <c r="M38" s="126"/>
      <c r="N38" s="126"/>
      <c r="O38" s="126"/>
      <c r="P38" s="126"/>
      <c r="Q38" s="126"/>
      <c r="R38" s="126"/>
      <c r="S38" s="126"/>
      <c r="U38" s="100"/>
      <c r="V38" s="100"/>
      <c r="W38" s="100"/>
      <c r="Y38" s="100"/>
      <c r="AA38" s="100"/>
      <c r="AB38" s="100"/>
      <c r="AC38" s="100"/>
      <c r="AE38" s="100"/>
    </row>
    <row r="39" spans="1:31" ht="16.5" customHeight="1">
      <c r="A39" s="231"/>
      <c r="B39" s="205" t="s">
        <v>334</v>
      </c>
      <c r="C39" s="516">
        <v>0</v>
      </c>
      <c r="D39" s="516">
        <v>0</v>
      </c>
      <c r="E39" s="395">
        <f t="shared" si="1"/>
        <v>0</v>
      </c>
      <c r="F39" s="516">
        <v>0</v>
      </c>
      <c r="G39" s="516">
        <v>1197842.3499999999</v>
      </c>
      <c r="H39" s="395">
        <f t="shared" si="2"/>
        <v>1197842.3499999999</v>
      </c>
      <c r="I39" s="395">
        <f t="shared" si="3"/>
        <v>1197842.3499999999</v>
      </c>
      <c r="J39" s="216">
        <v>1</v>
      </c>
      <c r="K39" s="130"/>
      <c r="L39" s="130"/>
      <c r="M39" s="126"/>
      <c r="N39" s="126"/>
      <c r="O39" s="126"/>
      <c r="P39" s="126"/>
      <c r="Q39" s="126"/>
      <c r="R39" s="126"/>
      <c r="S39" s="126"/>
      <c r="U39" s="100"/>
      <c r="V39" s="100"/>
      <c r="W39" s="100"/>
      <c r="Y39" s="100"/>
      <c r="AA39" s="100"/>
      <c r="AB39" s="100"/>
      <c r="AC39" s="100"/>
      <c r="AE39" s="100"/>
    </row>
    <row r="40" spans="1:31" ht="16.5" customHeight="1">
      <c r="A40" s="230"/>
      <c r="B40" s="190" t="s">
        <v>148</v>
      </c>
      <c r="C40" s="395">
        <f>C41+C51</f>
        <v>886967.23</v>
      </c>
      <c r="D40" s="395">
        <f>D41+D51</f>
        <v>0</v>
      </c>
      <c r="E40" s="395">
        <f t="shared" si="1"/>
        <v>886967.23</v>
      </c>
      <c r="F40" s="395">
        <f>F41+F51</f>
        <v>119617.16999999998</v>
      </c>
      <c r="G40" s="395">
        <f>G41+G51</f>
        <v>161408.5</v>
      </c>
      <c r="H40" s="395">
        <f t="shared" si="2"/>
        <v>281025.67</v>
      </c>
      <c r="I40" s="395">
        <f t="shared" si="3"/>
        <v>1167992.8999999999</v>
      </c>
      <c r="J40" s="216">
        <v>3</v>
      </c>
      <c r="K40" s="130"/>
      <c r="L40" s="128"/>
      <c r="M40" s="126"/>
      <c r="N40" s="126"/>
      <c r="O40" s="126"/>
      <c r="P40" s="126"/>
      <c r="Q40" s="126"/>
      <c r="R40" s="126"/>
      <c r="S40" s="126"/>
      <c r="U40" s="100"/>
      <c r="V40" s="100"/>
      <c r="W40" s="100"/>
      <c r="Y40" s="100"/>
      <c r="AA40" s="100"/>
      <c r="AB40" s="100"/>
      <c r="AC40" s="100"/>
      <c r="AE40" s="100"/>
    </row>
    <row r="41" spans="1:31" ht="16.5" customHeight="1">
      <c r="A41" s="231"/>
      <c r="B41" s="205" t="s">
        <v>149</v>
      </c>
      <c r="C41" s="395">
        <f>SUM(C42:C50)</f>
        <v>886967.23</v>
      </c>
      <c r="D41" s="395">
        <f>SUM(D42:D50)</f>
        <v>0</v>
      </c>
      <c r="E41" s="395">
        <f t="shared" si="1"/>
        <v>886967.23</v>
      </c>
      <c r="F41" s="395">
        <f>SUM(F42:F50)</f>
        <v>119617.16999999998</v>
      </c>
      <c r="G41" s="395">
        <f>SUM(G42:G50)</f>
        <v>161408.5</v>
      </c>
      <c r="H41" s="395">
        <f t="shared" si="2"/>
        <v>281025.67</v>
      </c>
      <c r="I41" s="395">
        <f t="shared" si="3"/>
        <v>1167992.8999999999</v>
      </c>
      <c r="J41" s="216"/>
      <c r="K41" s="130"/>
      <c r="L41" s="126"/>
      <c r="M41" s="126"/>
      <c r="N41" s="126"/>
      <c r="O41" s="126"/>
      <c r="P41" s="126"/>
      <c r="Q41" s="126"/>
      <c r="R41" s="126"/>
      <c r="S41" s="126"/>
      <c r="U41" s="100"/>
      <c r="V41" s="100"/>
      <c r="W41" s="100"/>
      <c r="Y41" s="100"/>
      <c r="AA41" s="100"/>
      <c r="AB41" s="100"/>
      <c r="AC41" s="100"/>
      <c r="AE41" s="100"/>
    </row>
    <row r="42" spans="1:31" ht="16.5" customHeight="1">
      <c r="A42" s="231"/>
      <c r="B42" s="206" t="s">
        <v>335</v>
      </c>
      <c r="C42" s="516"/>
      <c r="D42" s="516"/>
      <c r="E42" s="395">
        <f t="shared" si="1"/>
        <v>0</v>
      </c>
      <c r="F42" s="516"/>
      <c r="G42" s="516"/>
      <c r="H42" s="395">
        <f t="shared" si="2"/>
        <v>0</v>
      </c>
      <c r="I42" s="395">
        <f t="shared" si="3"/>
        <v>0</v>
      </c>
      <c r="J42" s="216"/>
      <c r="K42" s="130"/>
      <c r="L42" s="130"/>
      <c r="M42" s="126"/>
      <c r="N42" s="126"/>
      <c r="O42" s="126"/>
      <c r="P42" s="126"/>
      <c r="Q42" s="126"/>
      <c r="R42" s="126"/>
      <c r="S42" s="126"/>
      <c r="U42" s="100"/>
      <c r="V42" s="100"/>
      <c r="W42" s="100"/>
      <c r="Y42" s="100"/>
      <c r="AA42" s="100"/>
      <c r="AB42" s="100"/>
      <c r="AC42" s="100"/>
      <c r="AE42" s="100"/>
    </row>
    <row r="43" spans="1:31" ht="16.5" customHeight="1">
      <c r="A43" s="231"/>
      <c r="B43" s="206" t="s">
        <v>336</v>
      </c>
      <c r="C43" s="516"/>
      <c r="D43" s="516"/>
      <c r="E43" s="395">
        <f t="shared" si="1"/>
        <v>0</v>
      </c>
      <c r="F43" s="516"/>
      <c r="G43" s="516"/>
      <c r="H43" s="395">
        <f t="shared" si="2"/>
        <v>0</v>
      </c>
      <c r="I43" s="395">
        <f t="shared" si="3"/>
        <v>0</v>
      </c>
      <c r="J43" s="216"/>
      <c r="K43" s="130"/>
      <c r="L43" s="130"/>
      <c r="M43" s="126"/>
      <c r="N43" s="126"/>
      <c r="O43" s="126"/>
      <c r="P43" s="126"/>
      <c r="Q43" s="126"/>
      <c r="R43" s="126"/>
      <c r="S43" s="126"/>
      <c r="U43" s="100"/>
      <c r="V43" s="100"/>
      <c r="W43" s="100"/>
      <c r="Y43" s="100"/>
      <c r="AA43" s="100"/>
      <c r="AB43" s="100"/>
      <c r="AC43" s="100"/>
      <c r="AE43" s="100"/>
    </row>
    <row r="44" spans="1:31" ht="16.5" customHeight="1">
      <c r="A44" s="231"/>
      <c r="B44" s="206" t="s">
        <v>337</v>
      </c>
      <c r="C44" s="516"/>
      <c r="D44" s="516"/>
      <c r="E44" s="395">
        <f t="shared" si="1"/>
        <v>0</v>
      </c>
      <c r="F44" s="516"/>
      <c r="G44" s="516"/>
      <c r="H44" s="395">
        <f t="shared" si="2"/>
        <v>0</v>
      </c>
      <c r="I44" s="395">
        <f t="shared" si="3"/>
        <v>0</v>
      </c>
      <c r="J44" s="216"/>
      <c r="K44" s="130"/>
      <c r="L44" s="130"/>
      <c r="M44" s="126"/>
      <c r="N44" s="126"/>
      <c r="O44" s="126"/>
      <c r="P44" s="126"/>
      <c r="Q44" s="126"/>
      <c r="R44" s="126"/>
      <c r="S44" s="126"/>
      <c r="U44" s="100"/>
      <c r="V44" s="100"/>
      <c r="W44" s="100"/>
      <c r="Y44" s="100"/>
      <c r="AA44" s="100"/>
      <c r="AB44" s="100"/>
      <c r="AC44" s="100"/>
      <c r="AE44" s="100"/>
    </row>
    <row r="45" spans="1:31" ht="16.5" customHeight="1">
      <c r="A45" s="231"/>
      <c r="B45" s="206" t="s">
        <v>338</v>
      </c>
      <c r="C45" s="516"/>
      <c r="D45" s="516"/>
      <c r="E45" s="395">
        <f t="shared" si="1"/>
        <v>0</v>
      </c>
      <c r="F45" s="516"/>
      <c r="G45" s="516"/>
      <c r="H45" s="395">
        <f t="shared" si="2"/>
        <v>0</v>
      </c>
      <c r="I45" s="395">
        <f t="shared" si="3"/>
        <v>0</v>
      </c>
      <c r="J45" s="216"/>
      <c r="K45" s="130"/>
      <c r="L45" s="130"/>
      <c r="M45" s="126"/>
      <c r="N45" s="126"/>
      <c r="O45" s="126"/>
      <c r="P45" s="126"/>
      <c r="Q45" s="126"/>
      <c r="R45" s="126"/>
      <c r="S45" s="126"/>
      <c r="U45" s="100"/>
      <c r="V45" s="100"/>
      <c r="W45" s="100"/>
      <c r="Y45" s="100"/>
      <c r="AA45" s="100"/>
      <c r="AB45" s="100"/>
      <c r="AC45" s="100"/>
      <c r="AE45" s="100"/>
    </row>
    <row r="46" spans="1:31" ht="16.5" customHeight="1">
      <c r="A46" s="231"/>
      <c r="B46" s="206" t="s">
        <v>339</v>
      </c>
      <c r="C46" s="516"/>
      <c r="D46" s="516"/>
      <c r="E46" s="395">
        <f t="shared" si="1"/>
        <v>0</v>
      </c>
      <c r="F46" s="516"/>
      <c r="G46" s="516"/>
      <c r="H46" s="395">
        <f t="shared" si="2"/>
        <v>0</v>
      </c>
      <c r="I46" s="395">
        <f t="shared" si="3"/>
        <v>0</v>
      </c>
      <c r="J46" s="216"/>
      <c r="K46" s="130"/>
      <c r="L46" s="130"/>
      <c r="M46" s="126"/>
      <c r="N46" s="126"/>
      <c r="O46" s="126"/>
      <c r="P46" s="126"/>
      <c r="Q46" s="126"/>
      <c r="R46" s="126"/>
      <c r="S46" s="126"/>
      <c r="U46" s="100"/>
      <c r="V46" s="100"/>
      <c r="W46" s="100"/>
      <c r="Y46" s="100"/>
      <c r="AA46" s="100"/>
      <c r="AB46" s="100"/>
      <c r="AC46" s="100"/>
      <c r="AE46" s="100"/>
    </row>
    <row r="47" spans="1:31" ht="16.5" customHeight="1">
      <c r="A47" s="231"/>
      <c r="B47" s="206" t="s">
        <v>340</v>
      </c>
      <c r="C47" s="516"/>
      <c r="D47" s="516"/>
      <c r="E47" s="395">
        <f t="shared" si="1"/>
        <v>0</v>
      </c>
      <c r="F47" s="516"/>
      <c r="G47" s="516"/>
      <c r="H47" s="395">
        <f t="shared" si="2"/>
        <v>0</v>
      </c>
      <c r="I47" s="395">
        <f t="shared" si="3"/>
        <v>0</v>
      </c>
      <c r="J47" s="216"/>
      <c r="K47" s="130"/>
      <c r="L47" s="130"/>
      <c r="M47" s="126"/>
      <c r="N47" s="126"/>
      <c r="O47" s="126"/>
      <c r="P47" s="126"/>
      <c r="Q47" s="126"/>
      <c r="R47" s="126"/>
      <c r="S47" s="126"/>
      <c r="U47" s="100"/>
      <c r="V47" s="100"/>
      <c r="W47" s="100"/>
      <c r="Y47" s="100"/>
      <c r="AA47" s="100"/>
      <c r="AB47" s="100"/>
      <c r="AC47" s="100"/>
      <c r="AE47" s="100"/>
    </row>
    <row r="48" spans="1:31" ht="16.5" customHeight="1">
      <c r="A48" s="231"/>
      <c r="B48" s="206" t="s">
        <v>341</v>
      </c>
      <c r="C48" s="516"/>
      <c r="D48" s="516"/>
      <c r="E48" s="395">
        <f t="shared" si="1"/>
        <v>0</v>
      </c>
      <c r="F48" s="516"/>
      <c r="G48" s="516"/>
      <c r="H48" s="395">
        <f t="shared" si="2"/>
        <v>0</v>
      </c>
      <c r="I48" s="395">
        <f t="shared" si="3"/>
        <v>0</v>
      </c>
      <c r="J48" s="216"/>
      <c r="K48" s="130"/>
      <c r="L48" s="130"/>
      <c r="M48" s="126"/>
      <c r="N48" s="126"/>
      <c r="O48" s="126"/>
      <c r="P48" s="126"/>
      <c r="Q48" s="126"/>
      <c r="R48" s="126"/>
      <c r="S48" s="126"/>
      <c r="U48" s="100"/>
      <c r="V48" s="100"/>
      <c r="W48" s="100"/>
      <c r="Y48" s="100"/>
      <c r="AA48" s="100"/>
      <c r="AB48" s="100"/>
      <c r="AC48" s="100"/>
      <c r="AE48" s="100"/>
    </row>
    <row r="49" spans="1:31" ht="16.5" customHeight="1">
      <c r="A49" s="231"/>
      <c r="B49" s="206" t="s">
        <v>342</v>
      </c>
      <c r="C49" s="516"/>
      <c r="D49" s="516"/>
      <c r="E49" s="395">
        <f t="shared" si="1"/>
        <v>0</v>
      </c>
      <c r="F49" s="516"/>
      <c r="G49" s="516"/>
      <c r="H49" s="395">
        <f t="shared" si="2"/>
        <v>0</v>
      </c>
      <c r="I49" s="395">
        <f t="shared" si="3"/>
        <v>0</v>
      </c>
      <c r="J49" s="216"/>
      <c r="K49" s="130"/>
      <c r="L49" s="130"/>
      <c r="M49" s="126"/>
      <c r="N49" s="126"/>
      <c r="O49" s="126"/>
      <c r="P49" s="126"/>
      <c r="Q49" s="126"/>
      <c r="R49" s="126"/>
      <c r="S49" s="126"/>
      <c r="U49" s="100"/>
      <c r="V49" s="100"/>
      <c r="W49" s="100"/>
      <c r="Y49" s="100"/>
      <c r="AA49" s="100"/>
      <c r="AB49" s="100"/>
      <c r="AC49" s="100"/>
      <c r="AE49" s="100"/>
    </row>
    <row r="50" spans="1:31" ht="16.5" customHeight="1">
      <c r="A50" s="231"/>
      <c r="B50" s="206" t="s">
        <v>343</v>
      </c>
      <c r="C50" s="516">
        <v>886967.23</v>
      </c>
      <c r="D50" s="516">
        <v>0</v>
      </c>
      <c r="E50" s="395">
        <f t="shared" si="1"/>
        <v>886967.23</v>
      </c>
      <c r="F50" s="516">
        <v>119617.16999999998</v>
      </c>
      <c r="G50" s="516">
        <v>161408.5</v>
      </c>
      <c r="H50" s="395">
        <f t="shared" si="2"/>
        <v>281025.67</v>
      </c>
      <c r="I50" s="395">
        <f t="shared" si="3"/>
        <v>1167992.8999999999</v>
      </c>
      <c r="J50" s="216">
        <v>13</v>
      </c>
      <c r="K50" s="130"/>
      <c r="L50" s="130"/>
      <c r="M50" s="126"/>
      <c r="N50" s="126"/>
      <c r="O50" s="126"/>
      <c r="P50" s="126"/>
      <c r="Q50" s="126"/>
      <c r="R50" s="126"/>
      <c r="S50" s="126"/>
      <c r="U50" s="100"/>
      <c r="V50" s="100"/>
      <c r="W50" s="100"/>
      <c r="Y50" s="100"/>
      <c r="AA50" s="100"/>
      <c r="AB50" s="100"/>
      <c r="AC50" s="100"/>
      <c r="AE50" s="100"/>
    </row>
    <row r="51" spans="1:31" ht="16.5" customHeight="1">
      <c r="A51" s="231"/>
      <c r="B51" s="205" t="s">
        <v>150</v>
      </c>
      <c r="C51" s="395">
        <f>SUM(C52:C60)</f>
        <v>0</v>
      </c>
      <c r="D51" s="395">
        <f>SUM(D52:D60)</f>
        <v>0</v>
      </c>
      <c r="E51" s="395">
        <f t="shared" si="1"/>
        <v>0</v>
      </c>
      <c r="F51" s="395">
        <f>SUM(F52:F60)</f>
        <v>0</v>
      </c>
      <c r="G51" s="395">
        <f>SUM(G52:G60)</f>
        <v>0</v>
      </c>
      <c r="H51" s="395">
        <f t="shared" si="2"/>
        <v>0</v>
      </c>
      <c r="I51" s="395">
        <f t="shared" si="3"/>
        <v>0</v>
      </c>
      <c r="J51" s="216"/>
      <c r="K51" s="130"/>
      <c r="L51" s="126"/>
      <c r="M51" s="126"/>
      <c r="N51" s="126"/>
      <c r="O51" s="126"/>
      <c r="P51" s="126"/>
      <c r="Q51" s="126"/>
      <c r="R51" s="126"/>
      <c r="S51" s="126"/>
      <c r="U51" s="100"/>
      <c r="V51" s="100"/>
      <c r="W51" s="100"/>
      <c r="Y51" s="100"/>
      <c r="AA51" s="100"/>
      <c r="AB51" s="100"/>
      <c r="AC51" s="100"/>
      <c r="AE51" s="100"/>
    </row>
    <row r="52" spans="1:31" ht="16.5" customHeight="1">
      <c r="A52" s="231"/>
      <c r="B52" s="206" t="s">
        <v>335</v>
      </c>
      <c r="C52" s="516"/>
      <c r="D52" s="516"/>
      <c r="E52" s="395">
        <f t="shared" si="1"/>
        <v>0</v>
      </c>
      <c r="F52" s="516"/>
      <c r="G52" s="516"/>
      <c r="H52" s="395">
        <f t="shared" si="2"/>
        <v>0</v>
      </c>
      <c r="I52" s="395">
        <f t="shared" si="3"/>
        <v>0</v>
      </c>
      <c r="J52" s="216"/>
      <c r="K52" s="130"/>
      <c r="L52" s="130"/>
      <c r="M52" s="126"/>
      <c r="N52" s="126"/>
      <c r="O52" s="126"/>
      <c r="P52" s="126"/>
      <c r="Q52" s="126"/>
      <c r="R52" s="126"/>
      <c r="S52" s="126"/>
      <c r="U52" s="100"/>
      <c r="V52" s="100"/>
      <c r="W52" s="100"/>
      <c r="Y52" s="100"/>
      <c r="AA52" s="100"/>
      <c r="AB52" s="100"/>
      <c r="AC52" s="100"/>
      <c r="AE52" s="100"/>
    </row>
    <row r="53" spans="1:31" ht="16.5" customHeight="1">
      <c r="A53" s="231"/>
      <c r="B53" s="206" t="s">
        <v>336</v>
      </c>
      <c r="C53" s="516"/>
      <c r="D53" s="516"/>
      <c r="E53" s="395">
        <f t="shared" si="1"/>
        <v>0</v>
      </c>
      <c r="F53" s="516"/>
      <c r="G53" s="516"/>
      <c r="H53" s="395">
        <f t="shared" si="2"/>
        <v>0</v>
      </c>
      <c r="I53" s="395">
        <f t="shared" si="3"/>
        <v>0</v>
      </c>
      <c r="J53" s="216"/>
      <c r="K53" s="130"/>
      <c r="L53" s="130"/>
      <c r="M53" s="126"/>
      <c r="N53" s="126"/>
      <c r="O53" s="126"/>
      <c r="P53" s="126"/>
      <c r="Q53" s="126"/>
      <c r="R53" s="126"/>
      <c r="S53" s="126"/>
      <c r="U53" s="100"/>
      <c r="V53" s="100"/>
      <c r="W53" s="100"/>
      <c r="Y53" s="100"/>
      <c r="AA53" s="100"/>
      <c r="AB53" s="100"/>
      <c r="AC53" s="100"/>
      <c r="AE53" s="100"/>
    </row>
    <row r="54" spans="1:31" ht="16.5" customHeight="1">
      <c r="A54" s="231"/>
      <c r="B54" s="206" t="s">
        <v>344</v>
      </c>
      <c r="C54" s="516"/>
      <c r="D54" s="516"/>
      <c r="E54" s="395">
        <f t="shared" si="1"/>
        <v>0</v>
      </c>
      <c r="F54" s="516"/>
      <c r="G54" s="516"/>
      <c r="H54" s="395">
        <f t="shared" si="2"/>
        <v>0</v>
      </c>
      <c r="I54" s="395">
        <f t="shared" si="3"/>
        <v>0</v>
      </c>
      <c r="J54" s="216"/>
      <c r="K54" s="130"/>
      <c r="L54" s="130"/>
      <c r="M54" s="126"/>
      <c r="N54" s="126"/>
      <c r="O54" s="126"/>
      <c r="P54" s="126"/>
      <c r="Q54" s="126"/>
      <c r="R54" s="126"/>
      <c r="S54" s="126"/>
      <c r="U54" s="100"/>
      <c r="V54" s="100"/>
      <c r="W54" s="100"/>
      <c r="Y54" s="100"/>
      <c r="AA54" s="100"/>
      <c r="AB54" s="100"/>
      <c r="AC54" s="100"/>
      <c r="AE54" s="100"/>
    </row>
    <row r="55" spans="1:31" ht="16.5" customHeight="1">
      <c r="A55" s="231"/>
      <c r="B55" s="206" t="s">
        <v>2184</v>
      </c>
      <c r="C55" s="516"/>
      <c r="D55" s="516"/>
      <c r="E55" s="395">
        <f t="shared" si="1"/>
        <v>0</v>
      </c>
      <c r="F55" s="516"/>
      <c r="G55" s="516"/>
      <c r="H55" s="395">
        <f t="shared" si="2"/>
        <v>0</v>
      </c>
      <c r="I55" s="395">
        <f t="shared" si="3"/>
        <v>0</v>
      </c>
      <c r="J55" s="216"/>
      <c r="K55" s="130"/>
      <c r="L55" s="130"/>
      <c r="M55" s="126"/>
      <c r="N55" s="126"/>
      <c r="O55" s="126"/>
      <c r="P55" s="126"/>
      <c r="Q55" s="126"/>
      <c r="R55" s="126"/>
      <c r="S55" s="126"/>
      <c r="U55" s="100"/>
      <c r="V55" s="100"/>
      <c r="W55" s="100"/>
      <c r="Y55" s="100"/>
      <c r="AA55" s="100"/>
      <c r="AB55" s="100"/>
      <c r="AC55" s="100"/>
      <c r="AE55" s="100"/>
    </row>
    <row r="56" spans="1:31" ht="16.5" customHeight="1">
      <c r="A56" s="231"/>
      <c r="B56" s="206" t="s">
        <v>345</v>
      </c>
      <c r="C56" s="516"/>
      <c r="D56" s="516"/>
      <c r="E56" s="395">
        <f t="shared" si="1"/>
        <v>0</v>
      </c>
      <c r="F56" s="516"/>
      <c r="G56" s="516"/>
      <c r="H56" s="395">
        <f t="shared" si="2"/>
        <v>0</v>
      </c>
      <c r="I56" s="395">
        <f t="shared" si="3"/>
        <v>0</v>
      </c>
      <c r="J56" s="216"/>
      <c r="K56" s="130"/>
      <c r="L56" s="130"/>
      <c r="M56" s="126"/>
      <c r="N56" s="126"/>
      <c r="O56" s="126"/>
      <c r="P56" s="126"/>
      <c r="Q56" s="126"/>
      <c r="R56" s="126"/>
      <c r="S56" s="126"/>
      <c r="U56" s="100"/>
      <c r="V56" s="100"/>
      <c r="W56" s="100"/>
      <c r="Y56" s="100"/>
      <c r="AA56" s="100"/>
      <c r="AB56" s="100"/>
      <c r="AC56" s="100"/>
      <c r="AE56" s="100"/>
    </row>
    <row r="57" spans="1:31" ht="16.5" customHeight="1">
      <c r="A57" s="231"/>
      <c r="B57" s="206" t="s">
        <v>340</v>
      </c>
      <c r="C57" s="516"/>
      <c r="D57" s="516"/>
      <c r="E57" s="395">
        <f t="shared" si="1"/>
        <v>0</v>
      </c>
      <c r="F57" s="516"/>
      <c r="G57" s="516"/>
      <c r="H57" s="395">
        <f t="shared" si="2"/>
        <v>0</v>
      </c>
      <c r="I57" s="395">
        <f t="shared" si="3"/>
        <v>0</v>
      </c>
      <c r="J57" s="216"/>
      <c r="K57" s="130"/>
      <c r="L57" s="130"/>
      <c r="M57" s="126"/>
      <c r="N57" s="126"/>
      <c r="O57" s="126"/>
      <c r="P57" s="126"/>
      <c r="Q57" s="126"/>
      <c r="R57" s="126"/>
      <c r="S57" s="126"/>
      <c r="U57" s="100"/>
      <c r="V57" s="100"/>
      <c r="W57" s="100"/>
      <c r="Y57" s="100"/>
      <c r="AA57" s="100"/>
      <c r="AB57" s="100"/>
      <c r="AC57" s="100"/>
      <c r="AE57" s="100"/>
    </row>
    <row r="58" spans="1:31" ht="16.5" customHeight="1">
      <c r="A58" s="231"/>
      <c r="B58" s="206" t="s">
        <v>346</v>
      </c>
      <c r="C58" s="516"/>
      <c r="D58" s="516"/>
      <c r="E58" s="395">
        <f t="shared" si="1"/>
        <v>0</v>
      </c>
      <c r="F58" s="516"/>
      <c r="G58" s="516"/>
      <c r="H58" s="395">
        <f t="shared" si="2"/>
        <v>0</v>
      </c>
      <c r="I58" s="395">
        <f t="shared" si="3"/>
        <v>0</v>
      </c>
      <c r="J58" s="216"/>
      <c r="K58" s="130"/>
      <c r="L58" s="130"/>
      <c r="M58" s="126"/>
      <c r="N58" s="126"/>
      <c r="O58" s="126"/>
      <c r="P58" s="126"/>
      <c r="Q58" s="126"/>
      <c r="R58" s="126"/>
      <c r="S58" s="126"/>
      <c r="U58" s="100"/>
      <c r="V58" s="100"/>
      <c r="W58" s="100"/>
      <c r="Y58" s="100"/>
      <c r="AA58" s="100"/>
      <c r="AB58" s="100"/>
      <c r="AC58" s="100"/>
      <c r="AE58" s="100"/>
    </row>
    <row r="59" spans="1:31" ht="16.5" customHeight="1">
      <c r="A59" s="231"/>
      <c r="B59" s="206" t="s">
        <v>342</v>
      </c>
      <c r="C59" s="516"/>
      <c r="D59" s="516"/>
      <c r="E59" s="395">
        <f t="shared" si="1"/>
        <v>0</v>
      </c>
      <c r="F59" s="516"/>
      <c r="G59" s="516"/>
      <c r="H59" s="395">
        <f t="shared" si="2"/>
        <v>0</v>
      </c>
      <c r="I59" s="395">
        <f t="shared" si="3"/>
        <v>0</v>
      </c>
      <c r="J59" s="216"/>
      <c r="K59" s="130"/>
      <c r="L59" s="130"/>
      <c r="M59" s="126"/>
      <c r="N59" s="126"/>
      <c r="O59" s="126"/>
      <c r="P59" s="126"/>
      <c r="Q59" s="126"/>
      <c r="R59" s="126"/>
      <c r="S59" s="126"/>
      <c r="U59" s="100"/>
      <c r="V59" s="100"/>
      <c r="W59" s="100"/>
      <c r="Y59" s="100"/>
      <c r="AA59" s="100"/>
      <c r="AB59" s="100"/>
      <c r="AC59" s="100"/>
      <c r="AE59" s="100"/>
    </row>
    <row r="60" spans="1:31" ht="16.5" customHeight="1">
      <c r="A60" s="231"/>
      <c r="B60" s="206" t="s">
        <v>343</v>
      </c>
      <c r="C60" s="516"/>
      <c r="D60" s="516"/>
      <c r="E60" s="395">
        <f t="shared" si="1"/>
        <v>0</v>
      </c>
      <c r="F60" s="516"/>
      <c r="G60" s="516"/>
      <c r="H60" s="395">
        <f t="shared" si="2"/>
        <v>0</v>
      </c>
      <c r="I60" s="395">
        <f t="shared" si="3"/>
        <v>0</v>
      </c>
      <c r="J60" s="216"/>
      <c r="K60" s="130"/>
      <c r="L60" s="130"/>
      <c r="M60" s="126"/>
      <c r="N60" s="126"/>
      <c r="O60" s="126"/>
      <c r="P60" s="126"/>
      <c r="Q60" s="126"/>
      <c r="R60" s="126"/>
      <c r="S60" s="126"/>
      <c r="U60" s="100"/>
      <c r="V60" s="100"/>
      <c r="W60" s="100"/>
      <c r="Y60" s="100"/>
      <c r="AA60" s="100"/>
      <c r="AB60" s="100"/>
      <c r="AC60" s="100"/>
      <c r="AE60" s="100"/>
    </row>
    <row r="61" spans="1:31" ht="16.5" customHeight="1">
      <c r="A61" s="230"/>
      <c r="B61" s="190" t="s">
        <v>347</v>
      </c>
      <c r="C61" s="395">
        <f>SUM(C62:C63)</f>
        <v>23964874.200000003</v>
      </c>
      <c r="D61" s="395">
        <f>SUM(D62:D63)</f>
        <v>0</v>
      </c>
      <c r="E61" s="395">
        <f t="shared" si="1"/>
        <v>23964874.200000003</v>
      </c>
      <c r="F61" s="395">
        <f>SUM(F62:F63)</f>
        <v>20226182.620000001</v>
      </c>
      <c r="G61" s="395">
        <f>SUM(G62:G63)</f>
        <v>7744404.4999999991</v>
      </c>
      <c r="H61" s="395">
        <f t="shared" si="2"/>
        <v>27970587.120000001</v>
      </c>
      <c r="I61" s="395">
        <f t="shared" si="3"/>
        <v>51935461.320000008</v>
      </c>
      <c r="J61" s="216">
        <f>J62+J63</f>
        <v>23</v>
      </c>
      <c r="K61" s="130"/>
      <c r="L61" s="126"/>
      <c r="M61" s="126"/>
      <c r="N61" s="126"/>
      <c r="O61" s="126"/>
      <c r="P61" s="126"/>
      <c r="Q61" s="126"/>
      <c r="R61" s="126"/>
      <c r="S61" s="126"/>
      <c r="U61" s="100"/>
      <c r="V61" s="100"/>
      <c r="W61" s="100"/>
      <c r="Y61" s="100"/>
      <c r="AA61" s="100"/>
      <c r="AB61" s="100"/>
      <c r="AC61" s="100"/>
      <c r="AE61" s="100"/>
    </row>
    <row r="62" spans="1:31" ht="16.5" customHeight="1">
      <c r="A62" s="231"/>
      <c r="B62" s="206" t="s">
        <v>348</v>
      </c>
      <c r="C62" s="516">
        <v>6115880.0300000012</v>
      </c>
      <c r="D62" s="516">
        <v>0</v>
      </c>
      <c r="E62" s="395">
        <f t="shared" si="1"/>
        <v>6115880.0300000012</v>
      </c>
      <c r="F62" s="516">
        <v>20179364.830000002</v>
      </c>
      <c r="G62" s="516">
        <v>10667.139999999998</v>
      </c>
      <c r="H62" s="395">
        <f t="shared" si="2"/>
        <v>20190031.970000003</v>
      </c>
      <c r="I62" s="395">
        <f t="shared" si="3"/>
        <v>26305912.000000004</v>
      </c>
      <c r="J62" s="216">
        <v>18</v>
      </c>
      <c r="K62" s="130"/>
      <c r="L62" s="130"/>
      <c r="M62" s="126"/>
      <c r="N62" s="126"/>
      <c r="O62" s="126"/>
      <c r="P62" s="126"/>
      <c r="Q62" s="126"/>
      <c r="R62" s="126"/>
      <c r="S62" s="126"/>
      <c r="U62" s="100"/>
      <c r="V62" s="100"/>
      <c r="W62" s="100"/>
      <c r="Y62" s="100"/>
      <c r="AA62" s="100"/>
      <c r="AB62" s="100"/>
      <c r="AC62" s="100"/>
      <c r="AE62" s="100"/>
    </row>
    <row r="63" spans="1:31" ht="16.5" customHeight="1">
      <c r="A63" s="231"/>
      <c r="B63" s="206" t="s">
        <v>349</v>
      </c>
      <c r="C63" s="516">
        <v>17848994.170000002</v>
      </c>
      <c r="D63" s="516"/>
      <c r="E63" s="395">
        <f t="shared" si="1"/>
        <v>17848994.170000002</v>
      </c>
      <c r="F63" s="516">
        <v>46817.790000000008</v>
      </c>
      <c r="G63" s="516">
        <v>7733737.3599999994</v>
      </c>
      <c r="H63" s="395">
        <f t="shared" si="2"/>
        <v>7780555.1499999994</v>
      </c>
      <c r="I63" s="395">
        <f t="shared" si="3"/>
        <v>25629549.32</v>
      </c>
      <c r="J63" s="216">
        <v>5</v>
      </c>
      <c r="K63" s="130"/>
      <c r="L63" s="130"/>
      <c r="M63" s="126"/>
      <c r="N63" s="126"/>
      <c r="O63" s="126"/>
      <c r="P63" s="126"/>
      <c r="Q63" s="126"/>
      <c r="R63" s="126"/>
      <c r="S63" s="126"/>
      <c r="U63" s="100"/>
      <c r="V63" s="100"/>
      <c r="W63" s="100"/>
      <c r="Y63" s="100"/>
      <c r="AA63" s="100"/>
      <c r="AB63" s="100"/>
      <c r="AC63" s="100"/>
      <c r="AE63" s="100"/>
    </row>
    <row r="64" spans="1:31" ht="16.5" customHeight="1">
      <c r="A64" s="230"/>
      <c r="B64" s="190" t="s">
        <v>350</v>
      </c>
      <c r="C64" s="395">
        <f>SUM(C65:C67)</f>
        <v>0</v>
      </c>
      <c r="D64" s="395">
        <f>SUM(D65:D67)</f>
        <v>0</v>
      </c>
      <c r="E64" s="395">
        <f t="shared" si="1"/>
        <v>0</v>
      </c>
      <c r="F64" s="395">
        <f>SUM(F65:F67)</f>
        <v>0</v>
      </c>
      <c r="G64" s="395">
        <f>SUM(G65:G67)</f>
        <v>0</v>
      </c>
      <c r="H64" s="395">
        <f t="shared" si="2"/>
        <v>0</v>
      </c>
      <c r="I64" s="395">
        <f t="shared" si="3"/>
        <v>0</v>
      </c>
      <c r="J64" s="216"/>
      <c r="K64" s="130"/>
      <c r="L64" s="126"/>
      <c r="M64" s="126"/>
      <c r="N64" s="126"/>
      <c r="O64" s="126"/>
      <c r="P64" s="126"/>
      <c r="Q64" s="126"/>
      <c r="R64" s="126"/>
      <c r="S64" s="126"/>
      <c r="U64" s="100"/>
      <c r="V64" s="100"/>
      <c r="W64" s="100"/>
      <c r="Y64" s="100"/>
      <c r="AA64" s="100"/>
      <c r="AB64" s="100"/>
      <c r="AC64" s="100"/>
      <c r="AE64" s="100"/>
    </row>
    <row r="65" spans="1:31" ht="16.5" customHeight="1">
      <c r="A65" s="231"/>
      <c r="B65" s="206" t="s">
        <v>351</v>
      </c>
      <c r="C65" s="516"/>
      <c r="D65" s="516"/>
      <c r="E65" s="395">
        <f t="shared" si="1"/>
        <v>0</v>
      </c>
      <c r="F65" s="516"/>
      <c r="G65" s="516"/>
      <c r="H65" s="395">
        <f t="shared" si="2"/>
        <v>0</v>
      </c>
      <c r="I65" s="395">
        <f t="shared" si="3"/>
        <v>0</v>
      </c>
      <c r="J65" s="216"/>
      <c r="K65" s="130"/>
      <c r="L65" s="130"/>
      <c r="M65" s="126"/>
      <c r="N65" s="126"/>
      <c r="O65" s="126"/>
      <c r="P65" s="126"/>
      <c r="Q65" s="126"/>
      <c r="R65" s="126"/>
      <c r="S65" s="126"/>
      <c r="U65" s="100"/>
      <c r="V65" s="100"/>
      <c r="W65" s="100"/>
      <c r="Y65" s="100"/>
      <c r="AA65" s="100"/>
      <c r="AB65" s="100"/>
      <c r="AC65" s="100"/>
      <c r="AE65" s="100"/>
    </row>
    <row r="66" spans="1:31" ht="16.5" customHeight="1">
      <c r="A66" s="231"/>
      <c r="B66" s="206" t="s">
        <v>352</v>
      </c>
      <c r="C66" s="516"/>
      <c r="D66" s="516"/>
      <c r="E66" s="395">
        <f t="shared" si="1"/>
        <v>0</v>
      </c>
      <c r="F66" s="516"/>
      <c r="G66" s="516"/>
      <c r="H66" s="395">
        <f t="shared" si="2"/>
        <v>0</v>
      </c>
      <c r="I66" s="395">
        <f t="shared" si="3"/>
        <v>0</v>
      </c>
      <c r="J66" s="216"/>
      <c r="K66" s="130"/>
      <c r="L66" s="130"/>
      <c r="M66" s="126"/>
      <c r="N66" s="126"/>
      <c r="O66" s="126"/>
      <c r="P66" s="126"/>
      <c r="Q66" s="126"/>
      <c r="R66" s="126"/>
      <c r="S66" s="126"/>
      <c r="U66" s="100"/>
      <c r="V66" s="100"/>
      <c r="W66" s="100"/>
      <c r="Y66" s="100"/>
      <c r="AA66" s="100"/>
      <c r="AB66" s="100"/>
      <c r="AC66" s="100"/>
      <c r="AE66" s="100"/>
    </row>
    <row r="67" spans="1:31" ht="16.5" customHeight="1">
      <c r="A67" s="231"/>
      <c r="B67" s="206" t="s">
        <v>353</v>
      </c>
      <c r="C67" s="516"/>
      <c r="D67" s="516"/>
      <c r="E67" s="395">
        <f t="shared" si="1"/>
        <v>0</v>
      </c>
      <c r="F67" s="516"/>
      <c r="G67" s="516"/>
      <c r="H67" s="395">
        <f t="shared" si="2"/>
        <v>0</v>
      </c>
      <c r="I67" s="395">
        <f t="shared" si="3"/>
        <v>0</v>
      </c>
      <c r="J67" s="216"/>
      <c r="K67" s="130"/>
      <c r="L67" s="130"/>
      <c r="M67" s="126"/>
      <c r="N67" s="126"/>
      <c r="O67" s="126"/>
      <c r="P67" s="126"/>
      <c r="Q67" s="126"/>
      <c r="R67" s="126"/>
      <c r="S67" s="126"/>
      <c r="U67" s="100"/>
      <c r="V67" s="100"/>
      <c r="W67" s="100"/>
      <c r="Y67" s="100"/>
      <c r="AA67" s="100"/>
      <c r="AB67" s="100"/>
      <c r="AC67" s="100"/>
      <c r="AE67" s="100"/>
    </row>
    <row r="68" spans="1:31" ht="16.5" customHeight="1">
      <c r="A68" s="230"/>
      <c r="B68" s="190" t="s">
        <v>354</v>
      </c>
      <c r="C68" s="395">
        <f>SUM(C69,C73,C77:C81,C85)</f>
        <v>14001187.399999999</v>
      </c>
      <c r="D68" s="395">
        <f>SUM(D69,D73,D77:D81,D85)</f>
        <v>2915815.9699999997</v>
      </c>
      <c r="E68" s="395">
        <f t="shared" si="1"/>
        <v>16917003.369999997</v>
      </c>
      <c r="F68" s="395">
        <f>SUM(F69,F73,F77:F81,F85)</f>
        <v>1650330.82</v>
      </c>
      <c r="G68" s="395">
        <f>SUM(G69,G73,G77:G81,G85)</f>
        <v>383914.14999999991</v>
      </c>
      <c r="H68" s="395">
        <f t="shared" si="2"/>
        <v>2034244.97</v>
      </c>
      <c r="I68" s="395">
        <f t="shared" si="3"/>
        <v>18951248.339999996</v>
      </c>
      <c r="J68" s="216">
        <f>J72+J85</f>
        <v>37</v>
      </c>
      <c r="K68" s="130"/>
      <c r="L68" s="126"/>
      <c r="M68" s="126"/>
      <c r="N68" s="126"/>
      <c r="O68" s="126"/>
      <c r="P68" s="126"/>
      <c r="Q68" s="126"/>
      <c r="R68" s="126"/>
      <c r="S68" s="126"/>
      <c r="U68" s="100"/>
      <c r="V68" s="100"/>
      <c r="W68" s="100"/>
      <c r="Y68" s="100"/>
      <c r="AA68" s="100"/>
      <c r="AB68" s="100"/>
      <c r="AC68" s="100"/>
      <c r="AE68" s="100"/>
    </row>
    <row r="69" spans="1:31" ht="16.5" customHeight="1">
      <c r="A69" s="231"/>
      <c r="B69" s="205" t="s">
        <v>355</v>
      </c>
      <c r="C69" s="395">
        <f>SUM(C70:C72)</f>
        <v>0</v>
      </c>
      <c r="D69" s="395">
        <f>SUM(D70:D72)</f>
        <v>0</v>
      </c>
      <c r="E69" s="395">
        <f>C69+D69</f>
        <v>0</v>
      </c>
      <c r="F69" s="395">
        <f>SUM(F70:F72)</f>
        <v>1404672.54</v>
      </c>
      <c r="G69" s="395">
        <f>SUM(G70:G72)</f>
        <v>383470.15999999992</v>
      </c>
      <c r="H69" s="395">
        <f t="shared" si="2"/>
        <v>1788142.7</v>
      </c>
      <c r="I69" s="395">
        <f t="shared" si="3"/>
        <v>1788142.7</v>
      </c>
      <c r="J69" s="216"/>
      <c r="K69" s="130"/>
      <c r="L69" s="126"/>
      <c r="M69" s="126"/>
      <c r="N69" s="126"/>
      <c r="O69" s="126"/>
      <c r="P69" s="126"/>
      <c r="Q69" s="126"/>
      <c r="R69" s="126"/>
      <c r="S69" s="126"/>
      <c r="U69" s="100"/>
      <c r="V69" s="100"/>
      <c r="W69" s="100"/>
      <c r="Y69" s="100"/>
      <c r="AA69" s="100"/>
      <c r="AB69" s="100"/>
      <c r="AC69" s="100"/>
      <c r="AE69" s="100"/>
    </row>
    <row r="70" spans="1:31" ht="16.5" customHeight="1">
      <c r="A70" s="231"/>
      <c r="B70" s="206" t="s">
        <v>269</v>
      </c>
      <c r="C70" s="516"/>
      <c r="D70" s="516"/>
      <c r="E70" s="395">
        <f t="shared" si="1"/>
        <v>0</v>
      </c>
      <c r="F70" s="530"/>
      <c r="G70" s="530"/>
      <c r="H70" s="395">
        <f t="shared" si="2"/>
        <v>0</v>
      </c>
      <c r="I70" s="395">
        <f t="shared" si="3"/>
        <v>0</v>
      </c>
      <c r="J70" s="216"/>
      <c r="K70" s="130"/>
      <c r="L70" s="130"/>
      <c r="M70" s="126"/>
      <c r="N70" s="126"/>
      <c r="O70" s="126"/>
      <c r="P70" s="126"/>
      <c r="Q70" s="126"/>
      <c r="R70" s="126"/>
      <c r="S70" s="126"/>
      <c r="U70" s="100"/>
      <c r="V70" s="100"/>
      <c r="W70" s="100"/>
      <c r="Y70" s="100"/>
      <c r="AA70" s="100"/>
      <c r="AB70" s="100"/>
      <c r="AC70" s="100"/>
      <c r="AE70" s="100"/>
    </row>
    <row r="71" spans="1:31" ht="16.5" customHeight="1">
      <c r="A71" s="231"/>
      <c r="B71" s="206" t="s">
        <v>270</v>
      </c>
      <c r="C71" s="516"/>
      <c r="D71" s="516"/>
      <c r="E71" s="395">
        <f t="shared" si="1"/>
        <v>0</v>
      </c>
      <c r="F71" s="530"/>
      <c r="G71" s="530"/>
      <c r="H71" s="395">
        <f t="shared" si="2"/>
        <v>0</v>
      </c>
      <c r="I71" s="395">
        <f t="shared" si="3"/>
        <v>0</v>
      </c>
      <c r="J71" s="216"/>
      <c r="K71" s="130"/>
      <c r="L71" s="130"/>
      <c r="M71" s="126"/>
      <c r="N71" s="126"/>
      <c r="O71" s="126"/>
      <c r="P71" s="126"/>
      <c r="Q71" s="126"/>
      <c r="R71" s="126"/>
      <c r="S71" s="126"/>
      <c r="U71" s="100"/>
      <c r="V71" s="100"/>
      <c r="W71" s="100"/>
      <c r="Y71" s="100"/>
      <c r="AA71" s="100"/>
      <c r="AB71" s="100"/>
      <c r="AC71" s="100"/>
      <c r="AE71" s="100"/>
    </row>
    <row r="72" spans="1:31" ht="16.5" customHeight="1">
      <c r="A72" s="231"/>
      <c r="B72" s="206" t="s">
        <v>151</v>
      </c>
      <c r="C72" s="516">
        <v>0</v>
      </c>
      <c r="D72" s="516">
        <v>0</v>
      </c>
      <c r="E72" s="395">
        <f t="shared" si="1"/>
        <v>0</v>
      </c>
      <c r="F72" s="530">
        <v>1404672.54</v>
      </c>
      <c r="G72" s="530">
        <v>383470.15999999992</v>
      </c>
      <c r="H72" s="395">
        <f t="shared" si="2"/>
        <v>1788142.7</v>
      </c>
      <c r="I72" s="395">
        <f t="shared" si="3"/>
        <v>1788142.7</v>
      </c>
      <c r="J72" s="216">
        <v>6</v>
      </c>
      <c r="K72" s="130"/>
      <c r="L72" s="130"/>
      <c r="M72" s="126"/>
      <c r="N72" s="126"/>
      <c r="O72" s="126"/>
      <c r="P72" s="126"/>
      <c r="Q72" s="126"/>
      <c r="R72" s="126"/>
      <c r="S72" s="126"/>
      <c r="U72" s="100"/>
      <c r="V72" s="100"/>
      <c r="W72" s="100"/>
      <c r="Y72" s="100"/>
      <c r="AA72" s="100"/>
      <c r="AB72" s="100"/>
      <c r="AC72" s="100"/>
      <c r="AE72" s="100"/>
    </row>
    <row r="73" spans="1:31" ht="16.5" customHeight="1">
      <c r="A73" s="231"/>
      <c r="B73" s="205" t="s">
        <v>356</v>
      </c>
      <c r="C73" s="395">
        <f>SUM(C74:C76)</f>
        <v>0</v>
      </c>
      <c r="D73" s="395">
        <f>SUM(D74:D76)</f>
        <v>0</v>
      </c>
      <c r="E73" s="395">
        <f t="shared" si="1"/>
        <v>0</v>
      </c>
      <c r="F73" s="395">
        <f>SUM(F74:F76)</f>
        <v>0</v>
      </c>
      <c r="G73" s="395">
        <f>SUM(G74:G76)</f>
        <v>0</v>
      </c>
      <c r="H73" s="395">
        <f t="shared" si="2"/>
        <v>0</v>
      </c>
      <c r="I73" s="395">
        <f t="shared" si="3"/>
        <v>0</v>
      </c>
      <c r="J73" s="216" t="s">
        <v>5</v>
      </c>
      <c r="K73" s="130"/>
      <c r="L73" s="128"/>
      <c r="M73" s="126"/>
      <c r="N73" s="126"/>
      <c r="O73" s="126"/>
      <c r="P73" s="126"/>
      <c r="Q73" s="126"/>
      <c r="R73" s="126"/>
      <c r="S73" s="126"/>
      <c r="U73" s="100"/>
      <c r="V73" s="100"/>
      <c r="W73" s="100"/>
      <c r="Y73" s="100"/>
      <c r="AA73" s="100"/>
      <c r="AB73" s="100"/>
      <c r="AC73" s="100"/>
      <c r="AE73" s="100"/>
    </row>
    <row r="74" spans="1:31">
      <c r="A74" s="231"/>
      <c r="B74" s="205" t="s">
        <v>152</v>
      </c>
      <c r="C74" s="516"/>
      <c r="D74" s="516"/>
      <c r="E74" s="395">
        <f t="shared" si="1"/>
        <v>0</v>
      </c>
      <c r="F74" s="516"/>
      <c r="G74" s="516"/>
      <c r="H74" s="395">
        <f t="shared" si="2"/>
        <v>0</v>
      </c>
      <c r="I74" s="395">
        <f t="shared" si="3"/>
        <v>0</v>
      </c>
      <c r="J74" s="216"/>
      <c r="K74" s="130"/>
      <c r="L74" s="130"/>
      <c r="M74" s="126"/>
      <c r="N74" s="126"/>
      <c r="O74" s="126"/>
      <c r="P74" s="126"/>
      <c r="Q74" s="126"/>
      <c r="R74" s="126"/>
      <c r="S74" s="126"/>
      <c r="U74" s="100"/>
      <c r="V74" s="100"/>
      <c r="W74" s="100"/>
      <c r="Y74" s="100"/>
      <c r="AA74" s="100"/>
      <c r="AB74" s="100"/>
      <c r="AC74" s="100"/>
      <c r="AE74" s="100"/>
    </row>
    <row r="75" spans="1:31">
      <c r="A75" s="231"/>
      <c r="B75" s="205" t="s">
        <v>153</v>
      </c>
      <c r="C75" s="516"/>
      <c r="D75" s="516"/>
      <c r="E75" s="395">
        <f t="shared" si="1"/>
        <v>0</v>
      </c>
      <c r="F75" s="516"/>
      <c r="G75" s="516"/>
      <c r="H75" s="395">
        <f t="shared" si="2"/>
        <v>0</v>
      </c>
      <c r="I75" s="395">
        <f t="shared" si="3"/>
        <v>0</v>
      </c>
      <c r="J75" s="216"/>
      <c r="K75" s="130"/>
      <c r="L75" s="130"/>
      <c r="M75" s="126"/>
      <c r="N75" s="126"/>
      <c r="O75" s="126"/>
      <c r="P75" s="126"/>
      <c r="Q75" s="126"/>
      <c r="R75" s="126"/>
      <c r="S75" s="126"/>
      <c r="U75" s="100"/>
      <c r="V75" s="100"/>
      <c r="W75" s="100"/>
      <c r="Y75" s="100"/>
      <c r="AA75" s="100"/>
      <c r="AB75" s="100"/>
      <c r="AC75" s="100"/>
      <c r="AE75" s="100"/>
    </row>
    <row r="76" spans="1:31">
      <c r="A76" s="231"/>
      <c r="B76" s="205" t="s">
        <v>154</v>
      </c>
      <c r="C76" s="516"/>
      <c r="D76" s="516"/>
      <c r="E76" s="395">
        <f t="shared" si="1"/>
        <v>0</v>
      </c>
      <c r="F76" s="516"/>
      <c r="G76" s="516"/>
      <c r="H76" s="395">
        <f t="shared" si="2"/>
        <v>0</v>
      </c>
      <c r="I76" s="395">
        <f t="shared" si="3"/>
        <v>0</v>
      </c>
      <c r="J76" s="216"/>
      <c r="K76" s="130"/>
      <c r="L76" s="130"/>
      <c r="M76" s="126"/>
      <c r="N76" s="126"/>
      <c r="O76" s="126"/>
      <c r="P76" s="126"/>
      <c r="Q76" s="126"/>
      <c r="R76" s="126"/>
      <c r="S76" s="126"/>
      <c r="U76" s="100"/>
      <c r="V76" s="100"/>
      <c r="W76" s="100"/>
      <c r="Y76" s="100"/>
      <c r="AA76" s="100"/>
      <c r="AB76" s="100"/>
      <c r="AC76" s="100"/>
      <c r="AE76" s="100"/>
    </row>
    <row r="77" spans="1:31">
      <c r="A77" s="231"/>
      <c r="B77" s="206" t="s">
        <v>357</v>
      </c>
      <c r="C77" s="516"/>
      <c r="D77" s="516"/>
      <c r="E77" s="395">
        <f t="shared" si="1"/>
        <v>0</v>
      </c>
      <c r="F77" s="516"/>
      <c r="G77" s="516"/>
      <c r="H77" s="395">
        <f t="shared" si="2"/>
        <v>0</v>
      </c>
      <c r="I77" s="395">
        <f t="shared" si="3"/>
        <v>0</v>
      </c>
      <c r="J77" s="216"/>
      <c r="K77" s="130"/>
      <c r="L77" s="130"/>
      <c r="M77" s="126"/>
      <c r="N77" s="126"/>
      <c r="O77" s="126"/>
      <c r="P77" s="126"/>
      <c r="Q77" s="126"/>
      <c r="R77" s="126"/>
      <c r="S77" s="126"/>
      <c r="U77" s="100"/>
      <c r="V77" s="100"/>
      <c r="W77" s="100"/>
      <c r="Y77" s="100"/>
      <c r="AA77" s="100"/>
      <c r="AB77" s="100"/>
      <c r="AC77" s="100"/>
      <c r="AE77" s="100"/>
    </row>
    <row r="78" spans="1:31">
      <c r="A78" s="231"/>
      <c r="B78" s="206" t="s">
        <v>358</v>
      </c>
      <c r="C78" s="516"/>
      <c r="D78" s="516"/>
      <c r="E78" s="395">
        <f t="shared" si="1"/>
        <v>0</v>
      </c>
      <c r="F78" s="516"/>
      <c r="G78" s="516"/>
      <c r="H78" s="395">
        <f t="shared" si="2"/>
        <v>0</v>
      </c>
      <c r="I78" s="395">
        <f t="shared" si="3"/>
        <v>0</v>
      </c>
      <c r="J78" s="216"/>
      <c r="K78" s="130"/>
      <c r="L78" s="130"/>
      <c r="M78" s="126"/>
      <c r="N78" s="126"/>
      <c r="O78" s="126"/>
      <c r="P78" s="126"/>
      <c r="Q78" s="126"/>
      <c r="R78" s="126"/>
      <c r="S78" s="126"/>
      <c r="U78" s="100"/>
      <c r="V78" s="100"/>
      <c r="W78" s="100"/>
      <c r="Y78" s="100"/>
      <c r="AA78" s="100"/>
      <c r="AB78" s="100"/>
      <c r="AC78" s="100"/>
      <c r="AE78" s="100"/>
    </row>
    <row r="79" spans="1:31">
      <c r="A79" s="231"/>
      <c r="B79" s="206" t="s">
        <v>359</v>
      </c>
      <c r="C79" s="516"/>
      <c r="D79" s="516"/>
      <c r="E79" s="395">
        <f t="shared" si="1"/>
        <v>0</v>
      </c>
      <c r="F79" s="516"/>
      <c r="G79" s="516"/>
      <c r="H79" s="395">
        <f t="shared" si="2"/>
        <v>0</v>
      </c>
      <c r="I79" s="395">
        <f t="shared" si="3"/>
        <v>0</v>
      </c>
      <c r="J79" s="216"/>
      <c r="K79" s="130"/>
      <c r="L79" s="130"/>
      <c r="M79" s="126"/>
      <c r="N79" s="126"/>
      <c r="O79" s="126"/>
      <c r="P79" s="126"/>
      <c r="Q79" s="126"/>
      <c r="R79" s="126"/>
      <c r="S79" s="126"/>
      <c r="U79" s="100"/>
      <c r="V79" s="100"/>
      <c r="W79" s="100"/>
      <c r="Y79" s="100"/>
      <c r="AA79" s="100"/>
      <c r="AB79" s="100"/>
      <c r="AC79" s="100"/>
      <c r="AE79" s="100"/>
    </row>
    <row r="80" spans="1:31">
      <c r="A80" s="231"/>
      <c r="B80" s="206" t="s">
        <v>360</v>
      </c>
      <c r="C80" s="516"/>
      <c r="D80" s="516"/>
      <c r="E80" s="395">
        <f t="shared" si="1"/>
        <v>0</v>
      </c>
      <c r="F80" s="516"/>
      <c r="G80" s="516"/>
      <c r="H80" s="395">
        <f t="shared" si="2"/>
        <v>0</v>
      </c>
      <c r="I80" s="395">
        <f t="shared" si="3"/>
        <v>0</v>
      </c>
      <c r="J80" s="216"/>
      <c r="K80" s="130"/>
      <c r="L80" s="130"/>
      <c r="M80" s="126"/>
      <c r="N80" s="126"/>
      <c r="O80" s="126"/>
      <c r="P80" s="126"/>
      <c r="Q80" s="126"/>
      <c r="R80" s="126"/>
      <c r="S80" s="126"/>
      <c r="U80" s="100"/>
      <c r="V80" s="100"/>
      <c r="W80" s="100"/>
      <c r="Y80" s="100"/>
      <c r="AA80" s="100"/>
      <c r="AB80" s="100"/>
      <c r="AC80" s="100"/>
      <c r="AE80" s="100"/>
    </row>
    <row r="81" spans="1:31">
      <c r="A81" s="231"/>
      <c r="B81" s="206" t="s">
        <v>361</v>
      </c>
      <c r="C81" s="395">
        <f>SUM(C82:C84)</f>
        <v>0</v>
      </c>
      <c r="D81" s="395">
        <f>SUM(D82:D84)</f>
        <v>0</v>
      </c>
      <c r="E81" s="395">
        <f t="shared" si="1"/>
        <v>0</v>
      </c>
      <c r="F81" s="395">
        <f>SUM(F82:F84)</f>
        <v>0</v>
      </c>
      <c r="G81" s="395">
        <f>SUM(G82:G84)</f>
        <v>0</v>
      </c>
      <c r="H81" s="395">
        <f t="shared" si="2"/>
        <v>0</v>
      </c>
      <c r="I81" s="395">
        <f t="shared" si="3"/>
        <v>0</v>
      </c>
      <c r="J81" s="216"/>
      <c r="K81" s="130"/>
      <c r="L81" s="126"/>
      <c r="M81" s="126"/>
      <c r="N81" s="126"/>
      <c r="O81" s="126"/>
      <c r="P81" s="126"/>
      <c r="Q81" s="126"/>
      <c r="R81" s="126"/>
      <c r="S81" s="126"/>
      <c r="U81" s="100"/>
      <c r="V81" s="100"/>
      <c r="W81" s="100"/>
      <c r="Y81" s="100"/>
      <c r="AA81" s="100"/>
      <c r="AB81" s="100"/>
      <c r="AC81" s="100"/>
      <c r="AE81" s="100"/>
    </row>
    <row r="82" spans="1:31">
      <c r="A82" s="231"/>
      <c r="B82" s="207" t="s">
        <v>155</v>
      </c>
      <c r="C82" s="516"/>
      <c r="D82" s="516"/>
      <c r="E82" s="395">
        <f t="shared" si="1"/>
        <v>0</v>
      </c>
      <c r="F82" s="516"/>
      <c r="G82" s="516"/>
      <c r="H82" s="395">
        <f t="shared" si="2"/>
        <v>0</v>
      </c>
      <c r="I82" s="395">
        <f t="shared" si="3"/>
        <v>0</v>
      </c>
      <c r="J82" s="216"/>
      <c r="K82" s="130"/>
      <c r="L82" s="130"/>
      <c r="M82" s="126"/>
      <c r="N82" s="126"/>
      <c r="O82" s="126"/>
      <c r="P82" s="126"/>
      <c r="Q82" s="126"/>
      <c r="R82" s="126"/>
      <c r="S82" s="126"/>
      <c r="U82" s="100"/>
      <c r="V82" s="100"/>
      <c r="W82" s="100"/>
      <c r="Y82" s="100"/>
      <c r="AA82" s="100"/>
      <c r="AB82" s="100"/>
      <c r="AC82" s="100"/>
      <c r="AE82" s="100"/>
    </row>
    <row r="83" spans="1:31">
      <c r="A83" s="231"/>
      <c r="B83" s="207" t="s">
        <v>156</v>
      </c>
      <c r="C83" s="516"/>
      <c r="D83" s="516"/>
      <c r="E83" s="395">
        <f t="shared" si="1"/>
        <v>0</v>
      </c>
      <c r="F83" s="516"/>
      <c r="G83" s="516"/>
      <c r="H83" s="395">
        <f t="shared" si="2"/>
        <v>0</v>
      </c>
      <c r="I83" s="395">
        <f t="shared" si="3"/>
        <v>0</v>
      </c>
      <c r="J83" s="216"/>
      <c r="K83" s="130"/>
      <c r="L83" s="130"/>
      <c r="M83" s="126"/>
      <c r="N83" s="126"/>
      <c r="O83" s="126"/>
      <c r="P83" s="126"/>
      <c r="Q83" s="126"/>
      <c r="R83" s="126"/>
      <c r="S83" s="126"/>
      <c r="U83" s="100"/>
      <c r="V83" s="100"/>
      <c r="W83" s="100"/>
      <c r="Y83" s="100"/>
      <c r="AA83" s="100"/>
      <c r="AB83" s="100"/>
      <c r="AC83" s="100"/>
      <c r="AE83" s="100"/>
    </row>
    <row r="84" spans="1:31" ht="15.75" customHeight="1">
      <c r="A84" s="231"/>
      <c r="B84" s="207" t="s">
        <v>157</v>
      </c>
      <c r="C84" s="516"/>
      <c r="D84" s="516"/>
      <c r="E84" s="395">
        <f t="shared" si="1"/>
        <v>0</v>
      </c>
      <c r="F84" s="516"/>
      <c r="G84" s="516"/>
      <c r="H84" s="395">
        <f t="shared" si="2"/>
        <v>0</v>
      </c>
      <c r="I84" s="395">
        <f t="shared" si="3"/>
        <v>0</v>
      </c>
      <c r="J84" s="216"/>
      <c r="K84" s="130"/>
      <c r="L84" s="130"/>
      <c r="M84" s="126"/>
      <c r="N84" s="126"/>
      <c r="O84" s="126"/>
      <c r="P84" s="126"/>
      <c r="Q84" s="126"/>
      <c r="R84" s="126"/>
      <c r="S84" s="126"/>
      <c r="U84" s="100"/>
      <c r="V84" s="100"/>
      <c r="W84" s="100"/>
      <c r="Y84" s="100"/>
      <c r="AA84" s="100"/>
      <c r="AB84" s="100"/>
      <c r="AC84" s="100"/>
      <c r="AE84" s="100"/>
    </row>
    <row r="85" spans="1:31">
      <c r="A85" s="231"/>
      <c r="B85" s="205" t="s">
        <v>362</v>
      </c>
      <c r="C85" s="516">
        <v>14001187.399999999</v>
      </c>
      <c r="D85" s="516">
        <v>2915815.9699999997</v>
      </c>
      <c r="E85" s="395">
        <f t="shared" si="1"/>
        <v>16917003.369999997</v>
      </c>
      <c r="F85" s="516">
        <v>245658.28000000003</v>
      </c>
      <c r="G85" s="516">
        <v>443.98999999999995</v>
      </c>
      <c r="H85" s="395">
        <f t="shared" si="2"/>
        <v>246102.27000000002</v>
      </c>
      <c r="I85" s="395">
        <f t="shared" si="3"/>
        <v>17163105.639999997</v>
      </c>
      <c r="J85" s="216">
        <v>31</v>
      </c>
      <c r="K85" s="130"/>
      <c r="L85" s="130"/>
      <c r="M85" s="126"/>
      <c r="N85" s="126"/>
      <c r="O85" s="126"/>
      <c r="P85" s="126"/>
      <c r="Q85" s="126"/>
      <c r="R85" s="126"/>
      <c r="S85" s="126"/>
      <c r="U85" s="100"/>
      <c r="V85" s="100"/>
      <c r="W85" s="100"/>
      <c r="Y85" s="100"/>
      <c r="AA85" s="100"/>
      <c r="AB85" s="100"/>
      <c r="AC85" s="100"/>
      <c r="AE85" s="100"/>
    </row>
    <row r="86" spans="1:31">
      <c r="A86" s="230"/>
      <c r="B86" s="190" t="s">
        <v>363</v>
      </c>
      <c r="C86" s="395">
        <f>SUM(C87:C92)</f>
        <v>0</v>
      </c>
      <c r="D86" s="395">
        <f>SUM(D87:D92)</f>
        <v>0</v>
      </c>
      <c r="E86" s="395">
        <f t="shared" si="1"/>
        <v>0</v>
      </c>
      <c r="F86" s="395">
        <f>SUM(F87:F92)</f>
        <v>0</v>
      </c>
      <c r="G86" s="395">
        <f>SUM(G87:G92)</f>
        <v>0</v>
      </c>
      <c r="H86" s="395">
        <f t="shared" si="2"/>
        <v>0</v>
      </c>
      <c r="I86" s="395">
        <f t="shared" si="3"/>
        <v>0</v>
      </c>
      <c r="J86" s="216"/>
      <c r="K86" s="130"/>
      <c r="L86" s="126"/>
      <c r="M86" s="126"/>
      <c r="N86" s="126"/>
      <c r="O86" s="126"/>
      <c r="P86" s="126"/>
      <c r="Q86" s="126"/>
      <c r="R86" s="126"/>
      <c r="S86" s="126"/>
      <c r="U86" s="100"/>
      <c r="V86" s="100"/>
      <c r="W86" s="100"/>
      <c r="Y86" s="100"/>
      <c r="AA86" s="100"/>
      <c r="AB86" s="100"/>
      <c r="AC86" s="100"/>
      <c r="AE86" s="100"/>
    </row>
    <row r="87" spans="1:31">
      <c r="A87" s="231"/>
      <c r="B87" s="205" t="s">
        <v>364</v>
      </c>
      <c r="C87" s="516"/>
      <c r="D87" s="516"/>
      <c r="E87" s="395">
        <f t="shared" si="1"/>
        <v>0</v>
      </c>
      <c r="F87" s="516"/>
      <c r="G87" s="516"/>
      <c r="H87" s="395">
        <f t="shared" si="2"/>
        <v>0</v>
      </c>
      <c r="I87" s="395">
        <f t="shared" si="3"/>
        <v>0</v>
      </c>
      <c r="J87" s="216"/>
      <c r="K87" s="130"/>
      <c r="L87" s="130"/>
      <c r="M87" s="126"/>
      <c r="N87" s="126"/>
      <c r="O87" s="126"/>
      <c r="P87" s="126"/>
      <c r="Q87" s="126"/>
      <c r="R87" s="126"/>
      <c r="S87" s="126"/>
      <c r="U87" s="100"/>
      <c r="V87" s="100"/>
      <c r="W87" s="100"/>
      <c r="Y87" s="100"/>
      <c r="AA87" s="100"/>
      <c r="AB87" s="100"/>
      <c r="AC87" s="100"/>
      <c r="AE87" s="100"/>
    </row>
    <row r="88" spans="1:31">
      <c r="A88" s="231"/>
      <c r="B88" s="205" t="s">
        <v>365</v>
      </c>
      <c r="C88" s="516"/>
      <c r="D88" s="516"/>
      <c r="E88" s="395">
        <f t="shared" si="1"/>
        <v>0</v>
      </c>
      <c r="F88" s="516"/>
      <c r="G88" s="516"/>
      <c r="H88" s="395">
        <f t="shared" si="2"/>
        <v>0</v>
      </c>
      <c r="I88" s="395">
        <f t="shared" si="3"/>
        <v>0</v>
      </c>
      <c r="J88" s="216"/>
      <c r="K88" s="130"/>
      <c r="L88" s="130"/>
      <c r="M88" s="126"/>
      <c r="N88" s="126"/>
      <c r="O88" s="126"/>
      <c r="P88" s="126"/>
      <c r="Q88" s="126"/>
      <c r="R88" s="126"/>
      <c r="S88" s="126"/>
      <c r="U88" s="100"/>
      <c r="V88" s="100"/>
      <c r="W88" s="100"/>
      <c r="Y88" s="100"/>
      <c r="AA88" s="100"/>
      <c r="AB88" s="100"/>
      <c r="AC88" s="100"/>
      <c r="AE88" s="100"/>
    </row>
    <row r="89" spans="1:31">
      <c r="A89" s="231"/>
      <c r="B89" s="205" t="s">
        <v>366</v>
      </c>
      <c r="C89" s="516"/>
      <c r="D89" s="516"/>
      <c r="E89" s="395">
        <f t="shared" si="1"/>
        <v>0</v>
      </c>
      <c r="F89" s="516"/>
      <c r="G89" s="516"/>
      <c r="H89" s="395">
        <f t="shared" si="2"/>
        <v>0</v>
      </c>
      <c r="I89" s="395">
        <f t="shared" si="3"/>
        <v>0</v>
      </c>
      <c r="J89" s="216"/>
      <c r="K89" s="130"/>
      <c r="L89" s="130"/>
      <c r="M89" s="126"/>
      <c r="N89" s="126"/>
      <c r="O89" s="126"/>
      <c r="P89" s="126"/>
      <c r="Q89" s="126"/>
      <c r="R89" s="126"/>
      <c r="S89" s="126"/>
      <c r="U89" s="100"/>
      <c r="V89" s="100"/>
      <c r="W89" s="100"/>
      <c r="Y89" s="100"/>
      <c r="AA89" s="100"/>
      <c r="AB89" s="100"/>
      <c r="AC89" s="100"/>
      <c r="AE89" s="100"/>
    </row>
    <row r="90" spans="1:31">
      <c r="A90" s="231"/>
      <c r="B90" s="205" t="s">
        <v>367</v>
      </c>
      <c r="C90" s="516"/>
      <c r="D90" s="516"/>
      <c r="E90" s="395">
        <f t="shared" ref="E90:E107" si="4">C90+D90</f>
        <v>0</v>
      </c>
      <c r="F90" s="516"/>
      <c r="G90" s="516"/>
      <c r="H90" s="395">
        <f t="shared" ref="H90:H107" si="5">F90+G90</f>
        <v>0</v>
      </c>
      <c r="I90" s="395">
        <f t="shared" ref="I90:I107" si="6">E90+H90</f>
        <v>0</v>
      </c>
      <c r="J90" s="216"/>
      <c r="K90" s="130"/>
      <c r="L90" s="130"/>
      <c r="M90" s="126"/>
      <c r="N90" s="126"/>
      <c r="O90" s="126"/>
      <c r="P90" s="126"/>
      <c r="Q90" s="126"/>
      <c r="R90" s="126"/>
      <c r="S90" s="126"/>
      <c r="U90" s="100"/>
      <c r="V90" s="100"/>
      <c r="W90" s="100"/>
      <c r="Y90" s="100"/>
      <c r="AA90" s="100"/>
      <c r="AB90" s="100"/>
      <c r="AC90" s="100"/>
      <c r="AE90" s="100"/>
    </row>
    <row r="91" spans="1:31">
      <c r="A91" s="231"/>
      <c r="B91" s="205" t="s">
        <v>368</v>
      </c>
      <c r="C91" s="516"/>
      <c r="D91" s="516"/>
      <c r="E91" s="395">
        <f t="shared" si="4"/>
        <v>0</v>
      </c>
      <c r="F91" s="516"/>
      <c r="G91" s="516"/>
      <c r="H91" s="395">
        <f t="shared" si="5"/>
        <v>0</v>
      </c>
      <c r="I91" s="395">
        <f t="shared" si="6"/>
        <v>0</v>
      </c>
      <c r="J91" s="216"/>
      <c r="K91" s="130"/>
      <c r="L91" s="130"/>
      <c r="M91" s="126"/>
      <c r="N91" s="126"/>
      <c r="O91" s="126"/>
      <c r="P91" s="126"/>
      <c r="Q91" s="126"/>
      <c r="R91" s="126"/>
      <c r="S91" s="126"/>
      <c r="U91" s="100"/>
      <c r="V91" s="100"/>
      <c r="W91" s="100"/>
      <c r="Y91" s="100"/>
      <c r="AA91" s="100"/>
      <c r="AB91" s="100"/>
      <c r="AC91" s="100"/>
      <c r="AE91" s="100"/>
    </row>
    <row r="92" spans="1:31">
      <c r="A92" s="231"/>
      <c r="B92" s="205" t="s">
        <v>369</v>
      </c>
      <c r="C92" s="516"/>
      <c r="D92" s="516"/>
      <c r="E92" s="395">
        <f t="shared" si="4"/>
        <v>0</v>
      </c>
      <c r="F92" s="516"/>
      <c r="G92" s="516"/>
      <c r="H92" s="395">
        <f t="shared" si="5"/>
        <v>0</v>
      </c>
      <c r="I92" s="395">
        <f t="shared" si="6"/>
        <v>0</v>
      </c>
      <c r="J92" s="216"/>
      <c r="K92" s="130"/>
      <c r="L92" s="130"/>
      <c r="M92" s="126"/>
      <c r="N92" s="126"/>
      <c r="O92" s="126"/>
      <c r="P92" s="126"/>
      <c r="Q92" s="126"/>
      <c r="R92" s="126"/>
      <c r="S92" s="126"/>
      <c r="U92" s="100"/>
      <c r="V92" s="100"/>
      <c r="W92" s="100"/>
      <c r="Y92" s="100"/>
      <c r="AA92" s="100"/>
      <c r="AB92" s="100"/>
      <c r="AC92" s="100"/>
      <c r="AE92" s="100"/>
    </row>
    <row r="93" spans="1:31">
      <c r="A93" s="230"/>
      <c r="B93" s="190" t="s">
        <v>370</v>
      </c>
      <c r="C93" s="395">
        <f>SUM(C94:C99)</f>
        <v>3676682.5999999992</v>
      </c>
      <c r="D93" s="395">
        <f>SUM(D94:D99)</f>
        <v>233457.55999999997</v>
      </c>
      <c r="E93" s="395">
        <f t="shared" si="4"/>
        <v>3910140.1599999992</v>
      </c>
      <c r="F93" s="395">
        <f>SUM(F94:F99)</f>
        <v>16459281.420000002</v>
      </c>
      <c r="G93" s="395">
        <f>SUM(G94:G99)</f>
        <v>23152.27</v>
      </c>
      <c r="H93" s="395">
        <f t="shared" si="5"/>
        <v>16482433.690000001</v>
      </c>
      <c r="I93" s="395">
        <f t="shared" si="6"/>
        <v>20392573.850000001</v>
      </c>
      <c r="J93" s="216">
        <f>J95+J97+J98</f>
        <v>826</v>
      </c>
      <c r="K93" s="130"/>
      <c r="L93" s="126"/>
      <c r="M93" s="126"/>
      <c r="N93" s="126"/>
      <c r="O93" s="126"/>
      <c r="P93" s="126"/>
      <c r="Q93" s="126"/>
      <c r="R93" s="126"/>
      <c r="S93" s="126"/>
      <c r="U93" s="100"/>
      <c r="V93" s="100"/>
      <c r="W93" s="100"/>
      <c r="Y93" s="100"/>
      <c r="AA93" s="100"/>
      <c r="AB93" s="100"/>
      <c r="AC93" s="100"/>
      <c r="AE93" s="100"/>
    </row>
    <row r="94" spans="1:31" ht="18.75" customHeight="1">
      <c r="A94" s="231"/>
      <c r="B94" s="205" t="s">
        <v>371</v>
      </c>
      <c r="C94" s="516"/>
      <c r="D94" s="516"/>
      <c r="E94" s="395">
        <f t="shared" si="4"/>
        <v>0</v>
      </c>
      <c r="F94" s="516"/>
      <c r="G94" s="516"/>
      <c r="H94" s="395">
        <f t="shared" si="5"/>
        <v>0</v>
      </c>
      <c r="I94" s="395">
        <f t="shared" si="6"/>
        <v>0</v>
      </c>
      <c r="J94" s="216"/>
      <c r="K94" s="130"/>
      <c r="L94" s="130"/>
      <c r="M94" s="126"/>
      <c r="N94" s="126"/>
      <c r="O94" s="126"/>
      <c r="P94" s="126"/>
      <c r="Q94" s="126"/>
      <c r="R94" s="126"/>
      <c r="S94" s="126"/>
      <c r="U94" s="100"/>
      <c r="V94" s="100"/>
      <c r="W94" s="100"/>
      <c r="Y94" s="100"/>
      <c r="AA94" s="100"/>
      <c r="AB94" s="100"/>
      <c r="AC94" s="100"/>
      <c r="AE94" s="100"/>
    </row>
    <row r="95" spans="1:31">
      <c r="A95" s="231"/>
      <c r="B95" s="205" t="s">
        <v>372</v>
      </c>
      <c r="C95" s="516"/>
      <c r="D95" s="516">
        <v>233425.46999999997</v>
      </c>
      <c r="E95" s="395">
        <f t="shared" si="4"/>
        <v>233425.46999999997</v>
      </c>
      <c r="F95" s="516">
        <v>2841800.46</v>
      </c>
      <c r="G95" s="516">
        <v>0</v>
      </c>
      <c r="H95" s="395">
        <f t="shared" si="5"/>
        <v>2841800.46</v>
      </c>
      <c r="I95" s="395">
        <f t="shared" si="6"/>
        <v>3075225.9299999997</v>
      </c>
      <c r="J95" s="216">
        <v>9</v>
      </c>
      <c r="K95" s="130"/>
      <c r="L95" s="130"/>
      <c r="M95" s="126"/>
      <c r="N95" s="126"/>
      <c r="O95" s="126"/>
      <c r="P95" s="126"/>
      <c r="Q95" s="126"/>
      <c r="R95" s="126"/>
      <c r="S95" s="126"/>
      <c r="U95" s="100"/>
      <c r="V95" s="100"/>
      <c r="W95" s="100"/>
      <c r="Y95" s="100"/>
      <c r="AA95" s="100"/>
      <c r="AB95" s="100"/>
      <c r="AC95" s="100"/>
      <c r="AE95" s="100"/>
    </row>
    <row r="96" spans="1:31">
      <c r="A96" s="231"/>
      <c r="B96" s="205" t="s">
        <v>373</v>
      </c>
      <c r="C96" s="516"/>
      <c r="D96" s="516"/>
      <c r="E96" s="395">
        <f t="shared" si="4"/>
        <v>0</v>
      </c>
      <c r="F96" s="516"/>
      <c r="G96" s="516"/>
      <c r="H96" s="395">
        <f t="shared" si="5"/>
        <v>0</v>
      </c>
      <c r="I96" s="395">
        <f t="shared" si="6"/>
        <v>0</v>
      </c>
      <c r="J96" s="216"/>
      <c r="K96" s="130"/>
      <c r="L96" s="130"/>
      <c r="M96" s="126"/>
      <c r="N96" s="126"/>
      <c r="O96" s="126"/>
      <c r="P96" s="126"/>
      <c r="Q96" s="126"/>
      <c r="R96" s="126"/>
      <c r="S96" s="126"/>
      <c r="U96" s="100"/>
      <c r="V96" s="100"/>
      <c r="W96" s="100"/>
      <c r="Y96" s="100"/>
      <c r="AA96" s="100"/>
      <c r="AB96" s="100"/>
      <c r="AC96" s="100"/>
      <c r="AE96" s="100"/>
    </row>
    <row r="97" spans="1:31">
      <c r="A97" s="231"/>
      <c r="B97" s="205" t="s">
        <v>374</v>
      </c>
      <c r="C97" s="516">
        <v>780938.34999999974</v>
      </c>
      <c r="D97" s="516">
        <v>32.089999999999996</v>
      </c>
      <c r="E97" s="395">
        <f t="shared" si="4"/>
        <v>780970.43999999971</v>
      </c>
      <c r="F97" s="516">
        <v>13398280.07</v>
      </c>
      <c r="G97" s="516">
        <v>23152.27</v>
      </c>
      <c r="H97" s="395">
        <f t="shared" si="5"/>
        <v>13421432.34</v>
      </c>
      <c r="I97" s="395">
        <f t="shared" si="6"/>
        <v>14202402.779999999</v>
      </c>
      <c r="J97" s="216">
        <v>92</v>
      </c>
      <c r="K97" s="130"/>
      <c r="L97" s="130"/>
      <c r="M97" s="126"/>
      <c r="N97" s="126"/>
      <c r="O97" s="126"/>
      <c r="P97" s="126"/>
      <c r="Q97" s="126"/>
      <c r="R97" s="126"/>
      <c r="S97" s="126"/>
      <c r="U97" s="100"/>
      <c r="V97" s="100"/>
      <c r="W97" s="100"/>
      <c r="Y97" s="100"/>
      <c r="AA97" s="100"/>
      <c r="AB97" s="100"/>
      <c r="AC97" s="100"/>
      <c r="AE97" s="100"/>
    </row>
    <row r="98" spans="1:31">
      <c r="A98" s="231"/>
      <c r="B98" s="205" t="s">
        <v>375</v>
      </c>
      <c r="C98" s="516">
        <v>2895744.2499999995</v>
      </c>
      <c r="D98" s="516">
        <v>0</v>
      </c>
      <c r="E98" s="395">
        <f t="shared" si="4"/>
        <v>2895744.2499999995</v>
      </c>
      <c r="F98" s="516">
        <v>219200.89</v>
      </c>
      <c r="G98" s="516"/>
      <c r="H98" s="395">
        <f t="shared" si="5"/>
        <v>219200.89</v>
      </c>
      <c r="I98" s="395">
        <f t="shared" si="6"/>
        <v>3114945.1399999997</v>
      </c>
      <c r="J98" s="216">
        <v>725</v>
      </c>
      <c r="K98" s="130"/>
      <c r="L98" s="130"/>
      <c r="M98" s="126"/>
      <c r="N98" s="126"/>
      <c r="O98" s="126"/>
      <c r="P98" s="126"/>
      <c r="Q98" s="126"/>
      <c r="R98" s="126"/>
      <c r="S98" s="126"/>
      <c r="U98" s="100"/>
      <c r="V98" s="100"/>
      <c r="W98" s="100"/>
      <c r="Y98" s="100"/>
      <c r="AA98" s="100"/>
      <c r="AB98" s="100"/>
      <c r="AC98" s="100"/>
      <c r="AE98" s="100"/>
    </row>
    <row r="99" spans="1:31">
      <c r="A99" s="231"/>
      <c r="B99" s="205" t="s">
        <v>376</v>
      </c>
      <c r="C99" s="516"/>
      <c r="D99" s="516"/>
      <c r="E99" s="395">
        <f t="shared" si="4"/>
        <v>0</v>
      </c>
      <c r="F99" s="516"/>
      <c r="G99" s="516"/>
      <c r="H99" s="395">
        <f t="shared" si="5"/>
        <v>0</v>
      </c>
      <c r="I99" s="395">
        <f t="shared" si="6"/>
        <v>0</v>
      </c>
      <c r="J99" s="216"/>
      <c r="K99" s="130"/>
      <c r="L99" s="130"/>
      <c r="M99" s="126"/>
      <c r="N99" s="126"/>
      <c r="O99" s="126"/>
      <c r="P99" s="126"/>
      <c r="Q99" s="126"/>
      <c r="R99" s="126"/>
      <c r="S99" s="126"/>
      <c r="U99" s="100"/>
      <c r="V99" s="100"/>
      <c r="W99" s="100"/>
      <c r="Y99" s="100"/>
      <c r="AA99" s="100"/>
      <c r="AB99" s="100"/>
      <c r="AC99" s="100"/>
      <c r="AE99" s="100"/>
    </row>
    <row r="100" spans="1:31">
      <c r="A100" s="231"/>
      <c r="B100" s="190" t="s">
        <v>377</v>
      </c>
      <c r="C100" s="395">
        <f>SUM(C101:C102)</f>
        <v>0</v>
      </c>
      <c r="D100" s="395">
        <f>SUM(D101:D102)</f>
        <v>0</v>
      </c>
      <c r="E100" s="395">
        <f t="shared" si="4"/>
        <v>0</v>
      </c>
      <c r="F100" s="395">
        <f>SUM(F101:F102)</f>
        <v>0</v>
      </c>
      <c r="G100" s="395">
        <f>SUM(G101:G102)</f>
        <v>0</v>
      </c>
      <c r="H100" s="395">
        <f t="shared" si="5"/>
        <v>0</v>
      </c>
      <c r="I100" s="395">
        <f t="shared" si="6"/>
        <v>0</v>
      </c>
      <c r="J100" s="216"/>
      <c r="K100" s="130"/>
      <c r="L100" s="126"/>
      <c r="M100" s="126"/>
      <c r="N100" s="126"/>
      <c r="O100" s="126"/>
      <c r="P100" s="126"/>
      <c r="Q100" s="126"/>
      <c r="R100" s="126"/>
      <c r="S100" s="126"/>
      <c r="U100" s="100"/>
      <c r="V100" s="100"/>
      <c r="W100" s="100"/>
      <c r="Y100" s="100"/>
      <c r="AA100" s="100"/>
      <c r="AB100" s="100"/>
      <c r="AC100" s="100"/>
      <c r="AE100" s="100"/>
    </row>
    <row r="101" spans="1:31">
      <c r="A101" s="231"/>
      <c r="B101" s="205" t="s">
        <v>1961</v>
      </c>
      <c r="C101" s="516"/>
      <c r="D101" s="516"/>
      <c r="E101" s="395">
        <f t="shared" si="4"/>
        <v>0</v>
      </c>
      <c r="F101" s="516"/>
      <c r="G101" s="516"/>
      <c r="H101" s="395">
        <f t="shared" si="5"/>
        <v>0</v>
      </c>
      <c r="I101" s="395">
        <f t="shared" si="6"/>
        <v>0</v>
      </c>
      <c r="J101" s="216"/>
      <c r="K101" s="130"/>
      <c r="L101" s="130"/>
      <c r="M101" s="126"/>
      <c r="N101" s="126"/>
      <c r="O101" s="126"/>
      <c r="P101" s="126"/>
      <c r="Q101" s="126"/>
      <c r="R101" s="126"/>
      <c r="S101" s="126"/>
      <c r="U101" s="100"/>
      <c r="V101" s="100"/>
      <c r="W101" s="100"/>
      <c r="Y101" s="100"/>
      <c r="AA101" s="100"/>
      <c r="AB101" s="100"/>
      <c r="AC101" s="100"/>
      <c r="AE101" s="100"/>
    </row>
    <row r="102" spans="1:31" ht="15.75" customHeight="1">
      <c r="A102" s="231"/>
      <c r="B102" s="205" t="s">
        <v>1962</v>
      </c>
      <c r="C102" s="516"/>
      <c r="D102" s="516"/>
      <c r="E102" s="395">
        <f t="shared" si="4"/>
        <v>0</v>
      </c>
      <c r="F102" s="516"/>
      <c r="G102" s="516"/>
      <c r="H102" s="395">
        <f t="shared" si="5"/>
        <v>0</v>
      </c>
      <c r="I102" s="395">
        <f t="shared" si="6"/>
        <v>0</v>
      </c>
      <c r="J102" s="216"/>
      <c r="K102" s="130"/>
      <c r="L102" s="130"/>
      <c r="M102" s="126"/>
      <c r="N102" s="126"/>
      <c r="O102" s="126"/>
      <c r="P102" s="126"/>
      <c r="Q102" s="126"/>
      <c r="R102" s="126"/>
      <c r="S102" s="126"/>
      <c r="U102" s="100"/>
      <c r="V102" s="100"/>
      <c r="W102" s="100"/>
      <c r="Y102" s="100"/>
      <c r="AA102" s="100"/>
      <c r="AB102" s="100"/>
      <c r="AC102" s="100"/>
      <c r="AE102" s="100"/>
    </row>
    <row r="103" spans="1:31">
      <c r="A103" s="230"/>
      <c r="B103" s="190" t="s">
        <v>378</v>
      </c>
      <c r="C103" s="527"/>
      <c r="D103" s="527"/>
      <c r="E103" s="395">
        <f t="shared" si="4"/>
        <v>0</v>
      </c>
      <c r="F103" s="527"/>
      <c r="G103" s="527"/>
      <c r="H103" s="395">
        <f t="shared" si="5"/>
        <v>0</v>
      </c>
      <c r="I103" s="395">
        <f t="shared" si="6"/>
        <v>0</v>
      </c>
      <c r="J103" s="216"/>
      <c r="K103" s="130"/>
      <c r="L103" s="126"/>
      <c r="M103" s="126"/>
      <c r="N103" s="126"/>
      <c r="O103" s="126"/>
      <c r="P103" s="126"/>
      <c r="Q103" s="126"/>
      <c r="R103" s="126"/>
      <c r="S103" s="126"/>
      <c r="U103" s="100"/>
      <c r="V103" s="100"/>
      <c r="W103" s="100"/>
      <c r="Y103" s="100"/>
      <c r="AA103" s="100"/>
      <c r="AB103" s="100"/>
      <c r="AC103" s="100"/>
      <c r="AE103" s="100"/>
    </row>
    <row r="104" spans="1:31">
      <c r="A104" s="230"/>
      <c r="B104" s="190" t="s">
        <v>379</v>
      </c>
      <c r="C104" s="395">
        <f>SUM(C105:C106)</f>
        <v>0</v>
      </c>
      <c r="D104" s="395">
        <f>SUM(D105:D106)</f>
        <v>0</v>
      </c>
      <c r="E104" s="395">
        <f t="shared" si="4"/>
        <v>0</v>
      </c>
      <c r="F104" s="395">
        <f>SUM(F105:F106)</f>
        <v>0</v>
      </c>
      <c r="G104" s="395">
        <f>SUM(G105:G106)</f>
        <v>0</v>
      </c>
      <c r="H104" s="395">
        <f t="shared" si="5"/>
        <v>0</v>
      </c>
      <c r="I104" s="395">
        <f t="shared" si="6"/>
        <v>0</v>
      </c>
      <c r="J104" s="216"/>
      <c r="K104" s="130"/>
      <c r="L104" s="126"/>
      <c r="M104" s="126"/>
      <c r="N104" s="126"/>
      <c r="O104" s="126"/>
      <c r="P104" s="126"/>
      <c r="Q104" s="126"/>
      <c r="R104" s="126"/>
      <c r="S104" s="126"/>
      <c r="U104" s="100"/>
      <c r="V104" s="100"/>
      <c r="W104" s="100"/>
      <c r="Y104" s="100"/>
      <c r="AA104" s="100"/>
      <c r="AB104" s="100"/>
      <c r="AC104" s="100"/>
      <c r="AE104" s="100"/>
    </row>
    <row r="105" spans="1:31">
      <c r="A105" s="231"/>
      <c r="B105" s="205" t="s">
        <v>1963</v>
      </c>
      <c r="C105" s="516"/>
      <c r="D105" s="516"/>
      <c r="E105" s="395">
        <f t="shared" si="4"/>
        <v>0</v>
      </c>
      <c r="F105" s="516"/>
      <c r="G105" s="516"/>
      <c r="H105" s="395">
        <f t="shared" si="5"/>
        <v>0</v>
      </c>
      <c r="I105" s="395">
        <f t="shared" si="6"/>
        <v>0</v>
      </c>
      <c r="J105" s="216"/>
      <c r="K105" s="130"/>
      <c r="L105" s="130"/>
      <c r="M105" s="126"/>
      <c r="N105" s="126"/>
      <c r="O105" s="126"/>
      <c r="P105" s="126"/>
      <c r="Q105" s="126"/>
      <c r="R105" s="126"/>
      <c r="S105" s="126"/>
      <c r="U105" s="100"/>
      <c r="V105" s="100"/>
      <c r="W105" s="100"/>
      <c r="Y105" s="100"/>
      <c r="AA105" s="100"/>
      <c r="AB105" s="100"/>
      <c r="AC105" s="100"/>
      <c r="AE105" s="100"/>
    </row>
    <row r="106" spans="1:31">
      <c r="A106" s="231"/>
      <c r="B106" s="205" t="s">
        <v>1964</v>
      </c>
      <c r="C106" s="516"/>
      <c r="D106" s="516"/>
      <c r="E106" s="395">
        <f t="shared" si="4"/>
        <v>0</v>
      </c>
      <c r="F106" s="516"/>
      <c r="G106" s="516"/>
      <c r="H106" s="395">
        <f t="shared" si="5"/>
        <v>0</v>
      </c>
      <c r="I106" s="395">
        <f t="shared" si="6"/>
        <v>0</v>
      </c>
      <c r="J106" s="216"/>
      <c r="K106" s="130"/>
      <c r="L106" s="130"/>
      <c r="M106" s="126"/>
      <c r="N106" s="126"/>
      <c r="O106" s="126"/>
      <c r="P106" s="126"/>
      <c r="Q106" s="126"/>
      <c r="R106" s="126"/>
      <c r="S106" s="126"/>
      <c r="U106" s="100"/>
      <c r="V106" s="100"/>
      <c r="W106" s="100"/>
      <c r="Y106" s="100"/>
      <c r="AA106" s="100"/>
      <c r="AB106" s="100"/>
      <c r="AC106" s="100"/>
      <c r="AE106" s="100"/>
    </row>
    <row r="107" spans="1:31">
      <c r="A107" s="230"/>
      <c r="B107" s="190" t="s">
        <v>380</v>
      </c>
      <c r="C107" s="527"/>
      <c r="D107" s="527"/>
      <c r="E107" s="395">
        <f t="shared" si="4"/>
        <v>0</v>
      </c>
      <c r="F107" s="527"/>
      <c r="G107" s="527"/>
      <c r="H107" s="395">
        <f t="shared" si="5"/>
        <v>0</v>
      </c>
      <c r="I107" s="395">
        <f t="shared" si="6"/>
        <v>0</v>
      </c>
      <c r="J107" s="216"/>
      <c r="K107" s="130"/>
      <c r="L107" s="126"/>
      <c r="M107" s="126"/>
      <c r="N107" s="126"/>
      <c r="O107" s="126"/>
      <c r="P107" s="126"/>
      <c r="Q107" s="126"/>
      <c r="R107" s="126"/>
      <c r="S107" s="126"/>
      <c r="U107" s="100"/>
      <c r="V107" s="100"/>
      <c r="W107" s="100"/>
      <c r="Y107" s="100"/>
      <c r="AA107" s="100"/>
      <c r="AB107" s="100"/>
      <c r="AC107" s="100"/>
      <c r="AE107" s="100"/>
    </row>
    <row r="108" spans="1:31" ht="16.5" thickBot="1">
      <c r="A108" s="232"/>
      <c r="B108" s="217" t="s">
        <v>158</v>
      </c>
      <c r="C108" s="528">
        <f>C25+C33+C40+C61+C64+C68+C86+C93+C100+C103+C104+C107</f>
        <v>42529711.43</v>
      </c>
      <c r="D108" s="528">
        <f t="shared" ref="D108:J108" si="7">D25+D33+D40+D61+D64+D68+D86+D93+D100+D103+D104+D107</f>
        <v>3149273.53</v>
      </c>
      <c r="E108" s="528">
        <f t="shared" si="7"/>
        <v>45678984.959999993</v>
      </c>
      <c r="F108" s="528">
        <f t="shared" si="7"/>
        <v>38455412.030000001</v>
      </c>
      <c r="G108" s="528">
        <f t="shared" si="7"/>
        <v>9510721.7699999996</v>
      </c>
      <c r="H108" s="528">
        <f t="shared" si="7"/>
        <v>47966133.799999997</v>
      </c>
      <c r="I108" s="528">
        <f t="shared" si="7"/>
        <v>93645118.75999999</v>
      </c>
      <c r="J108" s="218">
        <f t="shared" si="7"/>
        <v>890</v>
      </c>
      <c r="K108" s="130"/>
      <c r="L108" s="126"/>
      <c r="M108" s="126"/>
      <c r="N108" s="126"/>
      <c r="O108" s="126"/>
      <c r="P108" s="126"/>
      <c r="Q108" s="126"/>
      <c r="R108" s="126"/>
      <c r="S108" s="126"/>
      <c r="U108" s="100"/>
      <c r="V108" s="100"/>
      <c r="W108" s="100"/>
      <c r="Y108" s="100"/>
      <c r="AA108" s="100"/>
      <c r="AB108" s="100"/>
      <c r="AC108" s="100"/>
      <c r="AE108" s="100"/>
    </row>
    <row r="109" spans="1:31" ht="30.95" customHeight="1" thickBot="1">
      <c r="A109" s="817" t="s">
        <v>2208</v>
      </c>
      <c r="B109" s="818"/>
      <c r="C109" s="131"/>
      <c r="D109" s="131"/>
      <c r="E109" s="132"/>
      <c r="F109" s="132"/>
      <c r="G109" s="126"/>
      <c r="H109" s="126"/>
      <c r="I109" s="126"/>
      <c r="J109" s="126"/>
      <c r="K109" s="126"/>
      <c r="L109" s="126"/>
      <c r="M109" s="126"/>
      <c r="N109" s="126"/>
      <c r="O109" s="126"/>
      <c r="P109" s="126"/>
      <c r="Q109" s="126"/>
      <c r="R109" s="126"/>
      <c r="S109" s="128"/>
    </row>
    <row r="110" spans="1:31">
      <c r="A110" s="266" t="s">
        <v>103</v>
      </c>
      <c r="B110" s="535" t="s">
        <v>307</v>
      </c>
      <c r="C110" s="825" t="s">
        <v>2199</v>
      </c>
      <c r="D110" s="826"/>
      <c r="E110" s="826"/>
      <c r="F110" s="827"/>
      <c r="G110" s="819" t="s">
        <v>2200</v>
      </c>
      <c r="H110" s="820"/>
      <c r="I110" s="820"/>
      <c r="J110" s="821"/>
      <c r="K110" s="819" t="s">
        <v>2201</v>
      </c>
      <c r="L110" s="820"/>
      <c r="M110" s="820"/>
      <c r="N110" s="821"/>
      <c r="O110" s="819" t="s">
        <v>2202</v>
      </c>
      <c r="P110" s="820"/>
      <c r="Q110" s="820"/>
      <c r="R110" s="821"/>
      <c r="S110" s="128"/>
    </row>
    <row r="111" spans="1:31">
      <c r="A111" s="229"/>
      <c r="B111" s="536"/>
      <c r="C111" s="824" t="s">
        <v>386</v>
      </c>
      <c r="D111" s="822"/>
      <c r="E111" s="822" t="s">
        <v>387</v>
      </c>
      <c r="F111" s="823"/>
      <c r="G111" s="824" t="s">
        <v>386</v>
      </c>
      <c r="H111" s="822"/>
      <c r="I111" s="822" t="s">
        <v>387</v>
      </c>
      <c r="J111" s="823"/>
      <c r="K111" s="824" t="s">
        <v>386</v>
      </c>
      <c r="L111" s="822"/>
      <c r="M111" s="822" t="s">
        <v>387</v>
      </c>
      <c r="N111" s="823"/>
      <c r="O111" s="824" t="s">
        <v>386</v>
      </c>
      <c r="P111" s="822"/>
      <c r="Q111" s="822" t="s">
        <v>387</v>
      </c>
      <c r="R111" s="823"/>
      <c r="S111" s="128"/>
    </row>
    <row r="112" spans="1:31">
      <c r="A112" s="229"/>
      <c r="B112" s="221"/>
      <c r="C112" s="224" t="s">
        <v>308</v>
      </c>
      <c r="D112" s="208" t="s">
        <v>91</v>
      </c>
      <c r="E112" s="208" t="s">
        <v>308</v>
      </c>
      <c r="F112" s="225" t="s">
        <v>91</v>
      </c>
      <c r="G112" s="224" t="s">
        <v>308</v>
      </c>
      <c r="H112" s="531" t="s">
        <v>91</v>
      </c>
      <c r="I112" s="208" t="s">
        <v>308</v>
      </c>
      <c r="J112" s="225" t="s">
        <v>91</v>
      </c>
      <c r="K112" s="224" t="s">
        <v>308</v>
      </c>
      <c r="L112" s="208" t="s">
        <v>91</v>
      </c>
      <c r="M112" s="208" t="s">
        <v>308</v>
      </c>
      <c r="N112" s="225" t="s">
        <v>91</v>
      </c>
      <c r="O112" s="224" t="s">
        <v>308</v>
      </c>
      <c r="P112" s="208" t="s">
        <v>91</v>
      </c>
      <c r="Q112" s="208" t="s">
        <v>308</v>
      </c>
      <c r="R112" s="533" t="s">
        <v>91</v>
      </c>
      <c r="S112" s="128"/>
    </row>
    <row r="113" spans="1:20">
      <c r="A113" s="231" t="s">
        <v>5</v>
      </c>
      <c r="B113" s="222" t="s">
        <v>869</v>
      </c>
      <c r="C113" s="226" t="s">
        <v>33</v>
      </c>
      <c r="D113" s="516" t="s">
        <v>33</v>
      </c>
      <c r="E113" s="197"/>
      <c r="F113" s="529"/>
      <c r="G113" s="228" t="s">
        <v>33</v>
      </c>
      <c r="H113" s="516" t="s">
        <v>33</v>
      </c>
      <c r="I113" s="197"/>
      <c r="J113" s="529"/>
      <c r="K113" s="228" t="s">
        <v>33</v>
      </c>
      <c r="L113" s="516" t="s">
        <v>33</v>
      </c>
      <c r="M113" s="197"/>
      <c r="N113" s="529"/>
      <c r="O113" s="228" t="s">
        <v>33</v>
      </c>
      <c r="P113" s="516" t="s">
        <v>33</v>
      </c>
      <c r="Q113" s="197"/>
      <c r="R113" s="529"/>
      <c r="S113" s="128"/>
    </row>
    <row r="114" spans="1:20">
      <c r="A114" s="169" t="s">
        <v>66</v>
      </c>
      <c r="B114" s="223" t="s">
        <v>506</v>
      </c>
      <c r="C114" s="226"/>
      <c r="D114" s="516"/>
      <c r="E114" s="197"/>
      <c r="F114" s="529"/>
      <c r="G114" s="226"/>
      <c r="H114" s="516"/>
      <c r="I114" s="197"/>
      <c r="J114" s="529"/>
      <c r="K114" s="228"/>
      <c r="L114" s="516"/>
      <c r="M114" s="197"/>
      <c r="N114" s="529"/>
      <c r="O114" s="228"/>
      <c r="P114" s="516"/>
      <c r="Q114" s="197"/>
      <c r="R114" s="529"/>
      <c r="S114" s="128"/>
      <c r="T114" s="50"/>
    </row>
    <row r="115" spans="1:20">
      <c r="A115" s="169" t="s">
        <v>67</v>
      </c>
      <c r="B115" s="223" t="s">
        <v>507</v>
      </c>
      <c r="C115" s="226"/>
      <c r="D115" s="516"/>
      <c r="E115" s="197"/>
      <c r="F115" s="529"/>
      <c r="G115" s="226"/>
      <c r="H115" s="516"/>
      <c r="I115" s="197"/>
      <c r="J115" s="529"/>
      <c r="K115" s="228"/>
      <c r="L115" s="516"/>
      <c r="M115" s="197"/>
      <c r="N115" s="529"/>
      <c r="O115" s="228"/>
      <c r="P115" s="516"/>
      <c r="Q115" s="197"/>
      <c r="R115" s="529"/>
      <c r="S115" s="128"/>
      <c r="T115" s="50"/>
    </row>
    <row r="116" spans="1:20">
      <c r="A116" s="169" t="s">
        <v>68</v>
      </c>
      <c r="B116" s="223" t="s">
        <v>109</v>
      </c>
      <c r="C116" s="226"/>
      <c r="D116" s="516"/>
      <c r="E116" s="197"/>
      <c r="F116" s="529"/>
      <c r="G116" s="226"/>
      <c r="H116" s="516"/>
      <c r="I116" s="197"/>
      <c r="J116" s="529"/>
      <c r="K116" s="228"/>
      <c r="L116" s="516"/>
      <c r="M116" s="197"/>
      <c r="N116" s="529"/>
      <c r="O116" s="228"/>
      <c r="P116" s="516"/>
      <c r="Q116" s="197"/>
      <c r="R116" s="529"/>
      <c r="S116" s="128"/>
      <c r="T116" s="50"/>
    </row>
    <row r="117" spans="1:20">
      <c r="A117" s="169" t="s">
        <v>69</v>
      </c>
      <c r="B117" s="223" t="s">
        <v>117</v>
      </c>
      <c r="C117" s="226"/>
      <c r="D117" s="516"/>
      <c r="E117" s="197"/>
      <c r="F117" s="529"/>
      <c r="G117" s="226"/>
      <c r="H117" s="516"/>
      <c r="I117" s="197"/>
      <c r="J117" s="529"/>
      <c r="K117" s="228"/>
      <c r="L117" s="516"/>
      <c r="M117" s="197"/>
      <c r="N117" s="529"/>
      <c r="O117" s="228"/>
      <c r="P117" s="516"/>
      <c r="Q117" s="197"/>
      <c r="R117" s="529"/>
      <c r="S117" s="128"/>
      <c r="T117" s="50"/>
    </row>
    <row r="118" spans="1:20">
      <c r="A118" s="169" t="s">
        <v>70</v>
      </c>
      <c r="B118" s="223" t="s">
        <v>508</v>
      </c>
      <c r="C118" s="226"/>
      <c r="D118" s="516"/>
      <c r="E118" s="197"/>
      <c r="F118" s="529"/>
      <c r="G118" s="226"/>
      <c r="H118" s="516"/>
      <c r="I118" s="197"/>
      <c r="J118" s="529"/>
      <c r="K118" s="228"/>
      <c r="L118" s="516"/>
      <c r="M118" s="197"/>
      <c r="N118" s="529"/>
      <c r="O118" s="228"/>
      <c r="P118" s="516"/>
      <c r="Q118" s="197"/>
      <c r="R118" s="529"/>
      <c r="S118" s="128"/>
      <c r="T118" s="50"/>
    </row>
    <row r="119" spans="1:20">
      <c r="A119" s="169" t="s">
        <v>71</v>
      </c>
      <c r="B119" s="223" t="s">
        <v>509</v>
      </c>
      <c r="C119" s="226"/>
      <c r="D119" s="516"/>
      <c r="E119" s="197"/>
      <c r="F119" s="529"/>
      <c r="G119" s="226"/>
      <c r="H119" s="516"/>
      <c r="I119" s="197"/>
      <c r="J119" s="529"/>
      <c r="K119" s="228"/>
      <c r="L119" s="516"/>
      <c r="M119" s="197"/>
      <c r="N119" s="529"/>
      <c r="O119" s="228"/>
      <c r="P119" s="516"/>
      <c r="Q119" s="197"/>
      <c r="R119" s="529"/>
      <c r="S119" s="128"/>
      <c r="T119" s="50"/>
    </row>
    <row r="120" spans="1:20">
      <c r="A120" s="169" t="s">
        <v>72</v>
      </c>
      <c r="B120" s="223" t="s">
        <v>2185</v>
      </c>
      <c r="C120" s="226"/>
      <c r="D120" s="516"/>
      <c r="E120" s="197"/>
      <c r="F120" s="529"/>
      <c r="G120" s="226"/>
      <c r="H120" s="516"/>
      <c r="I120" s="197"/>
      <c r="J120" s="529"/>
      <c r="K120" s="228"/>
      <c r="L120" s="516"/>
      <c r="M120" s="197"/>
      <c r="N120" s="529"/>
      <c r="O120" s="228"/>
      <c r="P120" s="516"/>
      <c r="Q120" s="197"/>
      <c r="R120" s="529"/>
      <c r="S120" s="128"/>
      <c r="T120" s="50"/>
    </row>
    <row r="121" spans="1:20">
      <c r="A121" s="169" t="s">
        <v>121</v>
      </c>
      <c r="B121" s="223" t="s">
        <v>119</v>
      </c>
      <c r="C121" s="226"/>
      <c r="D121" s="516"/>
      <c r="E121" s="226"/>
      <c r="F121" s="529"/>
      <c r="G121" s="226"/>
      <c r="H121" s="516"/>
      <c r="I121" s="197"/>
      <c r="J121" s="529"/>
      <c r="K121" s="228"/>
      <c r="L121" s="516"/>
      <c r="M121" s="197"/>
      <c r="N121" s="529"/>
      <c r="O121" s="228"/>
      <c r="P121" s="516"/>
      <c r="Q121" s="197"/>
      <c r="R121" s="529"/>
      <c r="S121" s="128"/>
      <c r="T121" s="50"/>
    </row>
    <row r="122" spans="1:20">
      <c r="A122" s="169" t="s">
        <v>124</v>
      </c>
      <c r="B122" s="223" t="s">
        <v>309</v>
      </c>
      <c r="C122" s="226"/>
      <c r="D122" s="516"/>
      <c r="E122" s="197"/>
      <c r="F122" s="529"/>
      <c r="G122" s="226"/>
      <c r="H122" s="516"/>
      <c r="I122" s="197"/>
      <c r="J122" s="529"/>
      <c r="K122" s="228"/>
      <c r="L122" s="516"/>
      <c r="M122" s="197"/>
      <c r="N122" s="529"/>
      <c r="O122" s="228"/>
      <c r="P122" s="516"/>
      <c r="Q122" s="197"/>
      <c r="R122" s="529"/>
      <c r="S122" s="128"/>
      <c r="T122" s="50"/>
    </row>
    <row r="123" spans="1:20">
      <c r="A123" s="169" t="s">
        <v>123</v>
      </c>
      <c r="B123" s="223" t="s">
        <v>1965</v>
      </c>
      <c r="C123" s="226"/>
      <c r="D123" s="516"/>
      <c r="E123" s="197"/>
      <c r="F123" s="529"/>
      <c r="G123" s="226"/>
      <c r="H123" s="516"/>
      <c r="I123" s="197"/>
      <c r="J123" s="529"/>
      <c r="K123" s="228"/>
      <c r="L123" s="516"/>
      <c r="M123" s="197"/>
      <c r="N123" s="529"/>
      <c r="O123" s="228"/>
      <c r="P123" s="516"/>
      <c r="Q123" s="197"/>
      <c r="R123" s="529"/>
      <c r="S123" s="128"/>
      <c r="T123" s="50"/>
    </row>
    <row r="124" spans="1:20">
      <c r="A124" s="169" t="s">
        <v>128</v>
      </c>
      <c r="B124" s="223" t="s">
        <v>1966</v>
      </c>
      <c r="C124" s="226"/>
      <c r="D124" s="516"/>
      <c r="E124" s="197"/>
      <c r="F124" s="529"/>
      <c r="G124" s="226"/>
      <c r="H124" s="516"/>
      <c r="I124" s="197"/>
      <c r="J124" s="529"/>
      <c r="K124" s="228"/>
      <c r="L124" s="516"/>
      <c r="M124" s="197"/>
      <c r="N124" s="529"/>
      <c r="O124" s="228"/>
      <c r="P124" s="516"/>
      <c r="Q124" s="197"/>
      <c r="R124" s="529"/>
      <c r="S124" s="128"/>
      <c r="T124" s="50"/>
    </row>
    <row r="125" spans="1:20">
      <c r="A125" s="169" t="s">
        <v>129</v>
      </c>
      <c r="B125" s="223" t="s">
        <v>512</v>
      </c>
      <c r="C125" s="226"/>
      <c r="D125" s="516"/>
      <c r="E125" s="197"/>
      <c r="F125" s="529"/>
      <c r="G125" s="226"/>
      <c r="H125" s="516"/>
      <c r="I125" s="197"/>
      <c r="J125" s="529"/>
      <c r="K125" s="228"/>
      <c r="L125" s="516"/>
      <c r="M125" s="197"/>
      <c r="N125" s="529"/>
      <c r="O125" s="228"/>
      <c r="P125" s="516"/>
      <c r="Q125" s="197"/>
      <c r="R125" s="529"/>
      <c r="S125" s="128"/>
      <c r="T125" s="50"/>
    </row>
    <row r="126" spans="1:20">
      <c r="A126" s="169"/>
      <c r="B126" s="222" t="s">
        <v>106</v>
      </c>
      <c r="C126" s="227">
        <f>SUM(C114:C125)</f>
        <v>0</v>
      </c>
      <c r="D126" s="395">
        <f t="shared" ref="D126:R126" si="8">SUM(D114:D125)</f>
        <v>0</v>
      </c>
      <c r="E126" s="220">
        <f t="shared" si="8"/>
        <v>0</v>
      </c>
      <c r="F126" s="522">
        <f t="shared" si="8"/>
        <v>0</v>
      </c>
      <c r="G126" s="227">
        <f t="shared" si="8"/>
        <v>0</v>
      </c>
      <c r="H126" s="395">
        <f t="shared" si="8"/>
        <v>0</v>
      </c>
      <c r="I126" s="220">
        <f t="shared" si="8"/>
        <v>0</v>
      </c>
      <c r="J126" s="522">
        <f t="shared" si="8"/>
        <v>0</v>
      </c>
      <c r="K126" s="227">
        <f t="shared" si="8"/>
        <v>0</v>
      </c>
      <c r="L126" s="395">
        <f t="shared" si="8"/>
        <v>0</v>
      </c>
      <c r="M126" s="220">
        <f t="shared" si="8"/>
        <v>0</v>
      </c>
      <c r="N126" s="522">
        <f t="shared" si="8"/>
        <v>0</v>
      </c>
      <c r="O126" s="227">
        <f t="shared" si="8"/>
        <v>0</v>
      </c>
      <c r="P126" s="395">
        <f t="shared" si="8"/>
        <v>0</v>
      </c>
      <c r="Q126" s="220">
        <f t="shared" si="8"/>
        <v>0</v>
      </c>
      <c r="R126" s="522">
        <f t="shared" si="8"/>
        <v>0</v>
      </c>
      <c r="S126" s="128"/>
    </row>
    <row r="127" spans="1:20">
      <c r="A127" s="169"/>
      <c r="B127" s="222" t="s">
        <v>310</v>
      </c>
      <c r="C127" s="226" t="s">
        <v>33</v>
      </c>
      <c r="D127" s="516" t="s">
        <v>33</v>
      </c>
      <c r="E127" s="219"/>
      <c r="F127" s="529"/>
      <c r="G127" s="226" t="s">
        <v>33</v>
      </c>
      <c r="H127" s="516" t="s">
        <v>33</v>
      </c>
      <c r="I127" s="219"/>
      <c r="J127" s="529"/>
      <c r="K127" s="226" t="s">
        <v>33</v>
      </c>
      <c r="L127" s="516" t="s">
        <v>33</v>
      </c>
      <c r="M127" s="219"/>
      <c r="N127" s="529"/>
      <c r="O127" s="226" t="s">
        <v>33</v>
      </c>
      <c r="P127" s="516" t="s">
        <v>33</v>
      </c>
      <c r="Q127" s="219"/>
      <c r="R127" s="529"/>
      <c r="S127" s="128"/>
    </row>
    <row r="128" spans="1:20">
      <c r="A128" s="169">
        <v>1</v>
      </c>
      <c r="B128" s="223" t="s">
        <v>311</v>
      </c>
      <c r="C128" s="226"/>
      <c r="D128" s="516"/>
      <c r="E128" s="219"/>
      <c r="F128" s="529"/>
      <c r="G128" s="226"/>
      <c r="H128" s="516"/>
      <c r="I128" s="219"/>
      <c r="J128" s="529"/>
      <c r="K128" s="226"/>
      <c r="L128" s="516"/>
      <c r="M128" s="219"/>
      <c r="N128" s="529"/>
      <c r="O128" s="226"/>
      <c r="P128" s="516"/>
      <c r="Q128" s="219"/>
      <c r="R128" s="529"/>
      <c r="S128" s="128"/>
      <c r="T128" s="50"/>
    </row>
    <row r="129" spans="1:20">
      <c r="A129" s="169">
        <v>2</v>
      </c>
      <c r="B129" s="223" t="s">
        <v>312</v>
      </c>
      <c r="C129" s="226"/>
      <c r="D129" s="516"/>
      <c r="E129" s="219"/>
      <c r="F129" s="529"/>
      <c r="G129" s="226"/>
      <c r="H129" s="516"/>
      <c r="I129" s="219"/>
      <c r="J129" s="529"/>
      <c r="K129" s="226"/>
      <c r="L129" s="516"/>
      <c r="M129" s="219"/>
      <c r="N129" s="529"/>
      <c r="O129" s="226"/>
      <c r="P129" s="516"/>
      <c r="Q129" s="219"/>
      <c r="R129" s="529"/>
      <c r="S129" s="128"/>
      <c r="T129" s="50"/>
    </row>
    <row r="130" spans="1:20">
      <c r="A130" s="169">
        <v>3</v>
      </c>
      <c r="B130" s="223" t="s">
        <v>313</v>
      </c>
      <c r="C130" s="226"/>
      <c r="D130" s="516"/>
      <c r="E130" s="219"/>
      <c r="F130" s="529"/>
      <c r="G130" s="226"/>
      <c r="H130" s="516"/>
      <c r="I130" s="219"/>
      <c r="J130" s="529"/>
      <c r="K130" s="226"/>
      <c r="L130" s="516"/>
      <c r="M130" s="219"/>
      <c r="N130" s="529"/>
      <c r="O130" s="226"/>
      <c r="P130" s="516"/>
      <c r="Q130" s="219"/>
      <c r="R130" s="529"/>
      <c r="S130" s="128"/>
      <c r="T130" s="50"/>
    </row>
    <row r="131" spans="1:20">
      <c r="A131" s="169">
        <v>4</v>
      </c>
      <c r="B131" s="223" t="s">
        <v>314</v>
      </c>
      <c r="C131" s="226"/>
      <c r="D131" s="516"/>
      <c r="E131" s="219"/>
      <c r="F131" s="529"/>
      <c r="G131" s="226"/>
      <c r="H131" s="516"/>
      <c r="I131" s="219"/>
      <c r="J131" s="529"/>
      <c r="K131" s="226"/>
      <c r="L131" s="516"/>
      <c r="M131" s="219"/>
      <c r="N131" s="529"/>
      <c r="O131" s="226"/>
      <c r="P131" s="516"/>
      <c r="Q131" s="219"/>
      <c r="R131" s="529"/>
      <c r="S131" s="128"/>
      <c r="T131" s="50"/>
    </row>
    <row r="132" spans="1:20">
      <c r="A132" s="169">
        <v>5</v>
      </c>
      <c r="B132" s="223" t="s">
        <v>315</v>
      </c>
      <c r="C132" s="226"/>
      <c r="D132" s="516"/>
      <c r="E132" s="219"/>
      <c r="F132" s="529"/>
      <c r="G132" s="226"/>
      <c r="H132" s="516"/>
      <c r="I132" s="219"/>
      <c r="J132" s="529"/>
      <c r="K132" s="226"/>
      <c r="L132" s="516"/>
      <c r="M132" s="219"/>
      <c r="N132" s="529"/>
      <c r="O132" s="226"/>
      <c r="P132" s="516"/>
      <c r="Q132" s="219"/>
      <c r="R132" s="529"/>
      <c r="S132" s="128"/>
      <c r="T132" s="50"/>
    </row>
    <row r="133" spans="1:20">
      <c r="A133" s="169"/>
      <c r="B133" s="222" t="s">
        <v>106</v>
      </c>
      <c r="C133" s="227">
        <f t="shared" ref="C133:R133" si="9">SUM(C128:C132)</f>
        <v>0</v>
      </c>
      <c r="D133" s="395">
        <f t="shared" si="9"/>
        <v>0</v>
      </c>
      <c r="E133" s="220">
        <f t="shared" si="9"/>
        <v>0</v>
      </c>
      <c r="F133" s="522">
        <f t="shared" si="9"/>
        <v>0</v>
      </c>
      <c r="G133" s="227">
        <f t="shared" si="9"/>
        <v>0</v>
      </c>
      <c r="H133" s="395">
        <f t="shared" si="9"/>
        <v>0</v>
      </c>
      <c r="I133" s="220">
        <f t="shared" si="9"/>
        <v>0</v>
      </c>
      <c r="J133" s="522">
        <f t="shared" si="9"/>
        <v>0</v>
      </c>
      <c r="K133" s="227">
        <f t="shared" si="9"/>
        <v>0</v>
      </c>
      <c r="L133" s="395">
        <f t="shared" si="9"/>
        <v>0</v>
      </c>
      <c r="M133" s="220">
        <f t="shared" si="9"/>
        <v>0</v>
      </c>
      <c r="N133" s="522">
        <f t="shared" si="9"/>
        <v>0</v>
      </c>
      <c r="O133" s="227">
        <f t="shared" si="9"/>
        <v>0</v>
      </c>
      <c r="P133" s="395">
        <f t="shared" si="9"/>
        <v>0</v>
      </c>
      <c r="Q133" s="220">
        <f t="shared" si="9"/>
        <v>0</v>
      </c>
      <c r="R133" s="522">
        <f t="shared" si="9"/>
        <v>0</v>
      </c>
      <c r="S133" s="128"/>
    </row>
    <row r="134" spans="1:20">
      <c r="A134" s="169"/>
      <c r="B134" s="222" t="s">
        <v>316</v>
      </c>
      <c r="C134" s="226" t="s">
        <v>33</v>
      </c>
      <c r="D134" s="516" t="s">
        <v>33</v>
      </c>
      <c r="E134" s="219"/>
      <c r="F134" s="529"/>
      <c r="G134" s="226" t="s">
        <v>33</v>
      </c>
      <c r="H134" s="516" t="s">
        <v>33</v>
      </c>
      <c r="I134" s="219"/>
      <c r="J134" s="529"/>
      <c r="K134" s="226" t="s">
        <v>33</v>
      </c>
      <c r="L134" s="516" t="s">
        <v>33</v>
      </c>
      <c r="M134" s="219"/>
      <c r="N134" s="529"/>
      <c r="O134" s="226" t="s">
        <v>33</v>
      </c>
      <c r="P134" s="516" t="s">
        <v>33</v>
      </c>
      <c r="Q134" s="219"/>
      <c r="R134" s="529"/>
      <c r="S134" s="128"/>
    </row>
    <row r="135" spans="1:20">
      <c r="A135" s="169">
        <v>1</v>
      </c>
      <c r="B135" s="223" t="s">
        <v>211</v>
      </c>
      <c r="C135" s="226"/>
      <c r="D135" s="516"/>
      <c r="E135" s="219"/>
      <c r="F135" s="529"/>
      <c r="G135" s="226"/>
      <c r="H135" s="516"/>
      <c r="I135" s="219"/>
      <c r="J135" s="529"/>
      <c r="K135" s="226"/>
      <c r="L135" s="516"/>
      <c r="M135" s="219"/>
      <c r="N135" s="529"/>
      <c r="O135" s="226"/>
      <c r="P135" s="516"/>
      <c r="Q135" s="219"/>
      <c r="R135" s="529"/>
      <c r="S135" s="128"/>
      <c r="T135" s="50"/>
    </row>
    <row r="136" spans="1:20">
      <c r="A136" s="169">
        <v>2</v>
      </c>
      <c r="B136" s="223" t="s">
        <v>212</v>
      </c>
      <c r="C136" s="226"/>
      <c r="D136" s="516"/>
      <c r="E136" s="219"/>
      <c r="F136" s="529"/>
      <c r="G136" s="226"/>
      <c r="H136" s="516"/>
      <c r="I136" s="219"/>
      <c r="J136" s="529"/>
      <c r="K136" s="226"/>
      <c r="L136" s="516"/>
      <c r="M136" s="219"/>
      <c r="N136" s="529"/>
      <c r="O136" s="226"/>
      <c r="P136" s="516"/>
      <c r="Q136" s="219"/>
      <c r="R136" s="529"/>
      <c r="S136" s="128"/>
      <c r="T136" s="50"/>
    </row>
    <row r="137" spans="1:20">
      <c r="A137" s="169"/>
      <c r="B137" s="222" t="s">
        <v>106</v>
      </c>
      <c r="C137" s="227">
        <f t="shared" ref="C137:R137" si="10">SUM(C135:C136)</f>
        <v>0</v>
      </c>
      <c r="D137" s="395">
        <f t="shared" si="10"/>
        <v>0</v>
      </c>
      <c r="E137" s="220">
        <f t="shared" si="10"/>
        <v>0</v>
      </c>
      <c r="F137" s="522">
        <f t="shared" si="10"/>
        <v>0</v>
      </c>
      <c r="G137" s="227">
        <f t="shared" si="10"/>
        <v>0</v>
      </c>
      <c r="H137" s="395">
        <f t="shared" si="10"/>
        <v>0</v>
      </c>
      <c r="I137" s="220">
        <f t="shared" si="10"/>
        <v>0</v>
      </c>
      <c r="J137" s="522">
        <f t="shared" si="10"/>
        <v>0</v>
      </c>
      <c r="K137" s="227">
        <f t="shared" si="10"/>
        <v>0</v>
      </c>
      <c r="L137" s="395">
        <f t="shared" si="10"/>
        <v>0</v>
      </c>
      <c r="M137" s="220">
        <f t="shared" si="10"/>
        <v>0</v>
      </c>
      <c r="N137" s="522">
        <f t="shared" si="10"/>
        <v>0</v>
      </c>
      <c r="O137" s="227">
        <f t="shared" si="10"/>
        <v>0</v>
      </c>
      <c r="P137" s="395">
        <f t="shared" si="10"/>
        <v>0</v>
      </c>
      <c r="Q137" s="220">
        <f t="shared" si="10"/>
        <v>0</v>
      </c>
      <c r="R137" s="522">
        <f t="shared" si="10"/>
        <v>0</v>
      </c>
      <c r="S137" s="128"/>
    </row>
    <row r="138" spans="1:20">
      <c r="A138" s="169"/>
      <c r="B138" s="222" t="s">
        <v>317</v>
      </c>
      <c r="C138" s="226" t="s">
        <v>33</v>
      </c>
      <c r="D138" s="516" t="s">
        <v>33</v>
      </c>
      <c r="E138" s="219"/>
      <c r="F138" s="529"/>
      <c r="G138" s="226" t="s">
        <v>33</v>
      </c>
      <c r="H138" s="516" t="s">
        <v>33</v>
      </c>
      <c r="I138" s="219"/>
      <c r="J138" s="529"/>
      <c r="K138" s="226" t="s">
        <v>33</v>
      </c>
      <c r="L138" s="516" t="s">
        <v>33</v>
      </c>
      <c r="M138" s="219"/>
      <c r="N138" s="529"/>
      <c r="O138" s="226" t="s">
        <v>33</v>
      </c>
      <c r="P138" s="516" t="s">
        <v>33</v>
      </c>
      <c r="Q138" s="219"/>
      <c r="R138" s="529"/>
      <c r="S138" s="128"/>
    </row>
    <row r="139" spans="1:20">
      <c r="A139" s="169">
        <v>1</v>
      </c>
      <c r="B139" s="223" t="s">
        <v>318</v>
      </c>
      <c r="C139" s="226"/>
      <c r="D139" s="516"/>
      <c r="E139" s="219"/>
      <c r="F139" s="529"/>
      <c r="G139" s="226"/>
      <c r="H139" s="516"/>
      <c r="I139" s="219"/>
      <c r="J139" s="529"/>
      <c r="K139" s="226"/>
      <c r="L139" s="516"/>
      <c r="M139" s="219"/>
      <c r="N139" s="532"/>
      <c r="O139" s="267"/>
      <c r="P139" s="516"/>
      <c r="Q139" s="219"/>
      <c r="R139" s="529"/>
      <c r="S139" s="128"/>
      <c r="T139" s="50"/>
    </row>
    <row r="140" spans="1:20">
      <c r="A140" s="169">
        <v>2</v>
      </c>
      <c r="B140" s="223" t="s">
        <v>319</v>
      </c>
      <c r="C140" s="226"/>
      <c r="D140" s="516"/>
      <c r="E140" s="219"/>
      <c r="F140" s="529"/>
      <c r="G140" s="226"/>
      <c r="H140" s="516"/>
      <c r="I140" s="219"/>
      <c r="J140" s="529"/>
      <c r="K140" s="226"/>
      <c r="L140" s="516"/>
      <c r="M140" s="219"/>
      <c r="N140" s="529"/>
      <c r="O140" s="226"/>
      <c r="P140" s="516"/>
      <c r="Q140" s="219"/>
      <c r="R140" s="529"/>
      <c r="S140" s="128"/>
      <c r="T140" s="50"/>
    </row>
    <row r="141" spans="1:20">
      <c r="A141" s="169">
        <v>3</v>
      </c>
      <c r="B141" s="223" t="s">
        <v>320</v>
      </c>
      <c r="C141" s="226"/>
      <c r="D141" s="516"/>
      <c r="E141" s="219"/>
      <c r="F141" s="529"/>
      <c r="G141" s="226"/>
      <c r="H141" s="516"/>
      <c r="I141" s="219"/>
      <c r="J141" s="529"/>
      <c r="K141" s="226"/>
      <c r="L141" s="516"/>
      <c r="M141" s="219"/>
      <c r="N141" s="529"/>
      <c r="O141" s="226"/>
      <c r="P141" s="516"/>
      <c r="Q141" s="219"/>
      <c r="R141" s="529"/>
      <c r="S141" s="128"/>
      <c r="T141" s="50"/>
    </row>
    <row r="142" spans="1:20" ht="16.5" thickBot="1">
      <c r="A142" s="170"/>
      <c r="B142" s="537" t="s">
        <v>106</v>
      </c>
      <c r="C142" s="538">
        <f t="shared" ref="C142:R142" si="11">SUM(C139:C141)</f>
        <v>0</v>
      </c>
      <c r="D142" s="403">
        <f t="shared" si="11"/>
        <v>0</v>
      </c>
      <c r="E142" s="539">
        <f t="shared" si="11"/>
        <v>0</v>
      </c>
      <c r="F142" s="526">
        <f t="shared" si="11"/>
        <v>0</v>
      </c>
      <c r="G142" s="538">
        <f t="shared" si="11"/>
        <v>0</v>
      </c>
      <c r="H142" s="403">
        <f t="shared" si="11"/>
        <v>0</v>
      </c>
      <c r="I142" s="539">
        <f t="shared" si="11"/>
        <v>0</v>
      </c>
      <c r="J142" s="526">
        <f t="shared" si="11"/>
        <v>0</v>
      </c>
      <c r="K142" s="538">
        <f t="shared" si="11"/>
        <v>0</v>
      </c>
      <c r="L142" s="403">
        <f t="shared" si="11"/>
        <v>0</v>
      </c>
      <c r="M142" s="539">
        <f t="shared" si="11"/>
        <v>0</v>
      </c>
      <c r="N142" s="526">
        <f>SUM(N139:N141)</f>
        <v>0</v>
      </c>
      <c r="O142" s="538">
        <f t="shared" si="11"/>
        <v>0</v>
      </c>
      <c r="P142" s="403">
        <f t="shared" si="11"/>
        <v>0</v>
      </c>
      <c r="Q142" s="539">
        <f t="shared" si="11"/>
        <v>0</v>
      </c>
      <c r="R142" s="526">
        <f t="shared" si="11"/>
        <v>0</v>
      </c>
      <c r="S142" s="128"/>
    </row>
    <row r="143" spans="1:20">
      <c r="A143" s="100"/>
      <c r="D143" s="100"/>
      <c r="E143" s="100"/>
      <c r="F143" s="100"/>
      <c r="G143" s="100"/>
      <c r="H143" s="100"/>
      <c r="I143" s="100"/>
      <c r="J143" s="100"/>
      <c r="K143" s="100"/>
      <c r="L143" s="100"/>
      <c r="M143" s="100"/>
      <c r="N143" s="100"/>
      <c r="O143" s="100"/>
      <c r="P143" s="100"/>
      <c r="Q143" s="100"/>
      <c r="R143" s="534"/>
    </row>
    <row r="144" spans="1:20">
      <c r="A144" s="100"/>
      <c r="B144" s="100"/>
      <c r="C144" s="100"/>
      <c r="D144" s="100"/>
      <c r="E144" s="100"/>
      <c r="F144" s="100"/>
      <c r="G144" s="100"/>
      <c r="H144" s="100"/>
      <c r="I144" s="100"/>
      <c r="J144" s="100"/>
      <c r="K144" s="100"/>
      <c r="L144" s="100"/>
      <c r="M144" s="100"/>
      <c r="N144" s="100"/>
      <c r="O144" s="100"/>
      <c r="P144" s="100"/>
      <c r="Q144" s="100"/>
      <c r="R144" s="100"/>
    </row>
    <row r="145" spans="1:18">
      <c r="A145" s="100"/>
      <c r="B145" s="100"/>
      <c r="C145" s="100"/>
      <c r="D145" s="100"/>
      <c r="E145" s="100"/>
      <c r="F145" s="100"/>
      <c r="G145" s="100"/>
      <c r="H145" s="100"/>
      <c r="I145" s="100"/>
      <c r="J145" s="100"/>
      <c r="K145" s="100"/>
      <c r="L145" s="100"/>
      <c r="M145" s="100"/>
      <c r="N145" s="100"/>
    </row>
    <row r="146" spans="1:18">
      <c r="A146" s="100"/>
      <c r="B146" s="100"/>
      <c r="C146" s="100"/>
      <c r="D146" s="100"/>
      <c r="E146" s="100"/>
      <c r="F146" s="100"/>
      <c r="G146" s="100"/>
      <c r="H146" s="100"/>
      <c r="I146" s="100"/>
      <c r="J146" s="100"/>
      <c r="K146" s="100"/>
      <c r="L146" s="100"/>
      <c r="M146" s="100"/>
    </row>
    <row r="147" spans="1:18">
      <c r="A147" s="100"/>
      <c r="B147" s="100"/>
      <c r="C147" s="100"/>
      <c r="D147" s="100"/>
      <c r="E147" s="100"/>
      <c r="F147" s="100"/>
      <c r="G147" s="100"/>
      <c r="H147" s="100"/>
      <c r="I147" s="100"/>
      <c r="J147" s="100"/>
      <c r="K147" s="100"/>
      <c r="L147" s="100"/>
      <c r="M147" s="100"/>
      <c r="N147" s="100"/>
      <c r="O147" s="100"/>
      <c r="P147" s="100"/>
      <c r="Q147" s="100"/>
      <c r="R147" s="100"/>
    </row>
    <row r="148" spans="1:18">
      <c r="A148" s="100"/>
      <c r="B148" s="100"/>
      <c r="C148" s="100"/>
      <c r="D148" s="100"/>
      <c r="E148" s="100"/>
      <c r="F148" s="100"/>
      <c r="G148" s="100"/>
      <c r="H148" s="100"/>
      <c r="I148" s="100"/>
      <c r="J148" s="100"/>
      <c r="K148" s="100"/>
      <c r="L148" s="100"/>
      <c r="M148" s="100"/>
      <c r="N148" s="100"/>
      <c r="O148" s="100"/>
      <c r="P148" s="100"/>
      <c r="Q148" s="100"/>
      <c r="R148" s="100"/>
    </row>
    <row r="149" spans="1:18">
      <c r="A149" s="100"/>
      <c r="B149" s="100"/>
      <c r="C149" s="100"/>
      <c r="D149" s="100"/>
      <c r="E149" s="100"/>
      <c r="F149" s="100"/>
      <c r="G149" s="100"/>
      <c r="H149" s="100"/>
      <c r="I149" s="100"/>
      <c r="J149" s="100"/>
      <c r="K149" s="100"/>
      <c r="L149" s="100"/>
      <c r="M149" s="100"/>
    </row>
    <row r="150" spans="1:18">
      <c r="A150" s="100"/>
      <c r="B150" s="100"/>
      <c r="C150" s="100"/>
      <c r="D150" s="100"/>
      <c r="E150" s="100"/>
      <c r="F150" s="100"/>
      <c r="G150" s="100"/>
      <c r="H150" s="100"/>
      <c r="I150" s="100"/>
      <c r="J150" s="100"/>
      <c r="K150" s="100"/>
      <c r="L150" s="100"/>
      <c r="M150" s="100"/>
      <c r="N150" s="100"/>
      <c r="O150" s="100"/>
      <c r="P150" s="100"/>
      <c r="Q150" s="100"/>
      <c r="R150" s="100"/>
    </row>
    <row r="151" spans="1:18">
      <c r="A151" s="100"/>
      <c r="B151" s="100"/>
      <c r="C151" s="100"/>
      <c r="D151" s="100"/>
      <c r="E151" s="100"/>
      <c r="F151" s="100"/>
      <c r="G151" s="100"/>
      <c r="H151" s="100"/>
      <c r="I151" s="100"/>
      <c r="J151" s="100"/>
      <c r="K151" s="100"/>
      <c r="L151" s="100"/>
      <c r="M151" s="100"/>
      <c r="N151" s="100"/>
      <c r="O151" s="100"/>
      <c r="P151" s="100"/>
      <c r="Q151" s="100"/>
      <c r="R151" s="100"/>
    </row>
    <row r="152" spans="1:18">
      <c r="A152" s="100"/>
      <c r="B152" s="100"/>
      <c r="C152" s="100"/>
      <c r="D152" s="100"/>
      <c r="E152" s="100"/>
      <c r="F152" s="100"/>
      <c r="G152" s="100"/>
      <c r="H152" s="100"/>
      <c r="I152" s="100"/>
      <c r="J152" s="100"/>
      <c r="K152" s="100"/>
      <c r="L152" s="100"/>
      <c r="M152" s="100"/>
    </row>
    <row r="153" spans="1:18">
      <c r="A153" s="100"/>
      <c r="B153" s="100"/>
      <c r="C153" s="100"/>
      <c r="D153" s="100"/>
      <c r="E153" s="100"/>
      <c r="F153" s="100"/>
      <c r="G153" s="100"/>
      <c r="H153" s="100"/>
      <c r="I153" s="100"/>
      <c r="J153" s="100"/>
      <c r="K153" s="100"/>
      <c r="L153" s="100"/>
      <c r="M153" s="100"/>
      <c r="N153" s="100"/>
      <c r="O153" s="100"/>
      <c r="P153" s="100"/>
      <c r="Q153" s="100"/>
      <c r="R153" s="100"/>
    </row>
    <row r="154" spans="1:18">
      <c r="A154" s="100"/>
      <c r="B154" s="100"/>
      <c r="C154" s="100"/>
      <c r="D154" s="100"/>
      <c r="E154" s="100"/>
      <c r="F154" s="100"/>
      <c r="G154" s="100"/>
      <c r="H154" s="100"/>
      <c r="I154" s="100"/>
      <c r="J154" s="100"/>
      <c r="K154" s="100"/>
      <c r="L154" s="100"/>
      <c r="M154" s="100"/>
      <c r="N154" s="100"/>
      <c r="O154" s="100"/>
      <c r="P154" s="100"/>
      <c r="Q154" s="100"/>
      <c r="R154" s="100"/>
    </row>
    <row r="155" spans="1:18">
      <c r="A155" s="100"/>
      <c r="B155" s="100"/>
      <c r="C155" s="100"/>
      <c r="D155" s="100"/>
      <c r="E155" s="100"/>
      <c r="F155" s="100"/>
      <c r="G155" s="100"/>
      <c r="H155" s="100"/>
      <c r="I155" s="100"/>
      <c r="J155" s="100"/>
      <c r="K155" s="100"/>
      <c r="L155" s="100"/>
      <c r="M155" s="100"/>
    </row>
    <row r="156" spans="1:18">
      <c r="A156" s="100"/>
      <c r="B156" s="100"/>
      <c r="C156" s="100"/>
      <c r="D156" s="100"/>
      <c r="E156" s="100"/>
      <c r="F156" s="100"/>
      <c r="G156" s="100"/>
      <c r="H156" s="100"/>
      <c r="I156" s="100"/>
      <c r="J156" s="100"/>
      <c r="K156" s="100"/>
      <c r="L156" s="100"/>
      <c r="M156" s="100"/>
      <c r="N156" s="100"/>
      <c r="O156" s="100"/>
      <c r="P156" s="100"/>
      <c r="Q156" s="100"/>
      <c r="R156" s="100"/>
    </row>
    <row r="157" spans="1:18">
      <c r="A157" s="100"/>
      <c r="B157" s="100"/>
      <c r="C157" s="100"/>
      <c r="D157" s="100"/>
      <c r="E157" s="100"/>
      <c r="F157" s="100"/>
      <c r="G157" s="100"/>
      <c r="H157" s="100"/>
      <c r="I157" s="100"/>
      <c r="J157" s="100"/>
      <c r="K157" s="100"/>
      <c r="L157" s="100"/>
      <c r="M157" s="100"/>
      <c r="N157" s="100"/>
      <c r="O157" s="100"/>
      <c r="P157" s="100"/>
      <c r="Q157" s="100"/>
      <c r="R157" s="100"/>
    </row>
    <row r="158" spans="1:18">
      <c r="A158" s="100"/>
      <c r="B158" s="100"/>
      <c r="C158" s="100"/>
      <c r="D158" s="100"/>
      <c r="E158" s="100"/>
      <c r="F158" s="100"/>
      <c r="G158" s="100"/>
      <c r="H158" s="100"/>
      <c r="I158" s="100"/>
      <c r="J158" s="100"/>
      <c r="K158" s="100"/>
      <c r="L158" s="100"/>
      <c r="M158" s="100"/>
    </row>
    <row r="159" spans="1:18">
      <c r="A159" s="100"/>
      <c r="B159" s="100"/>
      <c r="C159" s="100"/>
      <c r="D159" s="100"/>
      <c r="E159" s="100"/>
      <c r="F159" s="100"/>
      <c r="G159" s="100"/>
      <c r="H159" s="100"/>
      <c r="I159" s="100"/>
      <c r="J159" s="100"/>
      <c r="K159" s="100"/>
      <c r="L159" s="100"/>
      <c r="M159" s="100"/>
    </row>
    <row r="160" spans="1:18">
      <c r="A160" s="100"/>
      <c r="B160" s="100"/>
      <c r="C160" s="100"/>
      <c r="D160" s="100"/>
      <c r="E160" s="100"/>
      <c r="F160" s="100"/>
      <c r="G160" s="100"/>
      <c r="H160" s="100"/>
      <c r="I160" s="100"/>
      <c r="J160" s="100"/>
      <c r="K160" s="100"/>
      <c r="L160" s="100"/>
      <c r="M160" s="100"/>
    </row>
    <row r="161" spans="1:13">
      <c r="A161" s="100"/>
      <c r="B161" s="100"/>
      <c r="C161" s="100"/>
      <c r="D161" s="100"/>
      <c r="E161" s="100"/>
      <c r="F161" s="100"/>
      <c r="G161" s="100"/>
      <c r="H161" s="100"/>
      <c r="I161" s="100"/>
      <c r="J161" s="100"/>
      <c r="K161" s="100"/>
      <c r="L161" s="100"/>
      <c r="M161" s="100"/>
    </row>
    <row r="162" spans="1:13">
      <c r="A162" s="100"/>
      <c r="B162" s="100"/>
      <c r="C162" s="100"/>
      <c r="D162" s="100"/>
      <c r="E162" s="100"/>
      <c r="F162" s="100"/>
      <c r="G162" s="100"/>
      <c r="H162" s="100"/>
      <c r="I162" s="100"/>
      <c r="J162" s="100"/>
      <c r="K162" s="100"/>
      <c r="L162" s="100"/>
      <c r="M162" s="100"/>
    </row>
    <row r="163" spans="1:13">
      <c r="A163" s="100"/>
      <c r="B163" s="100"/>
      <c r="C163" s="100"/>
      <c r="D163" s="100"/>
      <c r="E163" s="100"/>
      <c r="F163" s="100"/>
      <c r="G163" s="100"/>
      <c r="H163" s="100"/>
      <c r="I163" s="100"/>
      <c r="J163" s="100"/>
      <c r="K163" s="100"/>
      <c r="L163" s="100"/>
      <c r="M163" s="100"/>
    </row>
    <row r="164" spans="1:13">
      <c r="A164" s="100"/>
      <c r="B164" s="100"/>
      <c r="C164" s="100"/>
      <c r="D164" s="100"/>
      <c r="E164" s="100"/>
      <c r="F164" s="100"/>
      <c r="G164" s="100"/>
      <c r="H164" s="100"/>
      <c r="I164" s="100"/>
      <c r="J164" s="100"/>
      <c r="K164" s="100"/>
      <c r="L164" s="100"/>
      <c r="M164" s="100"/>
    </row>
    <row r="165" spans="1:13">
      <c r="A165" s="100"/>
      <c r="B165" s="100"/>
      <c r="C165" s="100"/>
      <c r="D165" s="100"/>
      <c r="E165" s="100"/>
      <c r="F165" s="100"/>
      <c r="G165" s="100"/>
      <c r="H165" s="100"/>
      <c r="I165" s="100"/>
      <c r="J165" s="100"/>
      <c r="K165" s="100"/>
      <c r="L165" s="100"/>
      <c r="M165" s="100"/>
    </row>
    <row r="166" spans="1:13">
      <c r="A166" s="100"/>
      <c r="B166" s="100"/>
      <c r="C166" s="100"/>
      <c r="D166" s="100"/>
      <c r="E166" s="100"/>
      <c r="F166" s="100"/>
      <c r="G166" s="100"/>
      <c r="H166" s="100"/>
      <c r="I166" s="100"/>
      <c r="J166" s="100"/>
      <c r="K166" s="100"/>
      <c r="L166" s="100"/>
      <c r="M166" s="100"/>
    </row>
    <row r="167" spans="1:13">
      <c r="A167" s="100"/>
      <c r="B167" s="100"/>
      <c r="C167" s="100"/>
      <c r="D167" s="100"/>
      <c r="E167" s="100"/>
      <c r="F167" s="100"/>
      <c r="G167" s="100"/>
      <c r="H167" s="100"/>
      <c r="I167" s="100"/>
      <c r="J167" s="100"/>
      <c r="K167" s="100"/>
      <c r="L167" s="100"/>
      <c r="M167" s="100"/>
    </row>
    <row r="168" spans="1:13">
      <c r="A168" s="100"/>
      <c r="B168" s="100"/>
      <c r="C168" s="100"/>
      <c r="D168" s="100"/>
      <c r="E168" s="100"/>
      <c r="F168" s="100"/>
      <c r="G168" s="100"/>
      <c r="H168" s="100"/>
      <c r="I168" s="100"/>
      <c r="J168" s="100"/>
      <c r="K168" s="100"/>
      <c r="L168" s="100"/>
      <c r="M168" s="100"/>
    </row>
    <row r="169" spans="1:13">
      <c r="A169" s="100"/>
      <c r="B169" s="100"/>
      <c r="C169" s="100"/>
      <c r="D169" s="100"/>
      <c r="E169" s="100"/>
      <c r="F169" s="100"/>
      <c r="G169" s="100"/>
      <c r="H169" s="100"/>
      <c r="I169" s="100"/>
      <c r="J169" s="100"/>
      <c r="K169" s="100"/>
      <c r="L169" s="100"/>
      <c r="M169" s="100"/>
    </row>
    <row r="170" spans="1:13">
      <c r="A170" s="100"/>
      <c r="B170" s="100"/>
      <c r="C170" s="100"/>
      <c r="D170" s="100"/>
      <c r="E170" s="100"/>
      <c r="F170" s="100"/>
      <c r="G170" s="100"/>
      <c r="H170" s="100"/>
      <c r="I170" s="100"/>
      <c r="J170" s="100"/>
      <c r="K170" s="100"/>
      <c r="L170" s="100"/>
      <c r="M170" s="100"/>
    </row>
    <row r="171" spans="1:13">
      <c r="A171" s="100"/>
      <c r="B171" s="100"/>
      <c r="C171" s="100"/>
      <c r="D171" s="100"/>
      <c r="E171" s="100"/>
      <c r="F171" s="100"/>
      <c r="G171" s="100"/>
      <c r="H171" s="100"/>
      <c r="I171" s="100"/>
      <c r="J171" s="100"/>
      <c r="K171" s="100"/>
      <c r="L171" s="100"/>
      <c r="M171" s="100"/>
    </row>
    <row r="172" spans="1:13">
      <c r="A172" s="100"/>
      <c r="B172" s="100"/>
      <c r="C172" s="100"/>
      <c r="D172" s="100"/>
      <c r="E172" s="100"/>
      <c r="F172" s="100"/>
      <c r="G172" s="100"/>
      <c r="H172" s="100"/>
      <c r="I172" s="100"/>
      <c r="J172" s="100"/>
      <c r="K172" s="100"/>
      <c r="L172" s="100"/>
      <c r="M172" s="100"/>
    </row>
    <row r="173" spans="1:13">
      <c r="A173" s="100"/>
      <c r="B173" s="100"/>
      <c r="C173" s="100"/>
      <c r="D173" s="100"/>
      <c r="E173" s="100"/>
      <c r="F173" s="100"/>
      <c r="G173" s="100"/>
      <c r="H173" s="100"/>
      <c r="I173" s="100"/>
      <c r="J173" s="100"/>
      <c r="K173" s="100"/>
      <c r="L173" s="100"/>
      <c r="M173" s="100"/>
    </row>
    <row r="174" spans="1:13">
      <c r="A174" s="100"/>
      <c r="B174" s="100"/>
      <c r="C174" s="100"/>
      <c r="D174" s="100"/>
      <c r="E174" s="100"/>
      <c r="F174" s="100"/>
      <c r="G174" s="100"/>
      <c r="H174" s="100"/>
      <c r="I174" s="100"/>
      <c r="J174" s="100"/>
      <c r="K174" s="100"/>
      <c r="L174" s="100"/>
      <c r="M174" s="100"/>
    </row>
    <row r="175" spans="1:13">
      <c r="A175" s="100"/>
      <c r="B175" s="100"/>
      <c r="C175" s="100"/>
      <c r="D175" s="100"/>
      <c r="E175" s="100"/>
      <c r="F175" s="100"/>
      <c r="G175" s="100"/>
      <c r="H175" s="100"/>
      <c r="I175" s="100"/>
      <c r="J175" s="100"/>
      <c r="K175" s="100"/>
      <c r="L175" s="100"/>
      <c r="M175" s="100"/>
    </row>
    <row r="176" spans="1:13">
      <c r="A176" s="100"/>
      <c r="B176" s="100"/>
      <c r="C176" s="100"/>
      <c r="D176" s="100"/>
      <c r="E176" s="100"/>
      <c r="F176" s="100"/>
      <c r="G176" s="100"/>
      <c r="H176" s="100"/>
      <c r="I176" s="100"/>
      <c r="J176" s="100"/>
      <c r="K176" s="100"/>
      <c r="L176" s="100"/>
      <c r="M176" s="100"/>
    </row>
    <row r="177" spans="1:16">
      <c r="A177" s="100"/>
      <c r="B177" s="100"/>
      <c r="C177" s="100"/>
      <c r="D177" s="100"/>
      <c r="E177" s="100"/>
      <c r="F177" s="100"/>
      <c r="G177" s="100"/>
      <c r="H177" s="100"/>
      <c r="I177" s="100"/>
      <c r="J177" s="100"/>
      <c r="K177" s="100"/>
      <c r="L177" s="100"/>
      <c r="M177" s="100"/>
    </row>
    <row r="178" spans="1:16">
      <c r="A178" s="100"/>
      <c r="B178" s="100"/>
      <c r="C178" s="100"/>
      <c r="D178" s="100"/>
      <c r="E178" s="100"/>
      <c r="F178" s="100"/>
      <c r="G178" s="100"/>
      <c r="H178" s="100"/>
      <c r="I178" s="100"/>
      <c r="J178" s="100"/>
      <c r="K178" s="100"/>
      <c r="L178" s="100"/>
      <c r="M178" s="100"/>
    </row>
    <row r="179" spans="1:16">
      <c r="A179" s="100"/>
      <c r="B179" s="100"/>
      <c r="C179" s="100"/>
      <c r="D179" s="100"/>
      <c r="E179" s="100"/>
      <c r="F179" s="100"/>
      <c r="G179" s="100"/>
      <c r="H179" s="100"/>
      <c r="I179" s="100"/>
      <c r="J179" s="100"/>
      <c r="K179" s="100"/>
      <c r="L179" s="100"/>
      <c r="M179" s="100"/>
    </row>
    <row r="180" spans="1:16">
      <c r="A180" s="100"/>
      <c r="B180" s="100"/>
      <c r="C180" s="100"/>
      <c r="D180" s="100"/>
      <c r="E180" s="100"/>
      <c r="F180" s="100"/>
      <c r="G180" s="100"/>
      <c r="H180" s="100"/>
      <c r="I180" s="100"/>
      <c r="J180" s="100"/>
      <c r="K180" s="100"/>
      <c r="L180" s="100"/>
      <c r="M180" s="100"/>
    </row>
    <row r="181" spans="1:16">
      <c r="A181" s="100"/>
      <c r="B181" s="100"/>
      <c r="C181" s="100"/>
      <c r="D181" s="100"/>
      <c r="E181" s="100"/>
      <c r="F181" s="100"/>
      <c r="G181" s="100"/>
      <c r="H181" s="100"/>
      <c r="I181" s="100"/>
      <c r="J181" s="100"/>
      <c r="K181" s="100"/>
      <c r="L181" s="100"/>
      <c r="M181" s="100"/>
    </row>
    <row r="182" spans="1:16">
      <c r="A182" s="100"/>
      <c r="B182" s="100"/>
      <c r="C182" s="100"/>
      <c r="D182" s="100"/>
      <c r="E182" s="100"/>
      <c r="F182" s="100"/>
      <c r="G182" s="100"/>
      <c r="H182" s="100"/>
      <c r="I182" s="100"/>
      <c r="J182" s="100"/>
      <c r="K182" s="100"/>
      <c r="L182" s="100"/>
      <c r="M182" s="100"/>
    </row>
    <row r="183" spans="1:16">
      <c r="A183" s="100"/>
      <c r="B183" s="100"/>
      <c r="C183" s="100"/>
      <c r="D183" s="100"/>
      <c r="E183" s="100"/>
      <c r="F183" s="100"/>
      <c r="G183" s="100"/>
      <c r="H183" s="100"/>
      <c r="I183" s="100"/>
      <c r="J183" s="100"/>
      <c r="K183" s="100"/>
      <c r="L183" s="100"/>
      <c r="M183" s="100"/>
    </row>
    <row r="184" spans="1:16">
      <c r="A184" s="100"/>
      <c r="B184" s="100"/>
      <c r="C184" s="100"/>
      <c r="D184" s="100"/>
      <c r="E184" s="100"/>
      <c r="F184" s="100"/>
      <c r="G184" s="100"/>
      <c r="H184" s="100"/>
      <c r="I184" s="100"/>
      <c r="J184" s="100"/>
      <c r="K184" s="100"/>
      <c r="L184" s="100"/>
      <c r="M184" s="100"/>
    </row>
    <row r="185" spans="1:16">
      <c r="A185" s="100"/>
      <c r="B185" s="100"/>
      <c r="C185" s="100"/>
      <c r="D185" s="100"/>
      <c r="E185" s="100"/>
      <c r="F185" s="100"/>
      <c r="G185" s="100"/>
      <c r="H185" s="100"/>
      <c r="I185" s="100"/>
      <c r="J185" s="100"/>
      <c r="K185" s="100"/>
      <c r="L185" s="100"/>
      <c r="M185" s="100"/>
    </row>
    <row r="186" spans="1:16">
      <c r="A186" s="100"/>
      <c r="B186" s="100"/>
      <c r="C186" s="100"/>
      <c r="D186" s="100"/>
      <c r="E186" s="100"/>
      <c r="F186" s="100"/>
      <c r="G186" s="100"/>
      <c r="H186" s="100"/>
      <c r="I186" s="100"/>
      <c r="J186" s="100"/>
      <c r="K186" s="100"/>
      <c r="L186" s="100"/>
      <c r="M186" s="100"/>
    </row>
    <row r="187" spans="1:16">
      <c r="A187" s="100"/>
      <c r="B187" s="100"/>
      <c r="C187" s="100"/>
      <c r="D187" s="100"/>
      <c r="E187" s="100"/>
      <c r="F187" s="100"/>
      <c r="G187" s="100"/>
      <c r="H187" s="100"/>
      <c r="I187" s="100"/>
      <c r="J187" s="100"/>
      <c r="K187" s="100"/>
      <c r="L187" s="100"/>
      <c r="M187" s="100"/>
    </row>
    <row r="188" spans="1:16">
      <c r="M188" s="100"/>
    </row>
    <row r="189" spans="1:16" ht="15.75" customHeight="1">
      <c r="M189" s="51"/>
    </row>
    <row r="190" spans="1:16" ht="15.75" customHeight="1">
      <c r="M190" s="47"/>
    </row>
    <row r="191" spans="1:16">
      <c r="M191" s="47"/>
    </row>
    <row r="192" spans="1:16">
      <c r="M192" s="47"/>
      <c r="P192" s="100"/>
    </row>
    <row r="193" spans="13:20">
      <c r="M193" s="100"/>
      <c r="N193" s="100"/>
    </row>
    <row r="194" spans="13:20">
      <c r="S194" s="100"/>
      <c r="T194" s="100"/>
    </row>
    <row r="195" spans="13:20">
      <c r="S195" s="100"/>
      <c r="T195" s="100"/>
    </row>
    <row r="196" spans="13:20">
      <c r="S196" s="100"/>
      <c r="T196" s="100"/>
    </row>
    <row r="197" spans="13:20">
      <c r="S197" s="100"/>
      <c r="T197" s="100"/>
    </row>
    <row r="198" spans="13:20">
      <c r="S198" s="47"/>
    </row>
    <row r="199" spans="13:20">
      <c r="S199" s="47"/>
    </row>
    <row r="200" spans="13:20">
      <c r="S200" s="100"/>
      <c r="T200" s="100"/>
    </row>
    <row r="201" spans="13:20">
      <c r="S201" s="100"/>
      <c r="T201" s="100"/>
    </row>
    <row r="202" spans="13:20">
      <c r="S202" s="100"/>
      <c r="T202" s="100"/>
    </row>
    <row r="203" spans="13:20">
      <c r="S203" s="100"/>
      <c r="T203" s="100"/>
    </row>
    <row r="204" spans="13:20">
      <c r="S204" s="100"/>
      <c r="T204" s="100"/>
    </row>
    <row r="205" spans="13:20">
      <c r="S205" s="47"/>
    </row>
    <row r="206" spans="13:20">
      <c r="S206" s="47"/>
    </row>
    <row r="207" spans="13:20">
      <c r="S207" s="100"/>
      <c r="T207" s="100"/>
    </row>
    <row r="208" spans="13:20">
      <c r="S208" s="100"/>
      <c r="T208" s="100"/>
    </row>
    <row r="210" spans="19:20">
      <c r="S210" s="47"/>
    </row>
    <row r="211" spans="19:20">
      <c r="S211" s="100"/>
      <c r="T211" s="100"/>
    </row>
    <row r="212" spans="19:20">
      <c r="S212" s="100"/>
      <c r="T212" s="100"/>
    </row>
    <row r="213" spans="19:20">
      <c r="S213" s="100"/>
      <c r="T213" s="100"/>
    </row>
    <row r="214" spans="19:20">
      <c r="S214" s="47"/>
    </row>
    <row r="215" spans="19:20">
      <c r="S215" s="47"/>
    </row>
  </sheetData>
  <sheetProtection password="C72B" sheet="1" objects="1" scenarios="1"/>
  <mergeCells count="15">
    <mergeCell ref="M111:N111"/>
    <mergeCell ref="O111:P111"/>
    <mergeCell ref="Q111:R111"/>
    <mergeCell ref="C110:F110"/>
    <mergeCell ref="G110:J110"/>
    <mergeCell ref="C111:D111"/>
    <mergeCell ref="E111:F111"/>
    <mergeCell ref="G111:H111"/>
    <mergeCell ref="I111:J111"/>
    <mergeCell ref="K111:L111"/>
    <mergeCell ref="C23:E23"/>
    <mergeCell ref="F23:H23"/>
    <mergeCell ref="A109:B109"/>
    <mergeCell ref="K110:N110"/>
    <mergeCell ref="O110:R110"/>
  </mergeCells>
  <dataValidations count="2">
    <dataValidation type="decimal" operator="greaterThanOrEqual" allowBlank="1" showInputMessage="1" showErrorMessage="1" sqref="C9:C20 C25:I108 D113:D142 F113:F142 H113:H142 J113:J142 L113:L142 R113:R142 P113:P142 N113:N138 N140:N142">
      <formula1>0</formula1>
    </dataValidation>
    <dataValidation type="whole" operator="greaterThanOrEqual" allowBlank="1" showInputMessage="1" showErrorMessage="1" sqref="C113:C142 E113:E142 G113:G142 I113:I142 K113:K142 M113:M142 Q113:Q142 N139 O113:O138 O140:O142">
      <formula1>0</formula1>
    </dataValidation>
  </dataValidations>
  <printOptions horizontalCentered="1" gridLinesSet="0"/>
  <pageMargins left="0.5" right="0.5" top="0.5" bottom="0.5" header="0.35" footer="0.35"/>
  <pageSetup scale="23" fitToHeight="9999" orientation="portrait" horizontalDpi="300" verticalDpi="300" r:id="rId1"/>
  <headerFooter alignWithMargins="0">
    <oddHeader>&amp;CMBK104&amp;L&amp;R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Props1.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2.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9FA42F-E5EC-4B28-85BF-2CC411505662}">
  <ds:schemaRefs>
    <ds:schemaRef ds:uri="http://schemas.microsoft.com/sharepoint/v3/contenttype/forms"/>
  </ds:schemaRefs>
</ds:datastoreItem>
</file>

<file path=customXml/itemProps4.xml><?xml version="1.0" encoding="utf-8"?>
<ds:datastoreItem xmlns:ds="http://schemas.openxmlformats.org/officeDocument/2006/customXml" ds:itemID="{F489BFCF-2246-40A5-8F84-65D480EA86E0}">
  <ds:schemaRefs>
    <ds:schemaRef ds:uri="http://purl.org/dc/terms/"/>
    <ds:schemaRef ds:uri="22140b95-b34d-40db-858b-bc851c26007a"/>
    <ds:schemaRef ds:uri="http://purl.org/dc/dcmitype/"/>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http://schemas.microsoft.com/office/infopath/2007/PartnerControls"/>
    <ds:schemaRef ds:uri="28fb42a0-d0d5-464b-a82e-802209f1e51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12</vt:i4>
      </vt:variant>
    </vt:vector>
  </HeadingPairs>
  <TitlesOfParts>
    <vt:vector size="37" baseType="lpstr">
      <vt:lpstr>Schema</vt:lpstr>
      <vt:lpstr>Form Set</vt:lpstr>
      <vt:lpstr>Forms</vt:lpstr>
      <vt:lpstr>Validation</vt:lpstr>
      <vt:lpstr>AF100</vt:lpstr>
      <vt:lpstr>MNB100</vt:lpstr>
      <vt:lpstr>MNB101</vt:lpstr>
      <vt:lpstr>MNB102</vt:lpstr>
      <vt:lpstr>MNB103</vt:lpstr>
      <vt:lpstr>MNB104</vt:lpstr>
      <vt:lpstr>MNB105</vt:lpstr>
      <vt:lpstr>MNB106</vt:lpstr>
      <vt:lpstr>MNB107</vt:lpstr>
      <vt:lpstr>MNB108</vt:lpstr>
      <vt:lpstr>MNB200</vt:lpstr>
      <vt:lpstr>MNB300</vt:lpstr>
      <vt:lpstr>MNB400</vt:lpstr>
      <vt:lpstr>MNB500</vt:lpstr>
      <vt:lpstr>MNB600</vt:lpstr>
      <vt:lpstr>MNB700</vt:lpstr>
      <vt:lpstr>MNB800</vt:lpstr>
      <vt:lpstr>MNB900</vt:lpstr>
      <vt:lpstr>MNB1000</vt:lpstr>
      <vt:lpstr>Enumerations</vt:lpstr>
      <vt:lpstr>Institution Type Key</vt:lpstr>
      <vt:lpstr>'AF100'!Print_Area</vt:lpstr>
      <vt:lpstr>'MNB1000'!Print_Area</vt:lpstr>
      <vt:lpstr>'MNB103'!Print_Area</vt:lpstr>
      <vt:lpstr>'MNB105'!Print_Area</vt:lpstr>
      <vt:lpstr>'MNB106'!Print_Area</vt:lpstr>
      <vt:lpstr>'MNB200'!Print_Area</vt:lpstr>
      <vt:lpstr>'MNB300'!Print_Area</vt:lpstr>
      <vt:lpstr>'MNB400'!Print_Area</vt:lpstr>
      <vt:lpstr>'MNB600'!Print_Area</vt:lpstr>
      <vt:lpstr>'MNB700'!Print_Area</vt:lpstr>
      <vt:lpstr>'MNB800'!Print_Area</vt:lpstr>
      <vt:lpstr>'MNB900'!Print_Area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Wisdom Accam Korboe</cp:lastModifiedBy>
  <cp:lastPrinted>2014-01-30T09:30:13Z</cp:lastPrinted>
  <dcterms:created xsi:type="dcterms:W3CDTF">2000-05-15T16:39:39Z</dcterms:created>
  <dcterms:modified xsi:type="dcterms:W3CDTF">2021-05-26T20:02:53Z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ies>
</file>