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updateLinks="never" codeName="ThisWorkbook" defaultThemeVersion="166925"/>
  <mc:AlternateContent xmlns:mc="http://schemas.openxmlformats.org/markup-compatibility/2006">
    <mc:Choice Requires="x15">
      <x15ac:absPath xmlns:x15ac="http://schemas.microsoft.com/office/spreadsheetml/2010/11/ac" url="Z:\JP-TSF\2020-JP\BOG\ORASS\MONTHLY\"/>
    </mc:Choice>
  </mc:AlternateContent>
  <xr:revisionPtr revIDLastSave="0" documentId="13_ncr:1_{6D1E1710-18E6-4E23-B5A5-615E4C7820F1}" xr6:coauthVersionLast="45" xr6:coauthVersionMax="45" xr10:uidLastSave="{00000000-0000-0000-0000-000000000000}"/>
  <workbookProtection workbookAlgorithmName="SHA-512" workbookHashValue="uBQbJU16fhH4Ud38OTKnQ1Ivp81qhzVLodLLNZba++RbT/MK1V0YPA9t5rPeXTu+4ao/5DoOghst28eqglnsFA==" workbookSaltValue="XN+cxldsVTuIBkY649gNdA==" workbookSpinCount="100000" lockStructure="1"/>
  <bookViews>
    <workbookView xWindow="-120" yWindow="-120" windowWidth="24240" windowHeight="13140" tabRatio="905" firstSheet="7" activeTab="22" xr2:uid="{00000000-000D-0000-FFFF-FFFF00000000}"/>
  </bookViews>
  <sheets>
    <sheet name="Schema" sheetId="132" state="hidden" r:id="rId1"/>
    <sheet name="Form Set" sheetId="133" state="hidden" r:id="rId2"/>
    <sheet name="Forms" sheetId="137" state="hidden" r:id="rId3"/>
    <sheet name="Validation" sheetId="142" state="hidden" r:id="rId4"/>
    <sheet name="AF100" sheetId="1317" r:id="rId5"/>
    <sheet name="MNB100" sheetId="1197" r:id="rId6"/>
    <sheet name="MNB101" sheetId="1198" r:id="rId7"/>
    <sheet name="MNB102" sheetId="1199" r:id="rId8"/>
    <sheet name="MNB103" sheetId="1200" r:id="rId9"/>
    <sheet name="MNB104" sheetId="1201" r:id="rId10"/>
    <sheet name="MNB105" sheetId="1202" r:id="rId11"/>
    <sheet name="MNB106" sheetId="1203" r:id="rId12"/>
    <sheet name="MNB107" sheetId="1204" r:id="rId13"/>
    <sheet name="MNB108" sheetId="1205" r:id="rId14"/>
    <sheet name="MNB200" sheetId="1206" r:id="rId15"/>
    <sheet name="MNB300" sheetId="1207" r:id="rId16"/>
    <sheet name="MNB400" sheetId="1208" r:id="rId17"/>
    <sheet name="MNB500" sheetId="1212" r:id="rId18"/>
    <sheet name="MNB600" sheetId="1213" r:id="rId19"/>
    <sheet name="MNB700" sheetId="1214" r:id="rId20"/>
    <sheet name="MNB800" sheetId="1221" r:id="rId21"/>
    <sheet name="MNB900" sheetId="1216" r:id="rId22"/>
    <sheet name="MNB1000" sheetId="1316" r:id="rId23"/>
    <sheet name="Enumerations" sheetId="1190" state="hidden" r:id="rId24"/>
    <sheet name="Institution Type Key" sheetId="1312" state="hidden" r:id="rId25"/>
  </sheets>
  <externalReferences>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s>
  <definedNames>
    <definedName name="\A" localSheetId="23">#REF!</definedName>
    <definedName name="\A" localSheetId="8">#REF!</definedName>
    <definedName name="\A" localSheetId="14">#REF!</definedName>
    <definedName name="\A" localSheetId="16">#REF!</definedName>
    <definedName name="\A" localSheetId="20">#REF!</definedName>
    <definedName name="\A" localSheetId="21">#REF!</definedName>
    <definedName name="\A">#REF!</definedName>
    <definedName name="\B" localSheetId="23">#REF!</definedName>
    <definedName name="\B" localSheetId="8">#REF!</definedName>
    <definedName name="\B" localSheetId="14">#REF!</definedName>
    <definedName name="\B" localSheetId="20">#REF!</definedName>
    <definedName name="\B" localSheetId="21">#REF!</definedName>
    <definedName name="\B">#REF!</definedName>
    <definedName name="\D" localSheetId="23">#REF!</definedName>
    <definedName name="\D" localSheetId="14">#REF!</definedName>
    <definedName name="\D" localSheetId="20">#REF!</definedName>
    <definedName name="\D" localSheetId="21">#REF!</definedName>
    <definedName name="\D">#REF!</definedName>
    <definedName name="\E" localSheetId="20">#REF!</definedName>
    <definedName name="\E" localSheetId="21">#REF!</definedName>
    <definedName name="\E">#REF!</definedName>
    <definedName name="\F" localSheetId="20">#REF!</definedName>
    <definedName name="\F" localSheetId="21">#REF!</definedName>
    <definedName name="\F">#REF!</definedName>
    <definedName name="\G" localSheetId="20">#REF!</definedName>
    <definedName name="\G" localSheetId="21">#REF!</definedName>
    <definedName name="\G">#REF!</definedName>
    <definedName name="\H" localSheetId="20">#REF!</definedName>
    <definedName name="\H" localSheetId="21">#REF!</definedName>
    <definedName name="\H">#REF!</definedName>
    <definedName name="\I" localSheetId="20">#REF!</definedName>
    <definedName name="\I" localSheetId="21">#REF!</definedName>
    <definedName name="\I">#REF!</definedName>
    <definedName name="\J" localSheetId="20">#REF!</definedName>
    <definedName name="\J" localSheetId="21">#REF!</definedName>
    <definedName name="\J">#REF!</definedName>
    <definedName name="\M" localSheetId="20">#REF!</definedName>
    <definedName name="\M" localSheetId="21">#REF!</definedName>
    <definedName name="\M">#REF!</definedName>
    <definedName name="\P" localSheetId="20">#REF!</definedName>
    <definedName name="\P" localSheetId="21">#REF!</definedName>
    <definedName name="\P">#REF!</definedName>
    <definedName name="\S" localSheetId="20">#REF!</definedName>
    <definedName name="\S" localSheetId="21">#REF!</definedName>
    <definedName name="\S">#REF!</definedName>
    <definedName name="\T" localSheetId="20">#REF!</definedName>
    <definedName name="\T" localSheetId="21">#REF!</definedName>
    <definedName name="\T">#REF!</definedName>
    <definedName name="\T1" localSheetId="20">#REF!</definedName>
    <definedName name="\T1" localSheetId="21">#REF!</definedName>
    <definedName name="\T1">#REF!</definedName>
    <definedName name="\T2" localSheetId="24">[1]BOP!#REF!</definedName>
    <definedName name="\T2" localSheetId="17">[1]BOP!#REF!</definedName>
    <definedName name="\T2" localSheetId="20">[1]BOP!#REF!</definedName>
    <definedName name="\T2" localSheetId="21">[1]BOP!#REF!</definedName>
    <definedName name="\T2">[1]BOP!#REF!</definedName>
    <definedName name="\U" localSheetId="23">#REF!</definedName>
    <definedName name="\U" localSheetId="14">#REF!</definedName>
    <definedName name="\U" localSheetId="16">#REF!</definedName>
    <definedName name="\U" localSheetId="20">#REF!</definedName>
    <definedName name="\U" localSheetId="21">#REF!</definedName>
    <definedName name="\U">#REF!</definedName>
    <definedName name="\W" localSheetId="23">#REF!</definedName>
    <definedName name="\W" localSheetId="14">#REF!</definedName>
    <definedName name="\W" localSheetId="20">#REF!</definedName>
    <definedName name="\W" localSheetId="21">#REF!</definedName>
    <definedName name="\W">#REF!</definedName>
    <definedName name="__10FA_L" localSheetId="23">#REF!</definedName>
    <definedName name="__10FA_L" localSheetId="14">#REF!</definedName>
    <definedName name="__10FA_L" localSheetId="20">#REF!</definedName>
    <definedName name="__10FA_L" localSheetId="21">#REF!</definedName>
    <definedName name="__10FA_L">#REF!</definedName>
    <definedName name="__11GAZ_LIABS" localSheetId="20">#REF!</definedName>
    <definedName name="__11GAZ_LIABS" localSheetId="21">#REF!</definedName>
    <definedName name="__11GAZ_LIABS">#REF!</definedName>
    <definedName name="__123Graph_AREER" localSheetId="4" hidden="1">[2]ER!#REF!</definedName>
    <definedName name="__123Graph_AREER" localSheetId="24" hidden="1">[2]ER!#REF!</definedName>
    <definedName name="__123Graph_AREER" localSheetId="5" hidden="1">[2]ER!#REF!</definedName>
    <definedName name="__123Graph_AREER" localSheetId="6" hidden="1">[2]ER!#REF!</definedName>
    <definedName name="__123Graph_AREER" localSheetId="7" hidden="1">[2]ER!#REF!</definedName>
    <definedName name="__123Graph_AREER" localSheetId="8" hidden="1">[2]ER!#REF!</definedName>
    <definedName name="__123Graph_AREER" localSheetId="9" hidden="1">[2]ER!#REF!</definedName>
    <definedName name="__123Graph_AREER" localSheetId="10" hidden="1">[2]ER!#REF!</definedName>
    <definedName name="__123Graph_AREER" localSheetId="11" hidden="1">[2]ER!#REF!</definedName>
    <definedName name="__123Graph_AREER" localSheetId="12" hidden="1">[2]ER!#REF!</definedName>
    <definedName name="__123Graph_AREER" localSheetId="13" hidden="1">[2]ER!#REF!</definedName>
    <definedName name="__123Graph_AREER" localSheetId="14" hidden="1">[2]ER!#REF!</definedName>
    <definedName name="__123Graph_AREER" localSheetId="15" hidden="1">[2]ER!#REF!</definedName>
    <definedName name="__123Graph_AREER" localSheetId="16" hidden="1">[2]ER!#REF!</definedName>
    <definedName name="__123Graph_AREER" localSheetId="17" hidden="1">[2]ER!#REF!</definedName>
    <definedName name="__123Graph_AREER" localSheetId="20" hidden="1">[2]ER!#REF!</definedName>
    <definedName name="__123Graph_AREER" localSheetId="21" hidden="1">[2]ER!#REF!</definedName>
    <definedName name="__123Graph_AREER" hidden="1">[2]ER!#REF!</definedName>
    <definedName name="__123Graph_BREER" localSheetId="4" hidden="1">[2]ER!#REF!</definedName>
    <definedName name="__123Graph_BREER" localSheetId="24" hidden="1">[2]ER!#REF!</definedName>
    <definedName name="__123Graph_BREER" localSheetId="5" hidden="1">[2]ER!#REF!</definedName>
    <definedName name="__123Graph_BREER" localSheetId="6" hidden="1">[2]ER!#REF!</definedName>
    <definedName name="__123Graph_BREER" localSheetId="7" hidden="1">[2]ER!#REF!</definedName>
    <definedName name="__123Graph_BREER" localSheetId="8" hidden="1">[2]ER!#REF!</definedName>
    <definedName name="__123Graph_BREER" localSheetId="9" hidden="1">[2]ER!#REF!</definedName>
    <definedName name="__123Graph_BREER" localSheetId="10" hidden="1">[2]ER!#REF!</definedName>
    <definedName name="__123Graph_BREER" localSheetId="11" hidden="1">[2]ER!#REF!</definedName>
    <definedName name="__123Graph_BREER" localSheetId="12" hidden="1">[2]ER!#REF!</definedName>
    <definedName name="__123Graph_BREER" localSheetId="13" hidden="1">[2]ER!#REF!</definedName>
    <definedName name="__123Graph_BREER" localSheetId="14" hidden="1">[2]ER!#REF!</definedName>
    <definedName name="__123Graph_BREER" localSheetId="15" hidden="1">[2]ER!#REF!</definedName>
    <definedName name="__123Graph_BREER" localSheetId="16" hidden="1">[2]ER!#REF!</definedName>
    <definedName name="__123Graph_BREER" localSheetId="17" hidden="1">[2]ER!#REF!</definedName>
    <definedName name="__123Graph_BREER" localSheetId="20" hidden="1">[2]ER!#REF!</definedName>
    <definedName name="__123Graph_BREER" localSheetId="21" hidden="1">[2]ER!#REF!</definedName>
    <definedName name="__123Graph_BREER" hidden="1">[2]ER!#REF!</definedName>
    <definedName name="__123Graph_CREER" localSheetId="4" hidden="1">[2]ER!#REF!</definedName>
    <definedName name="__123Graph_CREER" localSheetId="24" hidden="1">[2]ER!#REF!</definedName>
    <definedName name="__123Graph_CREER" localSheetId="5" hidden="1">[2]ER!#REF!</definedName>
    <definedName name="__123Graph_CREER" localSheetId="6" hidden="1">[2]ER!#REF!</definedName>
    <definedName name="__123Graph_CREER" localSheetId="7" hidden="1">[2]ER!#REF!</definedName>
    <definedName name="__123Graph_CREER" localSheetId="8" hidden="1">[2]ER!#REF!</definedName>
    <definedName name="__123Graph_CREER" localSheetId="9" hidden="1">[2]ER!#REF!</definedName>
    <definedName name="__123Graph_CREER" localSheetId="10" hidden="1">[2]ER!#REF!</definedName>
    <definedName name="__123Graph_CREER" localSheetId="11" hidden="1">[2]ER!#REF!</definedName>
    <definedName name="__123Graph_CREER" localSheetId="12" hidden="1">[2]ER!#REF!</definedName>
    <definedName name="__123Graph_CREER" localSheetId="13" hidden="1">[2]ER!#REF!</definedName>
    <definedName name="__123Graph_CREER" localSheetId="14" hidden="1">[2]ER!#REF!</definedName>
    <definedName name="__123Graph_CREER" localSheetId="15" hidden="1">[2]ER!#REF!</definedName>
    <definedName name="__123Graph_CREER" localSheetId="16" hidden="1">[2]ER!#REF!</definedName>
    <definedName name="__123Graph_CREER" localSheetId="17" hidden="1">[2]ER!#REF!</definedName>
    <definedName name="__123Graph_CREER" localSheetId="20" hidden="1">[2]ER!#REF!</definedName>
    <definedName name="__123Graph_CREER" localSheetId="21" hidden="1">[2]ER!#REF!</definedName>
    <definedName name="__123Graph_CREER" hidden="1">[2]ER!#REF!</definedName>
    <definedName name="__12INT_RESERVES" localSheetId="23">#REF!</definedName>
    <definedName name="__12INT_RESERVES" localSheetId="14">#REF!</definedName>
    <definedName name="__12INT_RESERVES" localSheetId="16">#REF!</definedName>
    <definedName name="__12INT_RESERVES" localSheetId="20">#REF!</definedName>
    <definedName name="__12INT_RESERVES" localSheetId="21">#REF!</definedName>
    <definedName name="__12INT_RESERVES">#REF!</definedName>
    <definedName name="__1r" localSheetId="23">#REF!</definedName>
    <definedName name="__1r" localSheetId="14">#REF!</definedName>
    <definedName name="__1r" localSheetId="20">#REF!</definedName>
    <definedName name="__1r" localSheetId="21">#REF!</definedName>
    <definedName name="__1r">#REF!</definedName>
    <definedName name="__2Macros_Import_.qbop">[3]!'[Macros Import].qbop'</definedName>
    <definedName name="__3__123Graph_ACPI_ER_LOG" localSheetId="4" hidden="1">[2]ER!#REF!</definedName>
    <definedName name="__3__123Graph_ACPI_ER_LOG" localSheetId="23" hidden="1">[2]ER!#REF!</definedName>
    <definedName name="__3__123Graph_ACPI_ER_LOG" localSheetId="5" hidden="1">[2]ER!#REF!</definedName>
    <definedName name="__3__123Graph_ACPI_ER_LOG" localSheetId="6" hidden="1">[2]ER!#REF!</definedName>
    <definedName name="__3__123Graph_ACPI_ER_LOG" localSheetId="7" hidden="1">[2]ER!#REF!</definedName>
    <definedName name="__3__123Graph_ACPI_ER_LOG" localSheetId="8" hidden="1">[2]ER!#REF!</definedName>
    <definedName name="__3__123Graph_ACPI_ER_LOG" localSheetId="9" hidden="1">[2]ER!#REF!</definedName>
    <definedName name="__3__123Graph_ACPI_ER_LOG" localSheetId="10" hidden="1">[2]ER!#REF!</definedName>
    <definedName name="__3__123Graph_ACPI_ER_LOG" localSheetId="11" hidden="1">[2]ER!#REF!</definedName>
    <definedName name="__3__123Graph_ACPI_ER_LOG" localSheetId="12" hidden="1">[2]ER!#REF!</definedName>
    <definedName name="__3__123Graph_ACPI_ER_LOG" localSheetId="13" hidden="1">[2]ER!#REF!</definedName>
    <definedName name="__3__123Graph_ACPI_ER_LOG" localSheetId="14" hidden="1">[2]ER!#REF!</definedName>
    <definedName name="__3__123Graph_ACPI_ER_LOG" localSheetId="15" hidden="1">[2]ER!#REF!</definedName>
    <definedName name="__3__123Graph_ACPI_ER_LOG" localSheetId="16" hidden="1">[2]ER!#REF!</definedName>
    <definedName name="__3__123Graph_ACPI_ER_LOG" localSheetId="20" hidden="1">[2]ER!#REF!</definedName>
    <definedName name="__3__123Graph_ACPI_ER_LOG" localSheetId="21" hidden="1">[2]ER!#REF!</definedName>
    <definedName name="__3__123Graph_ACPI_ER_LOG" hidden="1">[2]ER!#REF!</definedName>
    <definedName name="__4__123Graph_BCPI_ER_LOG" localSheetId="4" hidden="1">[2]ER!#REF!</definedName>
    <definedName name="__4__123Graph_BCPI_ER_LOG" localSheetId="23" hidden="1">[2]ER!#REF!</definedName>
    <definedName name="__4__123Graph_BCPI_ER_LOG" localSheetId="5" hidden="1">[2]ER!#REF!</definedName>
    <definedName name="__4__123Graph_BCPI_ER_LOG" localSheetId="6" hidden="1">[2]ER!#REF!</definedName>
    <definedName name="__4__123Graph_BCPI_ER_LOG" localSheetId="7" hidden="1">[2]ER!#REF!</definedName>
    <definedName name="__4__123Graph_BCPI_ER_LOG" localSheetId="8" hidden="1">[2]ER!#REF!</definedName>
    <definedName name="__4__123Graph_BCPI_ER_LOG" localSheetId="9" hidden="1">[2]ER!#REF!</definedName>
    <definedName name="__4__123Graph_BCPI_ER_LOG" localSheetId="10" hidden="1">[2]ER!#REF!</definedName>
    <definedName name="__4__123Graph_BCPI_ER_LOG" localSheetId="11" hidden="1">[2]ER!#REF!</definedName>
    <definedName name="__4__123Graph_BCPI_ER_LOG" localSheetId="12" hidden="1">[2]ER!#REF!</definedName>
    <definedName name="__4__123Graph_BCPI_ER_LOG" localSheetId="13" hidden="1">[2]ER!#REF!</definedName>
    <definedName name="__4__123Graph_BCPI_ER_LOG" localSheetId="14" hidden="1">[2]ER!#REF!</definedName>
    <definedName name="__4__123Graph_BCPI_ER_LOG" localSheetId="15" hidden="1">[2]ER!#REF!</definedName>
    <definedName name="__4__123Graph_BCPI_ER_LOG" localSheetId="16" hidden="1">[2]ER!#REF!</definedName>
    <definedName name="__4__123Graph_BCPI_ER_LOG" localSheetId="20" hidden="1">[2]ER!#REF!</definedName>
    <definedName name="__4__123Graph_BCPI_ER_LOG" localSheetId="21" hidden="1">[2]ER!#REF!</definedName>
    <definedName name="__4__123Graph_BCPI_ER_LOG" hidden="1">[2]ER!#REF!</definedName>
    <definedName name="__5__123Graph_BIBA_IBRD" localSheetId="4" hidden="1">[2]WB!#REF!</definedName>
    <definedName name="__5__123Graph_BIBA_IBRD" localSheetId="23" hidden="1">[2]WB!#REF!</definedName>
    <definedName name="__5__123Graph_BIBA_IBRD" localSheetId="5" hidden="1">[2]WB!#REF!</definedName>
    <definedName name="__5__123Graph_BIBA_IBRD" localSheetId="6" hidden="1">[2]WB!#REF!</definedName>
    <definedName name="__5__123Graph_BIBA_IBRD" localSheetId="7" hidden="1">[2]WB!#REF!</definedName>
    <definedName name="__5__123Graph_BIBA_IBRD" localSheetId="8" hidden="1">[2]WB!#REF!</definedName>
    <definedName name="__5__123Graph_BIBA_IBRD" localSheetId="9" hidden="1">[2]WB!#REF!</definedName>
    <definedName name="__5__123Graph_BIBA_IBRD" localSheetId="10" hidden="1">[2]WB!#REF!</definedName>
    <definedName name="__5__123Graph_BIBA_IBRD" localSheetId="11" hidden="1">[2]WB!#REF!</definedName>
    <definedName name="__5__123Graph_BIBA_IBRD" localSheetId="12" hidden="1">[2]WB!#REF!</definedName>
    <definedName name="__5__123Graph_BIBA_IBRD" localSheetId="13" hidden="1">[2]WB!#REF!</definedName>
    <definedName name="__5__123Graph_BIBA_IBRD" localSheetId="14" hidden="1">[2]WB!#REF!</definedName>
    <definedName name="__5__123Graph_BIBA_IBRD" localSheetId="15" hidden="1">[2]WB!#REF!</definedName>
    <definedName name="__5__123Graph_BIBA_IBRD" localSheetId="16" hidden="1">[2]WB!#REF!</definedName>
    <definedName name="__5__123Graph_BIBA_IBRD" localSheetId="20" hidden="1">[2]WB!#REF!</definedName>
    <definedName name="__5__123Graph_BIBA_IBRD" localSheetId="21" hidden="1">[2]WB!#REF!</definedName>
    <definedName name="__5__123Graph_BIBA_IBRD" hidden="1">[2]WB!#REF!</definedName>
    <definedName name="__6B.2_B.3" localSheetId="23">#REF!</definedName>
    <definedName name="__6B.2_B.3" localSheetId="14">#REF!</definedName>
    <definedName name="__6B.2_B.3" localSheetId="16">#REF!</definedName>
    <definedName name="__6B.2_B.3" localSheetId="20">#REF!</definedName>
    <definedName name="__6B.2_B.3" localSheetId="21">#REF!</definedName>
    <definedName name="__6B.2_B.3">#REF!</definedName>
    <definedName name="__7B.4___5" localSheetId="23">#REF!</definedName>
    <definedName name="__7B.4___5" localSheetId="14">#REF!</definedName>
    <definedName name="__7B.4___5" localSheetId="20">#REF!</definedName>
    <definedName name="__7B.4___5" localSheetId="21">#REF!</definedName>
    <definedName name="__7B.4___5">#REF!</definedName>
    <definedName name="__8CONSOL_B2" localSheetId="23">#REF!</definedName>
    <definedName name="__8CONSOL_B2" localSheetId="14">#REF!</definedName>
    <definedName name="__8CONSOL_B2" localSheetId="20">#REF!</definedName>
    <definedName name="__8CONSOL_B2" localSheetId="21">#REF!</definedName>
    <definedName name="__8CONSOL_B2">#REF!</definedName>
    <definedName name="__9CONSOL_DEPOSITS" localSheetId="23">'[4]A 11'!#REF!</definedName>
    <definedName name="__9CONSOL_DEPOSITS" localSheetId="14">'[4]A 11'!#REF!</definedName>
    <definedName name="__9CONSOL_DEPOSITS" localSheetId="20">'[4]A 11'!#REF!</definedName>
    <definedName name="__9CONSOL_DEPOSITS" localSheetId="21">'[4]A 11'!#REF!</definedName>
    <definedName name="__9CONSOL_DEPOSITS">'[4]A 11'!#REF!</definedName>
    <definedName name="__BOP2" localSheetId="23">[5]BoP!#REF!</definedName>
    <definedName name="__BOP2" localSheetId="14">[5]BoP!#REF!</definedName>
    <definedName name="__BOP2" localSheetId="20">[5]BoP!#REF!</definedName>
    <definedName name="__BOP2" localSheetId="21">[5]BoP!#REF!</definedName>
    <definedName name="__BOP2">[5]BoP!#REF!</definedName>
    <definedName name="__END94" localSheetId="23">#REF!</definedName>
    <definedName name="__END94" localSheetId="14">#REF!</definedName>
    <definedName name="__END94" localSheetId="16">#REF!</definedName>
    <definedName name="__END94" localSheetId="20">#REF!</definedName>
    <definedName name="__END94" localSheetId="21">#REF!</definedName>
    <definedName name="__END94">#REF!</definedName>
    <definedName name="__RES2" localSheetId="23">[5]RES!#REF!</definedName>
    <definedName name="__RES2" localSheetId="14">[5]RES!#REF!</definedName>
    <definedName name="__RES2" localSheetId="16">[5]RES!#REF!</definedName>
    <definedName name="__RES2" localSheetId="20">[5]RES!#REF!</definedName>
    <definedName name="__RES2" localSheetId="21">[5]RES!#REF!</definedName>
    <definedName name="__RES2">[5]RES!#REF!</definedName>
    <definedName name="__sr4" localSheetId="23">#REF!</definedName>
    <definedName name="__sr4" localSheetId="14">#REF!</definedName>
    <definedName name="__sr4" localSheetId="16">#REF!</definedName>
    <definedName name="__sr4" localSheetId="20">#REF!</definedName>
    <definedName name="__sr4" localSheetId="21">#REF!</definedName>
    <definedName name="__sr4">#REF!</definedName>
    <definedName name="__sr5" localSheetId="23">#REF!</definedName>
    <definedName name="__sr5" localSheetId="14">#REF!</definedName>
    <definedName name="__sr5" localSheetId="20">#REF!</definedName>
    <definedName name="__sr5" localSheetId="21">#REF!</definedName>
    <definedName name="__sr5">#REF!</definedName>
    <definedName name="__SUM2" localSheetId="23">#REF!</definedName>
    <definedName name="__SUM2" localSheetId="14">#REF!</definedName>
    <definedName name="__SUM2" localSheetId="20">#REF!</definedName>
    <definedName name="__SUM2" localSheetId="21">#REF!</definedName>
    <definedName name="__SUM2">#REF!</definedName>
    <definedName name="__TAB1" localSheetId="20">#REF!</definedName>
    <definedName name="__TAB1" localSheetId="21">#REF!</definedName>
    <definedName name="__TAB1">#REF!</definedName>
    <definedName name="__Tab19" localSheetId="20">#REF!</definedName>
    <definedName name="__Tab19" localSheetId="21">#REF!</definedName>
    <definedName name="__Tab19">#REF!</definedName>
    <definedName name="__Tab20" localSheetId="20">#REF!</definedName>
    <definedName name="__Tab20" localSheetId="21">#REF!</definedName>
    <definedName name="__Tab20">#REF!</definedName>
    <definedName name="__Tab21" localSheetId="20">#REF!</definedName>
    <definedName name="__Tab21" localSheetId="21">#REF!</definedName>
    <definedName name="__Tab21">#REF!</definedName>
    <definedName name="__Tab22" localSheetId="20">#REF!</definedName>
    <definedName name="__Tab22" localSheetId="21">#REF!</definedName>
    <definedName name="__Tab22">#REF!</definedName>
    <definedName name="__Tab23" localSheetId="20">#REF!</definedName>
    <definedName name="__Tab23" localSheetId="21">#REF!</definedName>
    <definedName name="__Tab23">#REF!</definedName>
    <definedName name="__Tab24" localSheetId="20">#REF!</definedName>
    <definedName name="__Tab24" localSheetId="21">#REF!</definedName>
    <definedName name="__Tab24">#REF!</definedName>
    <definedName name="__Tab26" localSheetId="20">#REF!</definedName>
    <definedName name="__Tab26" localSheetId="21">#REF!</definedName>
    <definedName name="__Tab26">#REF!</definedName>
    <definedName name="__Tab27" localSheetId="20">#REF!</definedName>
    <definedName name="__Tab27" localSheetId="21">#REF!</definedName>
    <definedName name="__Tab27">#REF!</definedName>
    <definedName name="__Tab28" localSheetId="20">#REF!</definedName>
    <definedName name="__Tab28" localSheetId="21">#REF!</definedName>
    <definedName name="__Tab28">#REF!</definedName>
    <definedName name="__Tab29" localSheetId="20">#REF!</definedName>
    <definedName name="__Tab29" localSheetId="21">#REF!</definedName>
    <definedName name="__Tab29">#REF!</definedName>
    <definedName name="__Tab30" localSheetId="20">#REF!</definedName>
    <definedName name="__Tab30" localSheetId="21">#REF!</definedName>
    <definedName name="__Tab30">#REF!</definedName>
    <definedName name="__Tab31" localSheetId="20">#REF!</definedName>
    <definedName name="__Tab31" localSheetId="21">#REF!</definedName>
    <definedName name="__Tab31">#REF!</definedName>
    <definedName name="__Tab32" localSheetId="20">#REF!</definedName>
    <definedName name="__Tab32" localSheetId="21">#REF!</definedName>
    <definedName name="__Tab32">#REF!</definedName>
    <definedName name="__Tab33" localSheetId="20">#REF!</definedName>
    <definedName name="__Tab33" localSheetId="21">#REF!</definedName>
    <definedName name="__Tab33">#REF!</definedName>
    <definedName name="__Tab34" localSheetId="20">#REF!</definedName>
    <definedName name="__Tab34" localSheetId="21">#REF!</definedName>
    <definedName name="__Tab34">#REF!</definedName>
    <definedName name="__Tab35" localSheetId="20">#REF!</definedName>
    <definedName name="__Tab35" localSheetId="21">#REF!</definedName>
    <definedName name="__Tab35">#REF!</definedName>
    <definedName name="__WB2" localSheetId="20">#REF!</definedName>
    <definedName name="__WB2" localSheetId="21">#REF!</definedName>
    <definedName name="__WB2">#REF!</definedName>
    <definedName name="__YR0110">'[1]Imp:DSA output'!$O$9:$R$464</definedName>
    <definedName name="__YR89">'[1]Imp:DSA output'!$C$9:$C$464</definedName>
    <definedName name="__YR90">'[1]Imp:DSA output'!$D$9:$D$464</definedName>
    <definedName name="__YR91">'[1]Imp:DSA output'!$E$9:$E$464</definedName>
    <definedName name="__YR92">'[1]Imp:DSA output'!$F$9:$F$464</definedName>
    <definedName name="__YR93">'[1]Imp:DSA output'!$G$9:$G$464</definedName>
    <definedName name="__YR94">'[1]Imp:DSA output'!$H$9:$H$464</definedName>
    <definedName name="__YR95">'[1]Imp:DSA output'!$I$9:$I$464</definedName>
    <definedName name="_10FA_L" localSheetId="23">#REF!</definedName>
    <definedName name="_10FA_L" localSheetId="14">#REF!</definedName>
    <definedName name="_10FA_L" localSheetId="16">#REF!</definedName>
    <definedName name="_10FA_L" localSheetId="20">#REF!</definedName>
    <definedName name="_10FA_L" localSheetId="21">#REF!</definedName>
    <definedName name="_10FA_L">#REF!</definedName>
    <definedName name="_11GAZ_LIABS" localSheetId="23">#REF!</definedName>
    <definedName name="_11GAZ_LIABS" localSheetId="14">#REF!</definedName>
    <definedName name="_11GAZ_LIABS" localSheetId="20">#REF!</definedName>
    <definedName name="_11GAZ_LIABS" localSheetId="21">#REF!</definedName>
    <definedName name="_11GAZ_LIABS">#REF!</definedName>
    <definedName name="_12INT_RESERVES" localSheetId="23">#REF!</definedName>
    <definedName name="_12INT_RESERVES" localSheetId="14">#REF!</definedName>
    <definedName name="_12INT_RESERVES" localSheetId="20">#REF!</definedName>
    <definedName name="_12INT_RESERVES" localSheetId="21">#REF!</definedName>
    <definedName name="_12INT_RESERVES">#REF!</definedName>
    <definedName name="_1r" localSheetId="20">#REF!</definedName>
    <definedName name="_1r" localSheetId="21">#REF!</definedName>
    <definedName name="_1r">#REF!</definedName>
    <definedName name="_1SEC_A_FIM16">[6]FIM16!$J$1</definedName>
    <definedName name="_2_hours" localSheetId="23">#REF!</definedName>
    <definedName name="_2_hours" localSheetId="8">#REF!</definedName>
    <definedName name="_2_hours" localSheetId="14">#REF!</definedName>
    <definedName name="_2_hours" localSheetId="17">#REF!</definedName>
    <definedName name="_2_hours" localSheetId="20">#REF!</definedName>
    <definedName name="_2_hours" localSheetId="21">#REF!</definedName>
    <definedName name="_2_hours">#REF!</definedName>
    <definedName name="_2Macros_Import_.qbop">[7]!'[Macros Import].qbop'</definedName>
    <definedName name="_3__123Graph_ACPI_ER_LOG" localSheetId="4" hidden="1">[2]ER!#REF!</definedName>
    <definedName name="_3__123Graph_ACPI_ER_LOG" localSheetId="23" hidden="1">[2]ER!#REF!</definedName>
    <definedName name="_3__123Graph_ACPI_ER_LOG" localSheetId="5" hidden="1">[2]ER!#REF!</definedName>
    <definedName name="_3__123Graph_ACPI_ER_LOG" localSheetId="6" hidden="1">[2]ER!#REF!</definedName>
    <definedName name="_3__123Graph_ACPI_ER_LOG" localSheetId="7" hidden="1">[2]ER!#REF!</definedName>
    <definedName name="_3__123Graph_ACPI_ER_LOG" localSheetId="8" hidden="1">[2]ER!#REF!</definedName>
    <definedName name="_3__123Graph_ACPI_ER_LOG" localSheetId="9" hidden="1">[2]ER!#REF!</definedName>
    <definedName name="_3__123Graph_ACPI_ER_LOG" localSheetId="10" hidden="1">[2]ER!#REF!</definedName>
    <definedName name="_3__123Graph_ACPI_ER_LOG" localSheetId="11" hidden="1">[2]ER!#REF!</definedName>
    <definedName name="_3__123Graph_ACPI_ER_LOG" localSheetId="12" hidden="1">[2]ER!#REF!</definedName>
    <definedName name="_3__123Graph_ACPI_ER_LOG" localSheetId="13" hidden="1">[2]ER!#REF!</definedName>
    <definedName name="_3__123Graph_ACPI_ER_LOG" localSheetId="14" hidden="1">[2]ER!#REF!</definedName>
    <definedName name="_3__123Graph_ACPI_ER_LOG" localSheetId="15" hidden="1">[2]ER!#REF!</definedName>
    <definedName name="_3__123Graph_ACPI_ER_LOG" localSheetId="16" hidden="1">[2]ER!#REF!</definedName>
    <definedName name="_3__123Graph_ACPI_ER_LOG" localSheetId="20" hidden="1">[2]ER!#REF!</definedName>
    <definedName name="_3__123Graph_ACPI_ER_LOG" localSheetId="21" hidden="1">[2]ER!#REF!</definedName>
    <definedName name="_3__123Graph_ACPI_ER_LOG" hidden="1">[2]ER!#REF!</definedName>
    <definedName name="_4__123Graph_BCPI_ER_LOG" localSheetId="4" hidden="1">[2]ER!#REF!</definedName>
    <definedName name="_4__123Graph_BCPI_ER_LOG" localSheetId="23" hidden="1">[2]ER!#REF!</definedName>
    <definedName name="_4__123Graph_BCPI_ER_LOG" localSheetId="5" hidden="1">[2]ER!#REF!</definedName>
    <definedName name="_4__123Graph_BCPI_ER_LOG" localSheetId="6" hidden="1">[2]ER!#REF!</definedName>
    <definedName name="_4__123Graph_BCPI_ER_LOG" localSheetId="7" hidden="1">[2]ER!#REF!</definedName>
    <definedName name="_4__123Graph_BCPI_ER_LOG" localSheetId="8" hidden="1">[2]ER!#REF!</definedName>
    <definedName name="_4__123Graph_BCPI_ER_LOG" localSheetId="9" hidden="1">[2]ER!#REF!</definedName>
    <definedName name="_4__123Graph_BCPI_ER_LOG" localSheetId="10" hidden="1">[2]ER!#REF!</definedName>
    <definedName name="_4__123Graph_BCPI_ER_LOG" localSheetId="11" hidden="1">[2]ER!#REF!</definedName>
    <definedName name="_4__123Graph_BCPI_ER_LOG" localSheetId="12" hidden="1">[2]ER!#REF!</definedName>
    <definedName name="_4__123Graph_BCPI_ER_LOG" localSheetId="13" hidden="1">[2]ER!#REF!</definedName>
    <definedName name="_4__123Graph_BCPI_ER_LOG" localSheetId="14" hidden="1">[2]ER!#REF!</definedName>
    <definedName name="_4__123Graph_BCPI_ER_LOG" localSheetId="15" hidden="1">[2]ER!#REF!</definedName>
    <definedName name="_4__123Graph_BCPI_ER_LOG" localSheetId="16" hidden="1">[2]ER!#REF!</definedName>
    <definedName name="_4__123Graph_BCPI_ER_LOG" localSheetId="20" hidden="1">[2]ER!#REF!</definedName>
    <definedName name="_4__123Graph_BCPI_ER_LOG" localSheetId="21" hidden="1">[2]ER!#REF!</definedName>
    <definedName name="_4__123Graph_BCPI_ER_LOG" hidden="1">[2]ER!#REF!</definedName>
    <definedName name="_5__123Graph_BIBA_IBRD" localSheetId="4" hidden="1">[2]WB!#REF!</definedName>
    <definedName name="_5__123Graph_BIBA_IBRD" localSheetId="23" hidden="1">[2]WB!#REF!</definedName>
    <definedName name="_5__123Graph_BIBA_IBRD" localSheetId="5" hidden="1">[2]WB!#REF!</definedName>
    <definedName name="_5__123Graph_BIBA_IBRD" localSheetId="6" hidden="1">[2]WB!#REF!</definedName>
    <definedName name="_5__123Graph_BIBA_IBRD" localSheetId="7" hidden="1">[2]WB!#REF!</definedName>
    <definedName name="_5__123Graph_BIBA_IBRD" localSheetId="8" hidden="1">[2]WB!#REF!</definedName>
    <definedName name="_5__123Graph_BIBA_IBRD" localSheetId="9" hidden="1">[2]WB!#REF!</definedName>
    <definedName name="_5__123Graph_BIBA_IBRD" localSheetId="10" hidden="1">[2]WB!#REF!</definedName>
    <definedName name="_5__123Graph_BIBA_IBRD" localSheetId="11" hidden="1">[2]WB!#REF!</definedName>
    <definedName name="_5__123Graph_BIBA_IBRD" localSheetId="12" hidden="1">[2]WB!#REF!</definedName>
    <definedName name="_5__123Graph_BIBA_IBRD" localSheetId="13" hidden="1">[2]WB!#REF!</definedName>
    <definedName name="_5__123Graph_BIBA_IBRD" localSheetId="14" hidden="1">[2]WB!#REF!</definedName>
    <definedName name="_5__123Graph_BIBA_IBRD" localSheetId="15" hidden="1">[2]WB!#REF!</definedName>
    <definedName name="_5__123Graph_BIBA_IBRD" localSheetId="16" hidden="1">[2]WB!#REF!</definedName>
    <definedName name="_5__123Graph_BIBA_IBRD" localSheetId="20" hidden="1">[2]WB!#REF!</definedName>
    <definedName name="_5__123Graph_BIBA_IBRD" localSheetId="21" hidden="1">[2]WB!#REF!</definedName>
    <definedName name="_5__123Graph_BIBA_IBRD" hidden="1">[2]WB!#REF!</definedName>
    <definedName name="_6B.2_B.3" localSheetId="23">#REF!</definedName>
    <definedName name="_6B.2_B.3" localSheetId="14">#REF!</definedName>
    <definedName name="_6B.2_B.3" localSheetId="16">#REF!</definedName>
    <definedName name="_6B.2_B.3" localSheetId="20">#REF!</definedName>
    <definedName name="_6B.2_B.3" localSheetId="21">#REF!</definedName>
    <definedName name="_6B.2_B.3">#REF!</definedName>
    <definedName name="_7B.4___5" localSheetId="23">#REF!</definedName>
    <definedName name="_7B.4___5" localSheetId="14">#REF!</definedName>
    <definedName name="_7B.4___5" localSheetId="20">#REF!</definedName>
    <definedName name="_7B.4___5" localSheetId="21">#REF!</definedName>
    <definedName name="_7B.4___5">#REF!</definedName>
    <definedName name="_8CONSOL_B2" localSheetId="23">#REF!</definedName>
    <definedName name="_8CONSOL_B2" localSheetId="14">#REF!</definedName>
    <definedName name="_8CONSOL_B2" localSheetId="20">#REF!</definedName>
    <definedName name="_8CONSOL_B2" localSheetId="21">#REF!</definedName>
    <definedName name="_8CONSOL_B2">#REF!</definedName>
    <definedName name="_9CONSOL_DEPOSITS" localSheetId="23">'[8]A 11'!#REF!</definedName>
    <definedName name="_9CONSOL_DEPOSITS" localSheetId="14">'[8]A 11'!#REF!</definedName>
    <definedName name="_9CONSOL_DEPOSITS" localSheetId="20">'[8]A 11'!#REF!</definedName>
    <definedName name="_9CONSOL_DEPOSITS" localSheetId="21">'[8]A 11'!#REF!</definedName>
    <definedName name="_9CONSOL_DEPOSITS">'[8]A 11'!#REF!</definedName>
    <definedName name="_AUG1">[9]AUGUST!$1:$1048576</definedName>
    <definedName name="_BOP2" localSheetId="4">[10]BoP!#REF!</definedName>
    <definedName name="_BOP2" localSheetId="23">[10]BoP!#REF!</definedName>
    <definedName name="_BOP2" localSheetId="24">[10]BoP!#REF!</definedName>
    <definedName name="_BOP2" localSheetId="20">[10]BoP!#REF!</definedName>
    <definedName name="_BOP2" localSheetId="21">[10]BoP!#REF!</definedName>
    <definedName name="_BOP2">[10]BoP!#REF!</definedName>
    <definedName name="_END94" localSheetId="23">#REF!</definedName>
    <definedName name="_END94" localSheetId="14">#REF!</definedName>
    <definedName name="_END94" localSheetId="16">#REF!</definedName>
    <definedName name="_END94" localSheetId="20">#REF!</definedName>
    <definedName name="_END94" localSheetId="21">#REF!</definedName>
    <definedName name="_END94">#REF!</definedName>
    <definedName name="_Fill" localSheetId="4" hidden="1">#REF!</definedName>
    <definedName name="_Fill" localSheetId="23" hidden="1">#REF!</definedName>
    <definedName name="_Fill" localSheetId="5" hidden="1">#REF!</definedName>
    <definedName name="_Fill" localSheetId="6" hidden="1">#REF!</definedName>
    <definedName name="_Fill" localSheetId="7" hidden="1">#REF!</definedName>
    <definedName name="_Fill" localSheetId="8" hidden="1">#REF!</definedName>
    <definedName name="_Fill" localSheetId="9" hidden="1">#REF!</definedName>
    <definedName name="_Fill" localSheetId="10" hidden="1">#REF!</definedName>
    <definedName name="_Fill" localSheetId="11" hidden="1">#REF!</definedName>
    <definedName name="_Fill" localSheetId="12" hidden="1">#REF!</definedName>
    <definedName name="_Fill" localSheetId="13" hidden="1">#REF!</definedName>
    <definedName name="_Fill" localSheetId="14" hidden="1">#REF!</definedName>
    <definedName name="_Fill" localSheetId="15" hidden="1">#REF!</definedName>
    <definedName name="_Fill" localSheetId="16" hidden="1">#REF!</definedName>
    <definedName name="_Fill" localSheetId="20" hidden="1">#REF!</definedName>
    <definedName name="_Fill" localSheetId="21" hidden="1">#REF!</definedName>
    <definedName name="_Fill" hidden="1">#REF!</definedName>
    <definedName name="_Order1" hidden="1">0</definedName>
    <definedName name="_Order2" hidden="1">0</definedName>
    <definedName name="_Parse_Out" localSheetId="4" hidden="1">#REF!</definedName>
    <definedName name="_Parse_Out" localSheetId="23" hidden="1">#REF!</definedName>
    <definedName name="_Parse_Out" localSheetId="5" hidden="1">#REF!</definedName>
    <definedName name="_Parse_Out" localSheetId="6" hidden="1">#REF!</definedName>
    <definedName name="_Parse_Out" localSheetId="7" hidden="1">#REF!</definedName>
    <definedName name="_Parse_Out" localSheetId="8" hidden="1">#REF!</definedName>
    <definedName name="_Parse_Out" localSheetId="9" hidden="1">#REF!</definedName>
    <definedName name="_Parse_Out" localSheetId="10" hidden="1">#REF!</definedName>
    <definedName name="_Parse_Out" localSheetId="11" hidden="1">#REF!</definedName>
    <definedName name="_Parse_Out" localSheetId="12" hidden="1">#REF!</definedName>
    <definedName name="_Parse_Out" localSheetId="13" hidden="1">#REF!</definedName>
    <definedName name="_Parse_Out" localSheetId="14" hidden="1">#REF!</definedName>
    <definedName name="_Parse_Out" localSheetId="15" hidden="1">#REF!</definedName>
    <definedName name="_Parse_Out" localSheetId="16" hidden="1">#REF!</definedName>
    <definedName name="_Parse_Out" localSheetId="20" hidden="1">#REF!</definedName>
    <definedName name="_Parse_Out" localSheetId="21" hidden="1">#REF!</definedName>
    <definedName name="_Parse_Out" hidden="1">#REF!</definedName>
    <definedName name="_Regression_Out" localSheetId="4" hidden="1">#REF!</definedName>
    <definedName name="_Regression_Out" localSheetId="5" hidden="1">#REF!</definedName>
    <definedName name="_Regression_Out" localSheetId="6" hidden="1">#REF!</definedName>
    <definedName name="_Regression_Out" localSheetId="7" hidden="1">#REF!</definedName>
    <definedName name="_Regression_Out" localSheetId="8" hidden="1">#REF!</definedName>
    <definedName name="_Regression_Out" localSheetId="9" hidden="1">#REF!</definedName>
    <definedName name="_Regression_Out" localSheetId="10" hidden="1">#REF!</definedName>
    <definedName name="_Regression_Out" localSheetId="11" hidden="1">#REF!</definedName>
    <definedName name="_Regression_Out" localSheetId="12" hidden="1">#REF!</definedName>
    <definedName name="_Regression_Out" localSheetId="13" hidden="1">#REF!</definedName>
    <definedName name="_Regression_Out" localSheetId="14" hidden="1">#REF!</definedName>
    <definedName name="_Regression_Out" localSheetId="15" hidden="1">#REF!</definedName>
    <definedName name="_Regression_Out" localSheetId="16" hidden="1">#REF!</definedName>
    <definedName name="_Regression_Out" localSheetId="20" hidden="1">#REF!</definedName>
    <definedName name="_Regression_Out" localSheetId="21" hidden="1">#REF!</definedName>
    <definedName name="_Regression_Out" hidden="1">#REF!</definedName>
    <definedName name="_Regression_X" localSheetId="4" hidden="1">#REF!</definedName>
    <definedName name="_Regression_X" localSheetId="5" hidden="1">#REF!</definedName>
    <definedName name="_Regression_X" localSheetId="6" hidden="1">#REF!</definedName>
    <definedName name="_Regression_X" localSheetId="7" hidden="1">#REF!</definedName>
    <definedName name="_Regression_X" localSheetId="8" hidden="1">#REF!</definedName>
    <definedName name="_Regression_X" localSheetId="9" hidden="1">#REF!</definedName>
    <definedName name="_Regression_X" localSheetId="10" hidden="1">#REF!</definedName>
    <definedName name="_Regression_X" localSheetId="11" hidden="1">#REF!</definedName>
    <definedName name="_Regression_X" localSheetId="12" hidden="1">#REF!</definedName>
    <definedName name="_Regression_X" localSheetId="13" hidden="1">#REF!</definedName>
    <definedName name="_Regression_X" localSheetId="14" hidden="1">#REF!</definedName>
    <definedName name="_Regression_X" localSheetId="15" hidden="1">#REF!</definedName>
    <definedName name="_Regression_X" localSheetId="16" hidden="1">#REF!</definedName>
    <definedName name="_Regression_X" localSheetId="20" hidden="1">#REF!</definedName>
    <definedName name="_Regression_X" localSheetId="21" hidden="1">#REF!</definedName>
    <definedName name="_Regression_X" hidden="1">#REF!</definedName>
    <definedName name="_Regression_Y" localSheetId="4" hidden="1">#REF!</definedName>
    <definedName name="_Regression_Y" localSheetId="5" hidden="1">#REF!</definedName>
    <definedName name="_Regression_Y" localSheetId="6" hidden="1">#REF!</definedName>
    <definedName name="_Regression_Y" localSheetId="7" hidden="1">#REF!</definedName>
    <definedName name="_Regression_Y" localSheetId="8" hidden="1">#REF!</definedName>
    <definedName name="_Regression_Y" localSheetId="9" hidden="1">#REF!</definedName>
    <definedName name="_Regression_Y" localSheetId="10" hidden="1">#REF!</definedName>
    <definedName name="_Regression_Y" localSheetId="11" hidden="1">#REF!</definedName>
    <definedName name="_Regression_Y" localSheetId="12" hidden="1">#REF!</definedName>
    <definedName name="_Regression_Y" localSheetId="13" hidden="1">#REF!</definedName>
    <definedName name="_Regression_Y" localSheetId="14" hidden="1">#REF!</definedName>
    <definedName name="_Regression_Y" localSheetId="15" hidden="1">#REF!</definedName>
    <definedName name="_Regression_Y" localSheetId="16" hidden="1">#REF!</definedName>
    <definedName name="_Regression_Y" localSheetId="20" hidden="1">#REF!</definedName>
    <definedName name="_Regression_Y" localSheetId="21" hidden="1">#REF!</definedName>
    <definedName name="_Regression_Y" hidden="1">#REF!</definedName>
    <definedName name="_RES2" localSheetId="4">[10]RES!#REF!</definedName>
    <definedName name="_RES2" localSheetId="23">[10]RES!#REF!</definedName>
    <definedName name="_RES2" localSheetId="24">[10]RES!#REF!</definedName>
    <definedName name="_RES2" localSheetId="14">[10]RES!#REF!</definedName>
    <definedName name="_RES2" localSheetId="16">[10]RES!#REF!</definedName>
    <definedName name="_RES2" localSheetId="20">[10]RES!#REF!</definedName>
    <definedName name="_RES2" localSheetId="21">[10]RES!#REF!</definedName>
    <definedName name="_RES2">[10]RES!#REF!</definedName>
    <definedName name="_sr4" localSheetId="23">#REF!</definedName>
    <definedName name="_sr4" localSheetId="14">#REF!</definedName>
    <definedName name="_sr4" localSheetId="16">#REF!</definedName>
    <definedName name="_sr4" localSheetId="20">#REF!</definedName>
    <definedName name="_sr4" localSheetId="21">#REF!</definedName>
    <definedName name="_sr4">#REF!</definedName>
    <definedName name="_sr5" localSheetId="23">#REF!</definedName>
    <definedName name="_sr5" localSheetId="14">#REF!</definedName>
    <definedName name="_sr5" localSheetId="20">#REF!</definedName>
    <definedName name="_sr5" localSheetId="21">#REF!</definedName>
    <definedName name="_sr5">#REF!</definedName>
    <definedName name="_SUM2" localSheetId="23">#REF!</definedName>
    <definedName name="_SUM2" localSheetId="14">#REF!</definedName>
    <definedName name="_SUM2" localSheetId="20">#REF!</definedName>
    <definedName name="_SUM2" localSheetId="21">#REF!</definedName>
    <definedName name="_SUM2">#REF!</definedName>
    <definedName name="_TAB1" localSheetId="20">#REF!</definedName>
    <definedName name="_TAB1" localSheetId="21">#REF!</definedName>
    <definedName name="_TAB1">#REF!</definedName>
    <definedName name="_Tab19" localSheetId="20">#REF!</definedName>
    <definedName name="_Tab19" localSheetId="21">#REF!</definedName>
    <definedName name="_Tab19">#REF!</definedName>
    <definedName name="_Tab20" localSheetId="20">#REF!</definedName>
    <definedName name="_Tab20" localSheetId="21">#REF!</definedName>
    <definedName name="_Tab20">#REF!</definedName>
    <definedName name="_Tab21" localSheetId="20">#REF!</definedName>
    <definedName name="_Tab21" localSheetId="21">#REF!</definedName>
    <definedName name="_Tab21">#REF!</definedName>
    <definedName name="_Tab22" localSheetId="20">#REF!</definedName>
    <definedName name="_Tab22" localSheetId="21">#REF!</definedName>
    <definedName name="_Tab22">#REF!</definedName>
    <definedName name="_Tab23" localSheetId="20">#REF!</definedName>
    <definedName name="_Tab23" localSheetId="21">#REF!</definedName>
    <definedName name="_Tab23">#REF!</definedName>
    <definedName name="_Tab24" localSheetId="20">#REF!</definedName>
    <definedName name="_Tab24" localSheetId="21">#REF!</definedName>
    <definedName name="_Tab24">#REF!</definedName>
    <definedName name="_Tab26" localSheetId="20">#REF!</definedName>
    <definedName name="_Tab26" localSheetId="21">#REF!</definedName>
    <definedName name="_Tab26">#REF!</definedName>
    <definedName name="_Tab27" localSheetId="20">#REF!</definedName>
    <definedName name="_Tab27" localSheetId="21">#REF!</definedName>
    <definedName name="_Tab27">#REF!</definedName>
    <definedName name="_Tab28" localSheetId="20">#REF!</definedName>
    <definedName name="_Tab28" localSheetId="21">#REF!</definedName>
    <definedName name="_Tab28">#REF!</definedName>
    <definedName name="_Tab29" localSheetId="20">#REF!</definedName>
    <definedName name="_Tab29" localSheetId="21">#REF!</definedName>
    <definedName name="_Tab29">#REF!</definedName>
    <definedName name="_Tab30" localSheetId="20">#REF!</definedName>
    <definedName name="_Tab30" localSheetId="21">#REF!</definedName>
    <definedName name="_Tab30">#REF!</definedName>
    <definedName name="_Tab31" localSheetId="20">#REF!</definedName>
    <definedName name="_Tab31" localSheetId="21">#REF!</definedName>
    <definedName name="_Tab31">#REF!</definedName>
    <definedName name="_Tab32" localSheetId="20">#REF!</definedName>
    <definedName name="_Tab32" localSheetId="21">#REF!</definedName>
    <definedName name="_Tab32">#REF!</definedName>
    <definedName name="_Tab33" localSheetId="20">#REF!</definedName>
    <definedName name="_Tab33" localSheetId="21">#REF!</definedName>
    <definedName name="_Tab33">#REF!</definedName>
    <definedName name="_Tab34" localSheetId="20">#REF!</definedName>
    <definedName name="_Tab34" localSheetId="21">#REF!</definedName>
    <definedName name="_Tab34">#REF!</definedName>
    <definedName name="_Tab35" localSheetId="20">#REF!</definedName>
    <definedName name="_Tab35" localSheetId="21">#REF!</definedName>
    <definedName name="_Tab35">#REF!</definedName>
    <definedName name="_WB2" localSheetId="20">#REF!</definedName>
    <definedName name="_WB2" localSheetId="21">#REF!</definedName>
    <definedName name="_WB2">#REF!</definedName>
    <definedName name="_YR0110">'[1]Imp:DSA output'!$O$9:$R$464</definedName>
    <definedName name="_YR89">'[1]Imp:DSA output'!$C$9:$C$464</definedName>
    <definedName name="_YR90">'[1]Imp:DSA output'!$D$9:$D$464</definedName>
    <definedName name="_YR91">'[1]Imp:DSA output'!$E$9:$E$464</definedName>
    <definedName name="_YR92">'[1]Imp:DSA output'!$F$9:$F$464</definedName>
    <definedName name="_YR93">'[1]Imp:DSA output'!$G$9:$G$464</definedName>
    <definedName name="_YR94">'[1]Imp:DSA output'!$H$9:$H$464</definedName>
    <definedName name="_YR95">'[1]Imp:DSA output'!$I$9:$I$464</definedName>
    <definedName name="_Z" localSheetId="4">[1]Imp!#REF!</definedName>
    <definedName name="_Z" localSheetId="23">[1]Imp!#REF!</definedName>
    <definedName name="_Z" localSheetId="24">[1]Imp!#REF!</definedName>
    <definedName name="_Z" localSheetId="20">[1]Imp!#REF!</definedName>
    <definedName name="_Z" localSheetId="21">[1]Imp!#REF!</definedName>
    <definedName name="_Z">[1]Imp!#REF!</definedName>
    <definedName name="AAA" localSheetId="23">#REF!</definedName>
    <definedName name="AAA" localSheetId="14">#REF!</definedName>
    <definedName name="AAA" localSheetId="16">#REF!</definedName>
    <definedName name="AAA" localSheetId="20">#REF!</definedName>
    <definedName name="AAA" localSheetId="21">#REF!</definedName>
    <definedName name="AAA">#REF!</definedName>
    <definedName name="ACTIVATE" localSheetId="23">#REF!</definedName>
    <definedName name="ACTIVATE" localSheetId="14">#REF!</definedName>
    <definedName name="ACTIVATE" localSheetId="20">#REF!</definedName>
    <definedName name="ACTIVATE" localSheetId="21">#REF!</definedName>
    <definedName name="ACTIVATE">#REF!</definedName>
    <definedName name="ADIZA" localSheetId="23">#REF!</definedName>
    <definedName name="ADIZA" localSheetId="14">#REF!</definedName>
    <definedName name="ADIZA" localSheetId="20">#REF!</definedName>
    <definedName name="ADIZA" localSheetId="21">#REF!</definedName>
    <definedName name="ADIZA">#REF!</definedName>
    <definedName name="Agent_License_withdrawn" localSheetId="17">#REF!</definedName>
    <definedName name="Agent_License_withdrawn" localSheetId="20">#REF!</definedName>
    <definedName name="Agent_License_withdrawn" localSheetId="21">#REF!</definedName>
    <definedName name="Agent_License_withdrawn">#REF!</definedName>
    <definedName name="ALL">'[1]Imp:DSA output'!$C$9:$R$464</definedName>
    <definedName name="APR">[11]APR!$1:$1048576</definedName>
    <definedName name="April">[12]Spot!$A:$IV</definedName>
    <definedName name="AS2DocOpenMode" hidden="1">"AS2DocumentEdit"</definedName>
    <definedName name="atrade">[3]!atrade</definedName>
    <definedName name="August" localSheetId="23">#REF!</definedName>
    <definedName name="August" localSheetId="14">#REF!</definedName>
    <definedName name="August" localSheetId="16">#REF!</definedName>
    <definedName name="August" localSheetId="20">#REF!</definedName>
    <definedName name="August" localSheetId="21">#REF!</definedName>
    <definedName name="August">#REF!</definedName>
    <definedName name="BABS" localSheetId="23">'[13]MainReportEBG (2)'!#REF!</definedName>
    <definedName name="BABS" localSheetId="14">'[13]MainReportEBG (2)'!#REF!</definedName>
    <definedName name="BABS" localSheetId="16">'[13]MainReportEBG (2)'!#REF!</definedName>
    <definedName name="BABS" localSheetId="20">'[13]MainReportEBG (2)'!#REF!</definedName>
    <definedName name="BABS" localSheetId="21">'[13]MainReportEBG (2)'!#REF!</definedName>
    <definedName name="BABS">'[13]MainReportEBG (2)'!#REF!</definedName>
    <definedName name="Batumi_debt" localSheetId="23">#REF!</definedName>
    <definedName name="Batumi_debt" localSheetId="14">#REF!</definedName>
    <definedName name="Batumi_debt" localSheetId="16">#REF!</definedName>
    <definedName name="Batumi_debt" localSheetId="20">#REF!</definedName>
    <definedName name="Batumi_debt" localSheetId="21">#REF!</definedName>
    <definedName name="Batumi_debt">#REF!</definedName>
    <definedName name="BB" localSheetId="23">#REF!</definedName>
    <definedName name="BB" localSheetId="14">#REF!</definedName>
    <definedName name="BB" localSheetId="20">#REF!</definedName>
    <definedName name="BB" localSheetId="21">#REF!</definedName>
    <definedName name="BB">#REF!</definedName>
    <definedName name="BBB" localSheetId="23">#REF!</definedName>
    <definedName name="BBB" localSheetId="14">#REF!</definedName>
    <definedName name="BBB" localSheetId="20">#REF!</definedName>
    <definedName name="BBB" localSheetId="21">#REF!</definedName>
    <definedName name="BBB">#REF!</definedName>
    <definedName name="BCA">#N/A</definedName>
    <definedName name="BCA_GDP">#N/A</definedName>
    <definedName name="BCA_NGDP" localSheetId="23">#REF!</definedName>
    <definedName name="BCA_NGDP" localSheetId="14">#REF!</definedName>
    <definedName name="BCA_NGDP" localSheetId="16">#REF!</definedName>
    <definedName name="BCA_NGDP" localSheetId="20">#REF!</definedName>
    <definedName name="BCA_NGDP" localSheetId="21">#REF!</definedName>
    <definedName name="BCA_NGDP">#REF!</definedName>
    <definedName name="BCAT">[14]FEB!$1:$1048576</definedName>
    <definedName name="BE">#N/A</definedName>
    <definedName name="BEA" localSheetId="23">#REF!</definedName>
    <definedName name="BEA" localSheetId="14">#REF!</definedName>
    <definedName name="BEA" localSheetId="16">#REF!</definedName>
    <definedName name="BEA" localSheetId="20">#REF!</definedName>
    <definedName name="BEA" localSheetId="21">#REF!</definedName>
    <definedName name="BEA">#REF!</definedName>
    <definedName name="BEAI">#N/A</definedName>
    <definedName name="BEAIB">#N/A</definedName>
    <definedName name="BEAIG">#N/A</definedName>
    <definedName name="BEAP">#N/A</definedName>
    <definedName name="BEAPB">#N/A</definedName>
    <definedName name="BEAPG">#N/A</definedName>
    <definedName name="BED" localSheetId="23">#REF!</definedName>
    <definedName name="BED" localSheetId="14">#REF!</definedName>
    <definedName name="BED" localSheetId="16">#REF!</definedName>
    <definedName name="BED" localSheetId="20">#REF!</definedName>
    <definedName name="BED" localSheetId="21">#REF!</definedName>
    <definedName name="BED">#REF!</definedName>
    <definedName name="BED_6" localSheetId="23">#REF!</definedName>
    <definedName name="BED_6" localSheetId="14">#REF!</definedName>
    <definedName name="BED_6" localSheetId="20">#REF!</definedName>
    <definedName name="BED_6" localSheetId="21">#REF!</definedName>
    <definedName name="BED_6">#REF!</definedName>
    <definedName name="BEO" localSheetId="23">#REF!</definedName>
    <definedName name="BEO" localSheetId="14">#REF!</definedName>
    <definedName name="BEO" localSheetId="20">#REF!</definedName>
    <definedName name="BEO" localSheetId="21">#REF!</definedName>
    <definedName name="BEO">#REF!</definedName>
    <definedName name="BER" localSheetId="20">#REF!</definedName>
    <definedName name="BER" localSheetId="21">#REF!</definedName>
    <definedName name="BER">#REF!</definedName>
    <definedName name="BERI">#N/A</definedName>
    <definedName name="BERIB">#N/A</definedName>
    <definedName name="BERIG">#N/A</definedName>
    <definedName name="BERP">#N/A</definedName>
    <definedName name="BERPB">#N/A</definedName>
    <definedName name="BERPG">#N/A</definedName>
    <definedName name="BF">#N/A</definedName>
    <definedName name="BFD" localSheetId="23">#REF!</definedName>
    <definedName name="BFD" localSheetId="14">#REF!</definedName>
    <definedName name="BFD" localSheetId="16">#REF!</definedName>
    <definedName name="BFD" localSheetId="20">#REF!</definedName>
    <definedName name="BFD" localSheetId="21">#REF!</definedName>
    <definedName name="BFD">#REF!</definedName>
    <definedName name="BFDA" localSheetId="23">#REF!</definedName>
    <definedName name="BFDA" localSheetId="14">#REF!</definedName>
    <definedName name="BFDA" localSheetId="20">#REF!</definedName>
    <definedName name="BFDA" localSheetId="21">#REF!</definedName>
    <definedName name="BFDA">#REF!</definedName>
    <definedName name="BFDI" localSheetId="23">#REF!</definedName>
    <definedName name="BFDI" localSheetId="14">#REF!</definedName>
    <definedName name="BFDI" localSheetId="20">#REF!</definedName>
    <definedName name="BFDI" localSheetId="21">#REF!</definedName>
    <definedName name="BFDI">#REF!</definedName>
    <definedName name="BFDIL" localSheetId="20">#REF!</definedName>
    <definedName name="BFDIL" localSheetId="21">#REF!</definedName>
    <definedName name="BFDIL">#REF!</definedName>
    <definedName name="BFL">#N/A</definedName>
    <definedName name="BFL_D">#N/A</definedName>
    <definedName name="BFL_DF">#N/A</definedName>
    <definedName name="BFLB">#N/A</definedName>
    <definedName name="BFLB_D">#N/A</definedName>
    <definedName name="BFLB_DF">#N/A</definedName>
    <definedName name="BFLD_DF">#N/A</definedName>
    <definedName name="BFLG">#N/A</definedName>
    <definedName name="BFLG_D">#N/A</definedName>
    <definedName name="BFLG_DF">#N/A</definedName>
    <definedName name="BFO" localSheetId="23">#REF!</definedName>
    <definedName name="BFO" localSheetId="14">#REF!</definedName>
    <definedName name="BFO" localSheetId="16">#REF!</definedName>
    <definedName name="BFO" localSheetId="20">#REF!</definedName>
    <definedName name="BFO" localSheetId="21">#REF!</definedName>
    <definedName name="BFO">#REF!</definedName>
    <definedName name="BFOA" localSheetId="23">#REF!</definedName>
    <definedName name="BFOA" localSheetId="14">#REF!</definedName>
    <definedName name="BFOA" localSheetId="20">#REF!</definedName>
    <definedName name="BFOA" localSheetId="21">#REF!</definedName>
    <definedName name="BFOA">#REF!</definedName>
    <definedName name="BFOAG" localSheetId="23">#REF!</definedName>
    <definedName name="BFOAG" localSheetId="14">#REF!</definedName>
    <definedName name="BFOAG" localSheetId="20">#REF!</definedName>
    <definedName name="BFOAG" localSheetId="21">#REF!</definedName>
    <definedName name="BFOAG">#REF!</definedName>
    <definedName name="BFOL" localSheetId="20">#REF!</definedName>
    <definedName name="BFOL" localSheetId="21">#REF!</definedName>
    <definedName name="BFOL">#REF!</definedName>
    <definedName name="BFOL_B" localSheetId="20">#REF!</definedName>
    <definedName name="BFOL_B" localSheetId="21">#REF!</definedName>
    <definedName name="BFOL_B">#REF!</definedName>
    <definedName name="BFOL_G" localSheetId="20">#REF!</definedName>
    <definedName name="BFOL_G" localSheetId="21">#REF!</definedName>
    <definedName name="BFOL_G">#REF!</definedName>
    <definedName name="BFOL_L" localSheetId="20">#REF!</definedName>
    <definedName name="BFOL_L" localSheetId="21">#REF!</definedName>
    <definedName name="BFOL_L">#REF!</definedName>
    <definedName name="BFOL_O" localSheetId="20">#REF!</definedName>
    <definedName name="BFOL_O" localSheetId="21">#REF!</definedName>
    <definedName name="BFOL_O">#REF!</definedName>
    <definedName name="BFOL_S" localSheetId="20">#REF!</definedName>
    <definedName name="BFOL_S" localSheetId="21">#REF!</definedName>
    <definedName name="BFOL_S">#REF!</definedName>
    <definedName name="BFOLB" localSheetId="20">#REF!</definedName>
    <definedName name="BFOLB" localSheetId="21">#REF!</definedName>
    <definedName name="BFOLB">#REF!</definedName>
    <definedName name="BFOLG_L" localSheetId="20">#REF!</definedName>
    <definedName name="BFOLG_L" localSheetId="21">#REF!</definedName>
    <definedName name="BFOLG_L">#REF!</definedName>
    <definedName name="BFP" localSheetId="20">#REF!</definedName>
    <definedName name="BFP" localSheetId="21">#REF!</definedName>
    <definedName name="BFP">#REF!</definedName>
    <definedName name="BFPA" localSheetId="20">#REF!</definedName>
    <definedName name="BFPA" localSheetId="21">#REF!</definedName>
    <definedName name="BFPA">#REF!</definedName>
    <definedName name="BFPAG" localSheetId="20">#REF!</definedName>
    <definedName name="BFPAG" localSheetId="21">#REF!</definedName>
    <definedName name="BFPAG">#REF!</definedName>
    <definedName name="BFPL" localSheetId="20">#REF!</definedName>
    <definedName name="BFPL" localSheetId="21">#REF!</definedName>
    <definedName name="BFPL">#REF!</definedName>
    <definedName name="BFPLBN" localSheetId="20">#REF!</definedName>
    <definedName name="BFPLBN" localSheetId="21">#REF!</definedName>
    <definedName name="BFPLBN">#REF!</definedName>
    <definedName name="BFPLD" localSheetId="20">#REF!</definedName>
    <definedName name="BFPLD" localSheetId="21">#REF!</definedName>
    <definedName name="BFPLD">#REF!</definedName>
    <definedName name="BFPLD_G" localSheetId="20">#REF!</definedName>
    <definedName name="BFPLD_G" localSheetId="21">#REF!</definedName>
    <definedName name="BFPLD_G">#REF!</definedName>
    <definedName name="BFPLE" localSheetId="20">#REF!</definedName>
    <definedName name="BFPLE" localSheetId="21">#REF!</definedName>
    <definedName name="BFPLE">#REF!</definedName>
    <definedName name="BFPLE_G" localSheetId="20">#REF!</definedName>
    <definedName name="BFPLE_G" localSheetId="21">#REF!</definedName>
    <definedName name="BFPLE_G">#REF!</definedName>
    <definedName name="BFPLMM" localSheetId="20">#REF!</definedName>
    <definedName name="BFPLMM" localSheetId="21">#REF!</definedName>
    <definedName name="BFPLMM">#REF!</definedName>
    <definedName name="BFRA">#N/A</definedName>
    <definedName name="BFUND" localSheetId="23">#REF!</definedName>
    <definedName name="BFUND" localSheetId="14">#REF!</definedName>
    <definedName name="BFUND" localSheetId="16">#REF!</definedName>
    <definedName name="BFUND" localSheetId="20">#REF!</definedName>
    <definedName name="BFUND" localSheetId="21">#REF!</definedName>
    <definedName name="BFUND">#REF!</definedName>
    <definedName name="BGS" localSheetId="23">#REF!</definedName>
    <definedName name="BGS" localSheetId="14">#REF!</definedName>
    <definedName name="BGS" localSheetId="20">#REF!</definedName>
    <definedName name="BGS" localSheetId="21">#REF!</definedName>
    <definedName name="BGS">#REF!</definedName>
    <definedName name="BI">#N/A</definedName>
    <definedName name="BIP" localSheetId="23">#REF!</definedName>
    <definedName name="BIP" localSheetId="14">#REF!</definedName>
    <definedName name="BIP" localSheetId="16">#REF!</definedName>
    <definedName name="BIP" localSheetId="20">#REF!</definedName>
    <definedName name="BIP" localSheetId="21">#REF!</definedName>
    <definedName name="BIP">#REF!</definedName>
    <definedName name="BK">#N/A</definedName>
    <definedName name="BKF">#N/A</definedName>
    <definedName name="BKFA" localSheetId="23">#REF!</definedName>
    <definedName name="BKFA" localSheetId="14">#REF!</definedName>
    <definedName name="BKFA" localSheetId="16">#REF!</definedName>
    <definedName name="BKFA" localSheetId="20">#REF!</definedName>
    <definedName name="BKFA" localSheetId="21">#REF!</definedName>
    <definedName name="BKFA">#REF!</definedName>
    <definedName name="BKO" localSheetId="23">#REF!</definedName>
    <definedName name="BKO" localSheetId="14">#REF!</definedName>
    <definedName name="BKO" localSheetId="20">#REF!</definedName>
    <definedName name="BKO" localSheetId="21">#REF!</definedName>
    <definedName name="BKO">#REF!</definedName>
    <definedName name="BM" localSheetId="23">#REF!</definedName>
    <definedName name="BM" localSheetId="14">#REF!</definedName>
    <definedName name="BM" localSheetId="20">#REF!</definedName>
    <definedName name="BM" localSheetId="21">#REF!</definedName>
    <definedName name="BM">#REF!</definedName>
    <definedName name="BMG">[15]Q6!$E$28:$AH$28</definedName>
    <definedName name="BMII">#N/A</definedName>
    <definedName name="BMII_7" localSheetId="23">#REF!</definedName>
    <definedName name="BMII_7" localSheetId="14">#REF!</definedName>
    <definedName name="BMII_7" localSheetId="16">#REF!</definedName>
    <definedName name="BMII_7" localSheetId="20">#REF!</definedName>
    <definedName name="BMII_7" localSheetId="21">#REF!</definedName>
    <definedName name="BMII_7">#REF!</definedName>
    <definedName name="BMIIB">#N/A</definedName>
    <definedName name="BMIIG">#N/A</definedName>
    <definedName name="BMS" localSheetId="23">#REF!</definedName>
    <definedName name="BMS" localSheetId="14">#REF!</definedName>
    <definedName name="BMS" localSheetId="16">#REF!</definedName>
    <definedName name="BMS" localSheetId="20">#REF!</definedName>
    <definedName name="BMS" localSheetId="21">#REF!</definedName>
    <definedName name="BMS">#REF!</definedName>
    <definedName name="BOP">#N/A</definedName>
    <definedName name="BOPUSD" localSheetId="23">#REF!</definedName>
    <definedName name="BOPUSD" localSheetId="14">#REF!</definedName>
    <definedName name="BOPUSD" localSheetId="16">#REF!</definedName>
    <definedName name="BOPUSD" localSheetId="20">#REF!</definedName>
    <definedName name="BOPUSD" localSheetId="21">#REF!</definedName>
    <definedName name="BOPUSD">#REF!</definedName>
    <definedName name="BRASS" localSheetId="23">#REF!</definedName>
    <definedName name="BRASS" localSheetId="14">#REF!</definedName>
    <definedName name="BRASS" localSheetId="20">#REF!</definedName>
    <definedName name="BRASS" localSheetId="21">#REF!</definedName>
    <definedName name="BRASS">#REF!</definedName>
    <definedName name="BRASS_1" localSheetId="23">#REF!</definedName>
    <definedName name="BRASS_1" localSheetId="14">#REF!</definedName>
    <definedName name="BRASS_1" localSheetId="20">#REF!</definedName>
    <definedName name="BRASS_1" localSheetId="21">#REF!</definedName>
    <definedName name="BRASS_1">#REF!</definedName>
    <definedName name="BRASS_6" localSheetId="20">#REF!</definedName>
    <definedName name="BRASS_6" localSheetId="21">#REF!</definedName>
    <definedName name="BRASS_6">#REF!</definedName>
    <definedName name="BSQ5_DECLARATION" localSheetId="20">#REF!</definedName>
    <definedName name="BSQ5_DECLARATION" localSheetId="21">#REF!</definedName>
    <definedName name="BSQ5_DECLARATION">#REF!</definedName>
    <definedName name="BSQ5_SA" localSheetId="20">#REF!</definedName>
    <definedName name="BSQ5_SA" localSheetId="21">#REF!</definedName>
    <definedName name="BSQ5_SA">#REF!</definedName>
    <definedName name="BSQ5_SB" localSheetId="20">#REF!</definedName>
    <definedName name="BSQ5_SB" localSheetId="21">#REF!</definedName>
    <definedName name="BSQ5_SB">#REF!</definedName>
    <definedName name="BSQ5_SUMMARY" localSheetId="20">#REF!</definedName>
    <definedName name="BSQ5_SUMMARY" localSheetId="21">#REF!</definedName>
    <definedName name="BSQ5_SUMMARY">#REF!</definedName>
    <definedName name="BTR" localSheetId="20">#REF!</definedName>
    <definedName name="BTR" localSheetId="21">#REF!</definedName>
    <definedName name="BTR">#REF!</definedName>
    <definedName name="BTRG" localSheetId="20">#REF!</definedName>
    <definedName name="BTRG" localSheetId="21">#REF!</definedName>
    <definedName name="BTRG">#REF!</definedName>
    <definedName name="Business_Disruption_and_System_Failures" localSheetId="4">#REF!</definedName>
    <definedName name="Business_Disruption_and_System_Failures" localSheetId="23">#REF!</definedName>
    <definedName name="Business_Disruption_and_System_Failures" localSheetId="24">#REF!</definedName>
    <definedName name="Business_Disruption_and_System_Failures" localSheetId="20">#REF!</definedName>
    <definedName name="Business_Disruption_and_System_Failures" localSheetId="21">#REF!</definedName>
    <definedName name="Business_Disruption_and_System_Failures">#REF!</definedName>
    <definedName name="BX" localSheetId="20">#REF!</definedName>
    <definedName name="BX" localSheetId="21">#REF!</definedName>
    <definedName name="BX">#REF!</definedName>
    <definedName name="BXG">[15]Q6!$E$26:$AH$26</definedName>
    <definedName name="BXS" localSheetId="23">#REF!</definedName>
    <definedName name="BXS" localSheetId="14">#REF!</definedName>
    <definedName name="BXS" localSheetId="16">#REF!</definedName>
    <definedName name="BXS" localSheetId="20">#REF!</definedName>
    <definedName name="BXS" localSheetId="21">#REF!</definedName>
    <definedName name="BXS">#REF!</definedName>
    <definedName name="C.2" localSheetId="23">#REF!</definedName>
    <definedName name="C.2" localSheetId="14">#REF!</definedName>
    <definedName name="C.2" localSheetId="20">#REF!</definedName>
    <definedName name="C.2" localSheetId="21">#REF!</definedName>
    <definedName name="C.2">#REF!</definedName>
    <definedName name="calcNGS_NGDP">#N/A</definedName>
    <definedName name="CAT">'[16]Untitled (2)'!$1:$1048576</definedName>
    <definedName name="CBM10_DECLARATION" localSheetId="23">#REF!</definedName>
    <definedName name="CBM10_DECLARATION" localSheetId="14">#REF!</definedName>
    <definedName name="CBM10_DECLARATION" localSheetId="16">#REF!</definedName>
    <definedName name="CBM10_DECLARATION" localSheetId="20">#REF!</definedName>
    <definedName name="CBM10_DECLARATION" localSheetId="21">#REF!</definedName>
    <definedName name="CBM10_DECLARATION">#REF!</definedName>
    <definedName name="CBM10_DEPOSITS" localSheetId="23">#REF!</definedName>
    <definedName name="CBM10_DEPOSITS" localSheetId="14">#REF!</definedName>
    <definedName name="CBM10_DEPOSITS" localSheetId="20">#REF!</definedName>
    <definedName name="CBM10_DEPOSITS" localSheetId="21">#REF!</definedName>
    <definedName name="CBM10_DEPOSITS">#REF!</definedName>
    <definedName name="CBM10_LOANS" localSheetId="23">#REF!</definedName>
    <definedName name="CBM10_LOANS" localSheetId="14">#REF!</definedName>
    <definedName name="CBM10_LOANS" localSheetId="20">#REF!</definedName>
    <definedName name="CBM10_LOANS" localSheetId="21">#REF!</definedName>
    <definedName name="CBM10_LOANS">#REF!</definedName>
    <definedName name="CBM16_DECLARATION" localSheetId="20">#REF!</definedName>
    <definedName name="CBM16_DECLARATION" localSheetId="21">#REF!</definedName>
    <definedName name="CBM16_DECLARATION">#REF!</definedName>
    <definedName name="CBM16_SEC_A" localSheetId="20">#REF!</definedName>
    <definedName name="CBM16_SEC_A" localSheetId="21">#REF!</definedName>
    <definedName name="CBM16_SEC_A">#REF!</definedName>
    <definedName name="CBM16_SEC_B" localSheetId="20">#REF!</definedName>
    <definedName name="CBM16_SEC_B" localSheetId="21">#REF!</definedName>
    <definedName name="CBM16_SEC_B">#REF!</definedName>
    <definedName name="CBM16_SEC_C" localSheetId="20">#REF!</definedName>
    <definedName name="CBM16_SEC_C" localSheetId="21">#REF!</definedName>
    <definedName name="CBM16_SEC_C">#REF!</definedName>
    <definedName name="CBM9_DECLARATION" localSheetId="20">#REF!</definedName>
    <definedName name="CBM9_DECLARATION" localSheetId="21">#REF!</definedName>
    <definedName name="CBM9_DECLARATION">#REF!</definedName>
    <definedName name="CBM9_DEPOSITS" localSheetId="20">#REF!</definedName>
    <definedName name="CBM9_DEPOSITS" localSheetId="21">#REF!</definedName>
    <definedName name="CBM9_DEPOSITS">#REF!</definedName>
    <definedName name="CBM9_LOANS" localSheetId="20">#REF!</definedName>
    <definedName name="CBM9_LOANS" localSheetId="21">#REF!</definedName>
    <definedName name="CBM9_LOANS">#REF!</definedName>
    <definedName name="CCC" localSheetId="20">#REF!</definedName>
    <definedName name="CCC" localSheetId="21">#REF!</definedName>
    <definedName name="CCC">#REF!</definedName>
    <definedName name="charges" localSheetId="17">#REF!</definedName>
    <definedName name="charges" localSheetId="20">#REF!</definedName>
    <definedName name="charges" localSheetId="21">#REF!</definedName>
    <definedName name="charges">#REF!</definedName>
    <definedName name="CHK5.1" localSheetId="20">#REF!</definedName>
    <definedName name="CHK5.1" localSheetId="21">#REF!</definedName>
    <definedName name="CHK5.1">#REF!</definedName>
    <definedName name="cirr" localSheetId="20">#REF!</definedName>
    <definedName name="cirr" localSheetId="21">#REF!</definedName>
    <definedName name="cirr">#REF!</definedName>
    <definedName name="classification">[17]enumeration!$B$2:$B$7</definedName>
    <definedName name="clients" localSheetId="4">#REF!</definedName>
    <definedName name="clients" localSheetId="20">#REF!</definedName>
    <definedName name="clients" localSheetId="21">#REF!</definedName>
    <definedName name="clients">#REF!</definedName>
    <definedName name="Clients_Products_and_Business_Practices" localSheetId="4">#REF!</definedName>
    <definedName name="Clients_Products_and_Business_Practices" localSheetId="23">#REF!</definedName>
    <definedName name="Clients_Products_and_Business_Practices" localSheetId="24">#REF!</definedName>
    <definedName name="Clients_Products_and_Business_Practices" localSheetId="20">#REF!</definedName>
    <definedName name="Clients_Products_and_Business_Practices" localSheetId="21">#REF!</definedName>
    <definedName name="Clients_Products_and_Business_Practices">#REF!</definedName>
    <definedName name="COD" localSheetId="20">#REF!</definedName>
    <definedName name="COD" localSheetId="21">#REF!</definedName>
    <definedName name="COD">#REF!</definedName>
    <definedName name="CODA" localSheetId="20">#REF!</definedName>
    <definedName name="CODA" localSheetId="21">#REF!</definedName>
    <definedName name="CODA">#REF!</definedName>
    <definedName name="Complaint" localSheetId="17">#REF!</definedName>
    <definedName name="Complaint" localSheetId="20">#REF!</definedName>
    <definedName name="Complaint" localSheetId="21">#REF!</definedName>
    <definedName name="Complaint">#REF!</definedName>
    <definedName name="CONSOL" localSheetId="20">#REF!</definedName>
    <definedName name="CONSOL" localSheetId="21">#REF!</definedName>
    <definedName name="CONSOL">#REF!</definedName>
    <definedName name="CONSOLC2" localSheetId="20">#REF!</definedName>
    <definedName name="CONSOLC2" localSheetId="21">#REF!</definedName>
    <definedName name="CONSOLC2">#REF!</definedName>
    <definedName name="ConversionFactor" localSheetId="20">#REF!</definedName>
    <definedName name="ConversionFactor" localSheetId="21">#REF!</definedName>
    <definedName name="ConversionFactor">#REF!</definedName>
    <definedName name="copystart" localSheetId="20">#REF!</definedName>
    <definedName name="copystart" localSheetId="21">#REF!</definedName>
    <definedName name="copystart">#REF!</definedName>
    <definedName name="Copytodebt" localSheetId="4">'[1]in-out'!#REF!</definedName>
    <definedName name="Copytodebt" localSheetId="23">'[1]in-out'!#REF!</definedName>
    <definedName name="Copytodebt" localSheetId="24">'[1]in-out'!#REF!</definedName>
    <definedName name="Copytodebt" localSheetId="22">'[1]in-out'!#REF!</definedName>
    <definedName name="Copytodebt" localSheetId="14">'[1]in-out'!#REF!</definedName>
    <definedName name="Copytodebt" localSheetId="16">'[1]in-out'!#REF!</definedName>
    <definedName name="Copytodebt" localSheetId="20">'[1]in-out'!#REF!</definedName>
    <definedName name="Copytodebt" localSheetId="21">'[1]in-out'!#REF!</definedName>
    <definedName name="Copytodebt">'[1]in-out'!#REF!</definedName>
    <definedName name="COUNT" localSheetId="23">#REF!</definedName>
    <definedName name="COUNT" localSheetId="14">#REF!</definedName>
    <definedName name="COUNT" localSheetId="16">#REF!</definedName>
    <definedName name="COUNT" localSheetId="20">#REF!</definedName>
    <definedName name="COUNT" localSheetId="21">#REF!</definedName>
    <definedName name="COUNT">#REF!</definedName>
    <definedName name="COUNTER" localSheetId="23">#REF!</definedName>
    <definedName name="COUNTER" localSheetId="14">#REF!</definedName>
    <definedName name="COUNTER" localSheetId="20">#REF!</definedName>
    <definedName name="COUNTER" localSheetId="21">#REF!</definedName>
    <definedName name="COUNTER">#REF!</definedName>
    <definedName name="CPF" localSheetId="23">#REF!</definedName>
    <definedName name="CPF" localSheetId="14">#REF!</definedName>
    <definedName name="CPF" localSheetId="20">#REF!</definedName>
    <definedName name="CPF" localSheetId="21">#REF!</definedName>
    <definedName name="CPF">#REF!</definedName>
    <definedName name="CPI_Core" localSheetId="20">#REF!</definedName>
    <definedName name="CPI_Core" localSheetId="21">#REF!</definedName>
    <definedName name="CPI_Core">#REF!</definedName>
    <definedName name="CPI_NAT_monthly" localSheetId="20">#REF!</definedName>
    <definedName name="CPI_NAT_monthly" localSheetId="21">#REF!</definedName>
    <definedName name="CPI_NAT_monthly">#REF!</definedName>
    <definedName name="custtype">[17]enumeration!$C$2:$C$7</definedName>
    <definedName name="d" localSheetId="4">#REF!</definedName>
    <definedName name="d" localSheetId="20">#REF!</definedName>
    <definedName name="d" localSheetId="21">#REF!</definedName>
    <definedName name="d">#REF!</definedName>
    <definedName name="D_B" localSheetId="20">#REF!</definedName>
    <definedName name="D_B" localSheetId="21">#REF!</definedName>
    <definedName name="D_B">#REF!</definedName>
    <definedName name="D_G" localSheetId="20">#REF!</definedName>
    <definedName name="D_G" localSheetId="21">#REF!</definedName>
    <definedName name="D_G">#REF!</definedName>
    <definedName name="D_Ind" localSheetId="20">#REF!</definedName>
    <definedName name="D_Ind" localSheetId="21">#REF!</definedName>
    <definedName name="D_Ind">#REF!</definedName>
    <definedName name="D_L" localSheetId="20">#REF!</definedName>
    <definedName name="D_L" localSheetId="21">#REF!</definedName>
    <definedName name="D_L">#REF!</definedName>
    <definedName name="D_O" localSheetId="20">#REF!</definedName>
    <definedName name="D_O" localSheetId="21">#REF!</definedName>
    <definedName name="D_O">#REF!</definedName>
    <definedName name="D_S" localSheetId="20">#REF!</definedName>
    <definedName name="D_S" localSheetId="21">#REF!</definedName>
    <definedName name="D_S">#REF!</definedName>
    <definedName name="D_SRM" localSheetId="20">#REF!</definedName>
    <definedName name="D_SRM" localSheetId="21">#REF!</definedName>
    <definedName name="D_SRM">#REF!</definedName>
    <definedName name="D_SY" localSheetId="20">#REF!</definedName>
    <definedName name="D_SY" localSheetId="21">#REF!</definedName>
    <definedName name="D_SY">#REF!</definedName>
    <definedName name="da" localSheetId="20">#REF!</definedName>
    <definedName name="da" localSheetId="21">#REF!</definedName>
    <definedName name="da">#REF!</definedName>
    <definedName name="DABproj">#N/A</definedName>
    <definedName name="DAGproj">#N/A</definedName>
    <definedName name="Damage_to_Physical_Assets" localSheetId="23">#REF!</definedName>
    <definedName name="Damage_to_Physical_Assets" localSheetId="14">#REF!</definedName>
    <definedName name="Damage_to_Physical_Assets" localSheetId="16">#REF!</definedName>
    <definedName name="Damage_to_Physical_Assets" localSheetId="20">#REF!</definedName>
    <definedName name="Damage_to_Physical_Assets" localSheetId="21">#REF!</definedName>
    <definedName name="Damage_to_Physical_Assets">#REF!</definedName>
    <definedName name="DAproj">#N/A</definedName>
    <definedName name="DASD">#N/A</definedName>
    <definedName name="DASDB">#N/A</definedName>
    <definedName name="DASDG">#N/A</definedName>
    <definedName name="DAT" localSheetId="23">#REF!</definedName>
    <definedName name="DAT" localSheetId="14">#REF!</definedName>
    <definedName name="DAT" localSheetId="16">#REF!</definedName>
    <definedName name="DAT" localSheetId="20">#REF!</definedName>
    <definedName name="DAT" localSheetId="21">#REF!</definedName>
    <definedName name="DAT">#REF!</definedName>
    <definedName name="_xlnm.Database" localSheetId="23">#REF!</definedName>
    <definedName name="_xlnm.Database" localSheetId="14">#REF!</definedName>
    <definedName name="_xlnm.Database" localSheetId="20">#REF!</definedName>
    <definedName name="_xlnm.Database" localSheetId="21">#REF!</definedName>
    <definedName name="_xlnm.Database">#REF!</definedName>
    <definedName name="DataTypes" localSheetId="23">#REF!</definedName>
    <definedName name="DataTypes" localSheetId="14">#REF!</definedName>
    <definedName name="DataTypes" localSheetId="20">#REF!</definedName>
    <definedName name="DataTypes" localSheetId="21">#REF!</definedName>
    <definedName name="DataTypes">#REF!</definedName>
    <definedName name="date" localSheetId="20">#REF!</definedName>
    <definedName name="date" localSheetId="21">#REF!</definedName>
    <definedName name="date">#REF!</definedName>
    <definedName name="DATE1" localSheetId="20">#REF!</definedName>
    <definedName name="DATE1" localSheetId="21">#REF!</definedName>
    <definedName name="DATE1">#REF!</definedName>
    <definedName name="DATES" localSheetId="20">#REF!</definedName>
    <definedName name="DATES" localSheetId="21">#REF!</definedName>
    <definedName name="DATES">#REF!</definedName>
    <definedName name="Dates1" localSheetId="20">#REF!</definedName>
    <definedName name="Dates1" localSheetId="21">#REF!</definedName>
    <definedName name="Dates1">#REF!</definedName>
    <definedName name="DB" localSheetId="20">#REF!</definedName>
    <definedName name="DB" localSheetId="21">#REF!</definedName>
    <definedName name="DB">#REF!</definedName>
    <definedName name="DBproj">#N/A</definedName>
    <definedName name="ddddd" localSheetId="23">#REF!</definedName>
    <definedName name="ddddd" localSheetId="14">#REF!</definedName>
    <definedName name="ddddd" localSheetId="16">#REF!</definedName>
    <definedName name="ddddd" localSheetId="20">#REF!</definedName>
    <definedName name="ddddd" localSheetId="21">#REF!</definedName>
    <definedName name="ddddd">#REF!</definedName>
    <definedName name="Debenture_securities" localSheetId="8">'[18]B - Debentures'!$A$45:$A$48</definedName>
    <definedName name="Debenture_securities" localSheetId="14">'[18]B - Debentures'!$A$45:$A$48</definedName>
    <definedName name="Debenture_securities">'[19]B - Debentures'!$A$45:$A$48</definedName>
    <definedName name="DEBRIEF" localSheetId="23">#REF!</definedName>
    <definedName name="DEBRIEF" localSheetId="14">#REF!</definedName>
    <definedName name="DEBRIEF" localSheetId="16">#REF!</definedName>
    <definedName name="DEBRIEF" localSheetId="20">#REF!</definedName>
    <definedName name="DEBRIEF" localSheetId="21">#REF!</definedName>
    <definedName name="DEBRIEF">#REF!</definedName>
    <definedName name="DEBT" localSheetId="23">#REF!</definedName>
    <definedName name="DEBT" localSheetId="14">#REF!</definedName>
    <definedName name="DEBT" localSheetId="20">#REF!</definedName>
    <definedName name="DEBT" localSheetId="21">#REF!</definedName>
    <definedName name="DEBT">#REF!</definedName>
    <definedName name="DECLARATION_FIM16" localSheetId="23">[20]FIM16!#REF!</definedName>
    <definedName name="DECLARATION_FIM16" localSheetId="14">[20]FIM16!#REF!</definedName>
    <definedName name="DECLARATION_FIM16" localSheetId="20">[20]FIM16!#REF!</definedName>
    <definedName name="DECLARATION_FIM16" localSheetId="21">[20]FIM16!#REF!</definedName>
    <definedName name="DECLARATION_FIM16">[20]FIM16!#REF!</definedName>
    <definedName name="DEFL" localSheetId="23">#REF!</definedName>
    <definedName name="DEFL" localSheetId="14">#REF!</definedName>
    <definedName name="DEFL" localSheetId="16">#REF!</definedName>
    <definedName name="DEFL" localSheetId="20">#REF!</definedName>
    <definedName name="DEFL" localSheetId="21">#REF!</definedName>
    <definedName name="DEFL">#REF!</definedName>
    <definedName name="delete" localSheetId="23">#REF!</definedName>
    <definedName name="delete" localSheetId="24">#REF!</definedName>
    <definedName name="delete" localSheetId="14">#REF!</definedName>
    <definedName name="delete" localSheetId="20">#REF!</definedName>
    <definedName name="delete" localSheetId="21">#REF!</definedName>
    <definedName name="delete">#REF!</definedName>
    <definedName name="delete2" localSheetId="23">#REF!</definedName>
    <definedName name="delete2" localSheetId="24">#REF!</definedName>
    <definedName name="delete2" localSheetId="14">#REF!</definedName>
    <definedName name="delete2" localSheetId="20">#REF!</definedName>
    <definedName name="delete2" localSheetId="21">#REF!</definedName>
    <definedName name="delete2">#REF!</definedName>
    <definedName name="Density" localSheetId="20">#REF!</definedName>
    <definedName name="Density" localSheetId="21">#REF!</definedName>
    <definedName name="Density">#REF!</definedName>
    <definedName name="DEO" localSheetId="4">[21]HO!#REF!</definedName>
    <definedName name="DEO" localSheetId="23">[21]HO!#REF!</definedName>
    <definedName name="DEO" localSheetId="24">[21]HO!#REF!</definedName>
    <definedName name="DEO" localSheetId="22">[21]HO!#REF!</definedName>
    <definedName name="DEO" localSheetId="20">[21]HO!#REF!</definedName>
    <definedName name="DEO">[21]HO!#REF!</definedName>
    <definedName name="DG" localSheetId="23">#REF!</definedName>
    <definedName name="DG" localSheetId="14">#REF!</definedName>
    <definedName name="DG" localSheetId="16">#REF!</definedName>
    <definedName name="DG" localSheetId="20">#REF!</definedName>
    <definedName name="DG" localSheetId="21">#REF!</definedName>
    <definedName name="DG">#REF!</definedName>
    <definedName name="DG_S" localSheetId="23">#REF!</definedName>
    <definedName name="DG_S" localSheetId="14">#REF!</definedName>
    <definedName name="DG_S" localSheetId="20">#REF!</definedName>
    <definedName name="DG_S" localSheetId="21">#REF!</definedName>
    <definedName name="DG_S">#REF!</definedName>
    <definedName name="DGproj">#N/A</definedName>
    <definedName name="Dimmensions" localSheetId="4" hidden="1">{"pl",#N/A,FALSE,"P&amp;L";"scpl",#N/A,FALSE,"scpl"}</definedName>
    <definedName name="Dimmensions" localSheetId="23" hidden="1">{"pl",#N/A,FALSE,"P&amp;L";"scpl",#N/A,FALSE,"scpl"}</definedName>
    <definedName name="Dimmensions" localSheetId="24" hidden="1">{"pl",#N/A,FALSE,"P&amp;L";"scpl",#N/A,FALSE,"scpl"}</definedName>
    <definedName name="Dimmensions" localSheetId="5" hidden="1">{"pl",#N/A,FALSE,"P&amp;L";"scpl",#N/A,FALSE,"scpl"}</definedName>
    <definedName name="Dimmensions" localSheetId="22" hidden="1">{"pl",#N/A,FALSE,"P&amp;L";"scpl",#N/A,FALSE,"scpl"}</definedName>
    <definedName name="Dimmensions" localSheetId="6" hidden="1">{"pl",#N/A,FALSE,"P&amp;L";"scpl",#N/A,FALSE,"scpl"}</definedName>
    <definedName name="Dimmensions" localSheetId="7" hidden="1">{"pl",#N/A,FALSE,"P&amp;L";"scpl",#N/A,FALSE,"scpl"}</definedName>
    <definedName name="Dimmensions" localSheetId="8" hidden="1">{"pl",#N/A,FALSE,"P&amp;L";"scpl",#N/A,FALSE,"scpl"}</definedName>
    <definedName name="Dimmensions" localSheetId="9" hidden="1">{"pl",#N/A,FALSE,"P&amp;L";"scpl",#N/A,FALSE,"scpl"}</definedName>
    <definedName name="Dimmensions" localSheetId="10" hidden="1">{"pl",#N/A,FALSE,"P&amp;L";"scpl",#N/A,FALSE,"scpl"}</definedName>
    <definedName name="Dimmensions" localSheetId="11" hidden="1">{"pl",#N/A,FALSE,"P&amp;L";"scpl",#N/A,FALSE,"scpl"}</definedName>
    <definedName name="Dimmensions" localSheetId="12" hidden="1">{"pl",#N/A,FALSE,"P&amp;L";"scpl",#N/A,FALSE,"scpl"}</definedName>
    <definedName name="Dimmensions" localSheetId="13" hidden="1">{"pl",#N/A,FALSE,"P&amp;L";"scpl",#N/A,FALSE,"scpl"}</definedName>
    <definedName name="Dimmensions" localSheetId="14" hidden="1">{"pl",#N/A,FALSE,"P&amp;L";"scpl",#N/A,FALSE,"scpl"}</definedName>
    <definedName name="Dimmensions" localSheetId="15" hidden="1">{"pl",#N/A,FALSE,"P&amp;L";"scpl",#N/A,FALSE,"scpl"}</definedName>
    <definedName name="Dimmensions" localSheetId="16" hidden="1">{"pl",#N/A,FALSE,"P&amp;L";"scpl",#N/A,FALSE,"scpl"}</definedName>
    <definedName name="Dimmensions" localSheetId="17" hidden="1">{"pl",#N/A,FALSE,"P&amp;L";"scpl",#N/A,FALSE,"scpl"}</definedName>
    <definedName name="Dimmensions" localSheetId="20" hidden="1">{"pl",#N/A,FALSE,"P&amp;L";"scpl",#N/A,FALSE,"scpl"}</definedName>
    <definedName name="Dimmensions" localSheetId="21" hidden="1">{"pl",#N/A,FALSE,"P&amp;L";"scpl",#N/A,FALSE,"scpl"}</definedName>
    <definedName name="Dimmensions" hidden="1">{"pl",#N/A,FALSE,"P&amp;L";"scpl",#N/A,FALSE,"scpl"}</definedName>
    <definedName name="Disasters_to_Physical_Assets" localSheetId="23">#REF!</definedName>
    <definedName name="Disasters_to_Physical_Assets" localSheetId="14">#REF!</definedName>
    <definedName name="Disasters_to_Physical_Assets" localSheetId="16">#REF!</definedName>
    <definedName name="Disasters_to_Physical_Assets" localSheetId="20">#REF!</definedName>
    <definedName name="Disasters_to_Physical_Assets" localSheetId="21">#REF!</definedName>
    <definedName name="Disasters_to_Physical_Assets">#REF!</definedName>
    <definedName name="Discount_IDA">[22]NPV!$B$28</definedName>
    <definedName name="Discount_NC" localSheetId="23">[22]NPV!#REF!</definedName>
    <definedName name="Discount_NC" localSheetId="24">[22]NPV!#REF!</definedName>
    <definedName name="Discount_NC" localSheetId="20">[22]NPV!#REF!</definedName>
    <definedName name="Discount_NC" localSheetId="21">[22]NPV!#REF!</definedName>
    <definedName name="Discount_NC">[22]NPV!#REF!</definedName>
    <definedName name="DiscountRate" localSheetId="23">#REF!</definedName>
    <definedName name="DiscountRate" localSheetId="14">#REF!</definedName>
    <definedName name="DiscountRate" localSheetId="16">#REF!</definedName>
    <definedName name="DiscountRate" localSheetId="20">#REF!</definedName>
    <definedName name="DiscountRate" localSheetId="21">#REF!</definedName>
    <definedName name="DiscountRate">#REF!</definedName>
    <definedName name="DO" localSheetId="23">#REF!</definedName>
    <definedName name="DO" localSheetId="14">#REF!</definedName>
    <definedName name="DO" localSheetId="20">#REF!</definedName>
    <definedName name="DO" localSheetId="21">#REF!</definedName>
    <definedName name="DO">#REF!</definedName>
    <definedName name="Dproj">#N/A</definedName>
    <definedName name="DS" localSheetId="23">#REF!</definedName>
    <definedName name="DS" localSheetId="14">#REF!</definedName>
    <definedName name="DS" localSheetId="16">#REF!</definedName>
    <definedName name="DS" localSheetId="20">#REF!</definedName>
    <definedName name="DS" localSheetId="21">#REF!</definedName>
    <definedName name="DS">#REF!</definedName>
    <definedName name="DSA_Assumptions" localSheetId="23">#REF!</definedName>
    <definedName name="DSA_Assumptions" localSheetId="14">#REF!</definedName>
    <definedName name="DSA_Assumptions" localSheetId="20">#REF!</definedName>
    <definedName name="DSA_Assumptions" localSheetId="21">#REF!</definedName>
    <definedName name="DSA_Assumptions">#REF!</definedName>
    <definedName name="DSD">#N/A</definedName>
    <definedName name="DSD_S">#N/A</definedName>
    <definedName name="DSDB">#N/A</definedName>
    <definedName name="DSDG">#N/A</definedName>
    <definedName name="DSI" localSheetId="23">#REF!</definedName>
    <definedName name="DSI" localSheetId="14">#REF!</definedName>
    <definedName name="DSI" localSheetId="16">#REF!</definedName>
    <definedName name="DSI" localSheetId="20">#REF!</definedName>
    <definedName name="DSI" localSheetId="21">#REF!</definedName>
    <definedName name="DSI">#REF!</definedName>
    <definedName name="DSIBproj">#N/A</definedName>
    <definedName name="DSIGproj">#N/A</definedName>
    <definedName name="DSIproj">#N/A</definedName>
    <definedName name="DSISD">#N/A</definedName>
    <definedName name="DSISDB">#N/A</definedName>
    <definedName name="DSISDG">#N/A</definedName>
    <definedName name="DSP" localSheetId="23">#REF!</definedName>
    <definedName name="DSP" localSheetId="14">#REF!</definedName>
    <definedName name="DSP" localSheetId="16">#REF!</definedName>
    <definedName name="DSP" localSheetId="20">#REF!</definedName>
    <definedName name="DSP" localSheetId="21">#REF!</definedName>
    <definedName name="DSP">#REF!</definedName>
    <definedName name="DSPBproj">#N/A</definedName>
    <definedName name="DSPG" localSheetId="23">#REF!</definedName>
    <definedName name="DSPG" localSheetId="14">#REF!</definedName>
    <definedName name="DSPG" localSheetId="16">#REF!</definedName>
    <definedName name="DSPG" localSheetId="20">#REF!</definedName>
    <definedName name="DSPG" localSheetId="21">#REF!</definedName>
    <definedName name="DSPG">#REF!</definedName>
    <definedName name="DSPGproj">#N/A</definedName>
    <definedName name="DSPproj">#N/A</definedName>
    <definedName name="DSPSD">#N/A</definedName>
    <definedName name="DSPSDB">#N/A</definedName>
    <definedName name="DSPSDG">#N/A</definedName>
    <definedName name="DUEDATE" localSheetId="23">[23]SALES!#REF!</definedName>
    <definedName name="DUEDATE" localSheetId="14">[23]SALES!#REF!</definedName>
    <definedName name="DUEDATE" localSheetId="16">[23]SALES!#REF!</definedName>
    <definedName name="DUEDATE" localSheetId="20">[23]SALES!#REF!</definedName>
    <definedName name="DUEDATE" localSheetId="21">[23]SALES!#REF!</definedName>
    <definedName name="DUEDATE">[23]SALES!#REF!</definedName>
    <definedName name="EBRD" localSheetId="23">#REF!</definedName>
    <definedName name="EBRD" localSheetId="14">#REF!</definedName>
    <definedName name="EBRD" localSheetId="16">#REF!</definedName>
    <definedName name="EBRD" localSheetId="20">#REF!</definedName>
    <definedName name="EBRD" localSheetId="21">#REF!</definedName>
    <definedName name="EBRD">#REF!</definedName>
    <definedName name="EDNA">#N/A</definedName>
    <definedName name="employeecat">[17]enumeration!$F$2:$F$5</definedName>
    <definedName name="Employement_Practices_and_Workplace_Safety" localSheetId="23">#REF!</definedName>
    <definedName name="Employement_Practices_and_Workplace_Safety" localSheetId="14">#REF!</definedName>
    <definedName name="Employement_Practices_and_Workplace_Safety" localSheetId="16">#REF!</definedName>
    <definedName name="Employement_Practices_and_Workplace_Safety" localSheetId="20">#REF!</definedName>
    <definedName name="Employement_Practices_and_Workplace_Safety" localSheetId="21">#REF!</definedName>
    <definedName name="Employement_Practices_and_Workplace_Safety">#REF!</definedName>
    <definedName name="Employment_Practices_and_Workplace_Safety" localSheetId="23">#REF!</definedName>
    <definedName name="Employment_Practices_and_Workplace_Safety" localSheetId="24">#REF!</definedName>
    <definedName name="Employment_Practices_and_Workplace_Safety" localSheetId="14">#REF!</definedName>
    <definedName name="Employment_Practices_and_Workplace_Safety" localSheetId="20">#REF!</definedName>
    <definedName name="Employment_Practices_and_Workplace_Safety" localSheetId="21">#REF!</definedName>
    <definedName name="Employment_Practices_and_Workplace_Safety">#REF!</definedName>
    <definedName name="empty" localSheetId="23">#REF!</definedName>
    <definedName name="empty" localSheetId="14">#REF!</definedName>
    <definedName name="empty" localSheetId="20">#REF!</definedName>
    <definedName name="empty" localSheetId="21">#REF!</definedName>
    <definedName name="empty">#REF!</definedName>
    <definedName name="ENDA">#N/A</definedName>
    <definedName name="ESAF_QUAR_GDP" localSheetId="23">#REF!</definedName>
    <definedName name="ESAF_QUAR_GDP" localSheetId="14">#REF!</definedName>
    <definedName name="ESAF_QUAR_GDP" localSheetId="16">#REF!</definedName>
    <definedName name="ESAF_QUAR_GDP" localSheetId="20">#REF!</definedName>
    <definedName name="ESAF_QUAR_GDP" localSheetId="21">#REF!</definedName>
    <definedName name="ESAF_QUAR_GDP">#REF!</definedName>
    <definedName name="esafr" localSheetId="23">#REF!</definedName>
    <definedName name="esafr" localSheetId="14">#REF!</definedName>
    <definedName name="esafr" localSheetId="20">#REF!</definedName>
    <definedName name="esafr" localSheetId="21">#REF!</definedName>
    <definedName name="esafr">#REF!</definedName>
    <definedName name="event_list" localSheetId="23">#REF!</definedName>
    <definedName name="event_list" localSheetId="24">#REF!</definedName>
    <definedName name="event_list" localSheetId="8">#REF!</definedName>
    <definedName name="event_list" localSheetId="17">#REF!</definedName>
    <definedName name="event_list" localSheetId="20">#REF!</definedName>
    <definedName name="event_list" localSheetId="21">#REF!</definedName>
    <definedName name="event_list">#REF!</definedName>
    <definedName name="Event_types" localSheetId="8">'[24]9a.Loss Event Types and Instruc'!$A$59:$G$59</definedName>
    <definedName name="Event_types" localSheetId="14">'[24]9a.Loss Event Types and Instruc'!$A$59:$G$59</definedName>
    <definedName name="Event_types">'[25]9a.Loss Event Types and Instruc'!$A$59:$G$59</definedName>
    <definedName name="events" localSheetId="23">#REF!</definedName>
    <definedName name="events" localSheetId="14">#REF!</definedName>
    <definedName name="events" localSheetId="16">#REF!</definedName>
    <definedName name="events" localSheetId="20">#REF!</definedName>
    <definedName name="events" localSheetId="21">#REF!</definedName>
    <definedName name="events">#REF!</definedName>
    <definedName name="events_1" localSheetId="23">#REF!</definedName>
    <definedName name="events_1" localSheetId="14">#REF!</definedName>
    <definedName name="events_1" localSheetId="20">#REF!</definedName>
    <definedName name="events_1" localSheetId="21">#REF!</definedName>
    <definedName name="events_1">#REF!</definedName>
    <definedName name="execution" localSheetId="23">#REF!</definedName>
    <definedName name="execution" localSheetId="14">#REF!</definedName>
    <definedName name="execution" localSheetId="20">#REF!</definedName>
    <definedName name="execution" localSheetId="21">#REF!</definedName>
    <definedName name="execution">#REF!</definedName>
    <definedName name="Execution_Delivery_and_Process_Management" localSheetId="4">#REF!</definedName>
    <definedName name="Execution_Delivery_and_Process_Management" localSheetId="23">#REF!</definedName>
    <definedName name="Execution_Delivery_and_Process_Management" localSheetId="24">#REF!</definedName>
    <definedName name="Execution_Delivery_and_Process_Management" localSheetId="20">#REF!</definedName>
    <definedName name="Execution_Delivery_and_Process_Management" localSheetId="21">#REF!</definedName>
    <definedName name="Execution_Delivery_and_Process_Management">#REF!</definedName>
    <definedName name="ExitWRS">[26]Main!$AB$25</definedName>
    <definedName name="External_Fraud" localSheetId="23">#REF!</definedName>
    <definedName name="External_Fraud" localSheetId="14">#REF!</definedName>
    <definedName name="External_Fraud" localSheetId="16">#REF!</definedName>
    <definedName name="External_Fraud" localSheetId="20">#REF!</definedName>
    <definedName name="External_Fraud" localSheetId="21">#REF!</definedName>
    <definedName name="External_Fraud">#REF!</definedName>
    <definedName name="f" localSheetId="23">#REF!</definedName>
    <definedName name="f" localSheetId="14">#REF!</definedName>
    <definedName name="f" localSheetId="20">#REF!</definedName>
    <definedName name="f" localSheetId="21">#REF!</definedName>
    <definedName name="f">#REF!</definedName>
    <definedName name="fee" localSheetId="23">#REF!</definedName>
    <definedName name="fee" localSheetId="8">#REF!</definedName>
    <definedName name="fee" localSheetId="17">#REF!</definedName>
    <definedName name="fee" localSheetId="20">#REF!</definedName>
    <definedName name="fee" localSheetId="21">#REF!</definedName>
    <definedName name="fee">#REF!</definedName>
    <definedName name="FIM13_DECLARATION" localSheetId="4">[27]FIM13!#REF!</definedName>
    <definedName name="FIM13_DECLARATION" localSheetId="23">[27]FIM13!#REF!</definedName>
    <definedName name="FIM13_DECLARATION" localSheetId="24">[27]FIM13!#REF!</definedName>
    <definedName name="FIM13_DECLARATION" localSheetId="22">[27]FIM13!#REF!</definedName>
    <definedName name="FIM13_DECLARATION" localSheetId="8">[27]FIM13!#REF!</definedName>
    <definedName name="FIM13_DECLARATION" localSheetId="20">[27]FIM13!#REF!</definedName>
    <definedName name="FIM13_DECLARATION" localSheetId="21">[27]FIM13!#REF!</definedName>
    <definedName name="FIM13_DECLARATION">[27]FIM13!#REF!</definedName>
    <definedName name="FIM14_DECLARATION" localSheetId="23">#REF!</definedName>
    <definedName name="FIM14_DECLARATION" localSheetId="8">#REF!</definedName>
    <definedName name="FIM14_DECLARATION" localSheetId="14">#REF!</definedName>
    <definedName name="FIM14_DECLARATION" localSheetId="16">#REF!</definedName>
    <definedName name="FIM14_DECLARATION" localSheetId="20">#REF!</definedName>
    <definedName name="FIM14_DECLARATION" localSheetId="21">#REF!</definedName>
    <definedName name="FIM14_DECLARATION">#REF!</definedName>
    <definedName name="FIM16_DECLARATION" localSheetId="23">#REF!</definedName>
    <definedName name="FIM16_DECLARATION" localSheetId="14">#REF!</definedName>
    <definedName name="FIM16_DECLARATION" localSheetId="20">#REF!</definedName>
    <definedName name="FIM16_DECLARATION" localSheetId="21">#REF!</definedName>
    <definedName name="FIM16_DECLARATION">#REF!</definedName>
    <definedName name="FIM16_SEC_A" localSheetId="23">#REF!</definedName>
    <definedName name="FIM16_SEC_A" localSheetId="14">#REF!</definedName>
    <definedName name="FIM16_SEC_A" localSheetId="20">#REF!</definedName>
    <definedName name="FIM16_SEC_A" localSheetId="21">#REF!</definedName>
    <definedName name="FIM16_SEC_A">#REF!</definedName>
    <definedName name="FIM16_SEC_B" localSheetId="20">#REF!</definedName>
    <definedName name="FIM16_SEC_B" localSheetId="21">#REF!</definedName>
    <definedName name="FIM16_SEC_B">#REF!</definedName>
    <definedName name="FIM16_SEC_C" localSheetId="20">#REF!</definedName>
    <definedName name="FIM16_SEC_C" localSheetId="21">#REF!</definedName>
    <definedName name="FIM16_SEC_C">#REF!</definedName>
    <definedName name="FIM17_DECLARATION" localSheetId="20">#REF!</definedName>
    <definedName name="FIM17_DECLARATION" localSheetId="21">#REF!</definedName>
    <definedName name="FIM17_DECLARATION">#REF!</definedName>
    <definedName name="FIM9_DECLARATION" localSheetId="20">#REF!</definedName>
    <definedName name="FIM9_DECLARATION" localSheetId="21">#REF!</definedName>
    <definedName name="FIM9_DECLARATION">#REF!</definedName>
    <definedName name="FIM9_DEPOSITS" localSheetId="20">#REF!</definedName>
    <definedName name="FIM9_DEPOSITS" localSheetId="21">#REF!</definedName>
    <definedName name="FIM9_DEPOSITS">#REF!</definedName>
    <definedName name="FIM9_LOANS" localSheetId="20">#REF!</definedName>
    <definedName name="FIM9_LOANS" localSheetId="21">#REF!</definedName>
    <definedName name="FIM9_LOANS">#REF!</definedName>
    <definedName name="Fisc" localSheetId="20">#REF!</definedName>
    <definedName name="Fisc" localSheetId="21">#REF!</definedName>
    <definedName name="Fisc">#REF!</definedName>
    <definedName name="FRAMENO" localSheetId="20">#REF!</definedName>
    <definedName name="FRAMENO" localSheetId="21">#REF!</definedName>
    <definedName name="FRAMENO">#REF!</definedName>
    <definedName name="framework_macro" localSheetId="20">#REF!</definedName>
    <definedName name="framework_macro" localSheetId="21">#REF!</definedName>
    <definedName name="framework_macro">#REF!</definedName>
    <definedName name="framework_macro_new" localSheetId="20">#REF!</definedName>
    <definedName name="framework_macro_new" localSheetId="21">#REF!</definedName>
    <definedName name="framework_macro_new">#REF!</definedName>
    <definedName name="framework_monetary" localSheetId="20">#REF!</definedName>
    <definedName name="framework_monetary" localSheetId="21">#REF!</definedName>
    <definedName name="framework_monetary">#REF!</definedName>
    <definedName name="FRAMEYES" localSheetId="20">#REF!</definedName>
    <definedName name="FRAMEYES" localSheetId="21">#REF!</definedName>
    <definedName name="FRAMEYES">#REF!</definedName>
    <definedName name="Fraud" localSheetId="17">#REF!</definedName>
    <definedName name="Fraud" localSheetId="20">#REF!</definedName>
    <definedName name="Fraud" localSheetId="21">#REF!</definedName>
    <definedName name="Fraud">#REF!</definedName>
    <definedName name="FREQ" localSheetId="8">[28]LoanData_CAET!$BQ$2:$BQ$6</definedName>
    <definedName name="FREQ" localSheetId="14">[28]LoanData_CAET!$BQ$2:$BQ$6</definedName>
    <definedName name="FREQ">[29]LoanData_CAET!$BQ$2:$BQ$6</definedName>
    <definedName name="GAP" localSheetId="23">#REF!</definedName>
    <definedName name="GAP" localSheetId="14">#REF!</definedName>
    <definedName name="GAP" localSheetId="16">#REF!</definedName>
    <definedName name="GAP" localSheetId="20">#REF!</definedName>
    <definedName name="GAP" localSheetId="21">#REF!</definedName>
    <definedName name="GAP">#REF!</definedName>
    <definedName name="GAPFGFROM" localSheetId="23">#REF!</definedName>
    <definedName name="GAPFGFROM" localSheetId="14">#REF!</definedName>
    <definedName name="GAPFGFROM" localSheetId="20">#REF!</definedName>
    <definedName name="GAPFGFROM" localSheetId="21">#REF!</definedName>
    <definedName name="GAPFGFROM">#REF!</definedName>
    <definedName name="GAPFGTO" localSheetId="23">#REF!</definedName>
    <definedName name="GAPFGTO" localSheetId="14">#REF!</definedName>
    <definedName name="GAPFGTO" localSheetId="20">#REF!</definedName>
    <definedName name="GAPFGTO" localSheetId="21">#REF!</definedName>
    <definedName name="GAPFGTO">#REF!</definedName>
    <definedName name="GAPSTFROM" localSheetId="20">#REF!</definedName>
    <definedName name="GAPSTFROM" localSheetId="21">#REF!</definedName>
    <definedName name="GAPSTFROM">#REF!</definedName>
    <definedName name="GAPSTTO" localSheetId="20">#REF!</definedName>
    <definedName name="GAPSTTO" localSheetId="21">#REF!</definedName>
    <definedName name="GAPSTTO">#REF!</definedName>
    <definedName name="GAPTEST" localSheetId="20">#REF!</definedName>
    <definedName name="GAPTEST" localSheetId="21">#REF!</definedName>
    <definedName name="GAPTEST">#REF!</definedName>
    <definedName name="GAPTESTFG" localSheetId="20">#REF!</definedName>
    <definedName name="GAPTESTFG" localSheetId="21">#REF!</definedName>
    <definedName name="GAPTESTFG">#REF!</definedName>
    <definedName name="Gas_Ref_Price" localSheetId="20">#REF!</definedName>
    <definedName name="Gas_Ref_Price" localSheetId="21">#REF!</definedName>
    <definedName name="Gas_Ref_Price">#REF!</definedName>
    <definedName name="GAZZETTE" localSheetId="20">#REF!</definedName>
    <definedName name="GAZZETTE" localSheetId="21">#REF!</definedName>
    <definedName name="GAZZETTE">#REF!</definedName>
    <definedName name="GCB_NGDP">#N/A</definedName>
    <definedName name="Generator_power" localSheetId="23">#REF!</definedName>
    <definedName name="Generator_power" localSheetId="8">#REF!</definedName>
    <definedName name="Generator_power" localSheetId="14">#REF!</definedName>
    <definedName name="Generator_power" localSheetId="17">#REF!</definedName>
    <definedName name="Generator_power" localSheetId="20">#REF!</definedName>
    <definedName name="Generator_power" localSheetId="21">#REF!</definedName>
    <definedName name="Generator_power">#REF!</definedName>
    <definedName name="GGB_NGDP">#N/A</definedName>
    <definedName name="gggg">[30]!tbl_emplo11[Employment_Practices_and_Workplace_Safety]</definedName>
    <definedName name="GL" localSheetId="23">#REF!</definedName>
    <definedName name="GL" localSheetId="14">#REF!</definedName>
    <definedName name="GL" localSheetId="16">#REF!</definedName>
    <definedName name="GL" localSheetId="20">#REF!</definedName>
    <definedName name="GL" localSheetId="21">#REF!</definedName>
    <definedName name="GL">#REF!</definedName>
    <definedName name="Gov_public_securities" localSheetId="8">'[18]C - Government Sec'!$A$30:$A$32</definedName>
    <definedName name="Gov_public_securities" localSheetId="14">'[18]C - Government Sec'!$A$30:$A$32</definedName>
    <definedName name="Gov_public_securities">'[19]C - Government Sec'!$A$30:$A$32</definedName>
    <definedName name="Grace_IDA">[22]NPV!$B$25</definedName>
    <definedName name="Grace_NC" localSheetId="23">[22]NPV!#REF!</definedName>
    <definedName name="Grace_NC" localSheetId="24">[22]NPV!#REF!</definedName>
    <definedName name="Grace_NC" localSheetId="20">[22]NPV!#REF!</definedName>
    <definedName name="Grace_NC" localSheetId="21">[22]NPV!#REF!</definedName>
    <definedName name="Grace_NC">[22]NPV!#REF!</definedName>
    <definedName name="GRADE">[31]!GRADE</definedName>
    <definedName name="GrossHeatingValue" localSheetId="23">#REF!</definedName>
    <definedName name="GrossHeatingValue" localSheetId="14">#REF!</definedName>
    <definedName name="GrossHeatingValue" localSheetId="16">#REF!</definedName>
    <definedName name="GrossHeatingValue" localSheetId="20">#REF!</definedName>
    <definedName name="GrossHeatingValue" localSheetId="21">#REF!</definedName>
    <definedName name="GrossHeatingValue">#REF!</definedName>
    <definedName name="GrossHeatingValueComponents" localSheetId="23">#REF!</definedName>
    <definedName name="GrossHeatingValueComponents" localSheetId="14">#REF!</definedName>
    <definedName name="GrossHeatingValueComponents" localSheetId="20">#REF!</definedName>
    <definedName name="GrossHeatingValueComponents" localSheetId="21">#REF!</definedName>
    <definedName name="GrossHeatingValueComponents">#REF!</definedName>
    <definedName name="GTEE" localSheetId="23">#REF!</definedName>
    <definedName name="GTEE" localSheetId="14">#REF!</definedName>
    <definedName name="GTEE" localSheetId="20">#REF!</definedName>
    <definedName name="GTEE" localSheetId="21">#REF!</definedName>
    <definedName name="GTEE">#REF!</definedName>
    <definedName name="h">[12]Spot!$A:$IV</definedName>
    <definedName name="HEADING" localSheetId="23">#REF!</definedName>
    <definedName name="HEADING" localSheetId="14">#REF!</definedName>
    <definedName name="HEADING" localSheetId="16">#REF!</definedName>
    <definedName name="HEADING" localSheetId="20">#REF!</definedName>
    <definedName name="HEADING" localSheetId="21">#REF!</definedName>
    <definedName name="HEADING">#REF!</definedName>
    <definedName name="hhhh">[30]!tbl_execu15[Execution_Delivery_and_Process_Management]</definedName>
    <definedName name="Hi" localSheetId="23">#REF!</definedName>
    <definedName name="Hi" localSheetId="14">#REF!</definedName>
    <definedName name="Hi" localSheetId="16">#REF!</definedName>
    <definedName name="Hi" localSheetId="20">#REF!</definedName>
    <definedName name="Hi" localSheetId="21">#REF!</definedName>
    <definedName name="Hi">#REF!</definedName>
    <definedName name="HTML_CodePage" hidden="1">1252</definedName>
    <definedName name="HTML_Description" hidden="1">""</definedName>
    <definedName name="HTML_Email" hidden="1">""</definedName>
    <definedName name="HTML_Header" hidden="1">"2002 Data"</definedName>
    <definedName name="HTML_LastUpdate" hidden="1">"04/11/2002"</definedName>
    <definedName name="HTML_LineAfter" hidden="1">FALSE</definedName>
    <definedName name="HTML_LineBefore" hidden="1">FALSE</definedName>
    <definedName name="HTML_Name" hidden="1">"Ken Wiseman"</definedName>
    <definedName name="HTML_OBDlg2" hidden="1">TRUE</definedName>
    <definedName name="HTML_OBDlg4" hidden="1">TRUE</definedName>
    <definedName name="HTML_OS" hidden="1">0</definedName>
    <definedName name="HTML_PathFile" hidden="1">"C:\My Documents\2002HTML.htm"</definedName>
    <definedName name="HTML_Title" hidden="1">"2002 charts"</definedName>
    <definedName name="ID" localSheetId="4">[32]MainReportEBG!#REF!</definedName>
    <definedName name="ID" localSheetId="23">[32]MainReportEBG!#REF!</definedName>
    <definedName name="ID" localSheetId="24">[32]MainReportEBG!#REF!</definedName>
    <definedName name="ID" localSheetId="20">[32]MainReportEBG!#REF!</definedName>
    <definedName name="ID" localSheetId="21">[32]MainReportEBG!#REF!</definedName>
    <definedName name="ID">[32]MainReportEBG!#REF!</definedName>
    <definedName name="IDAr" localSheetId="23">#REF!</definedName>
    <definedName name="IDAr" localSheetId="14">#REF!</definedName>
    <definedName name="IDAr" localSheetId="16">#REF!</definedName>
    <definedName name="IDAr" localSheetId="20">#REF!</definedName>
    <definedName name="IDAr" localSheetId="21">#REF!</definedName>
    <definedName name="IDAr">#REF!</definedName>
    <definedName name="IFSASSETS" localSheetId="23">#REF!</definedName>
    <definedName name="IFSASSETS" localSheetId="14">#REF!</definedName>
    <definedName name="IFSASSETS" localSheetId="20">#REF!</definedName>
    <definedName name="IFSASSETS" localSheetId="21">#REF!</definedName>
    <definedName name="IFSASSETS">#REF!</definedName>
    <definedName name="IFSLIABS" localSheetId="23">#REF!</definedName>
    <definedName name="IFSLIABS" localSheetId="14">#REF!</definedName>
    <definedName name="IFSLIABS" localSheetId="20">#REF!</definedName>
    <definedName name="IFSLIABS" localSheetId="21">#REF!</definedName>
    <definedName name="IFSLIABS">#REF!</definedName>
    <definedName name="IM" localSheetId="20">#REF!</definedName>
    <definedName name="IM" localSheetId="21">#REF!</definedName>
    <definedName name="IM">#REF!</definedName>
    <definedName name="IMF" localSheetId="20">#REF!</definedName>
    <definedName name="IMF" localSheetId="21">#REF!</definedName>
    <definedName name="IMF">#REF!</definedName>
    <definedName name="Incident" localSheetId="17">#REF!</definedName>
    <definedName name="Incident" localSheetId="20">#REF!</definedName>
    <definedName name="Incident" localSheetId="21">#REF!</definedName>
    <definedName name="Incident">#REF!</definedName>
    <definedName name="Index" localSheetId="20">#REF!</definedName>
    <definedName name="Index" localSheetId="21">#REF!</definedName>
    <definedName name="Index">#REF!</definedName>
    <definedName name="INPUT_2" localSheetId="4">[5]Input!#REF!</definedName>
    <definedName name="INPUT_2" localSheetId="23">[5]Input!#REF!</definedName>
    <definedName name="INPUT_2" localSheetId="24">[5]Input!#REF!</definedName>
    <definedName name="INPUT_2" localSheetId="20">[5]Input!#REF!</definedName>
    <definedName name="INPUT_2" localSheetId="21">[5]Input!#REF!</definedName>
    <definedName name="INPUT_2">[5]Input!#REF!</definedName>
    <definedName name="INPUT_4" localSheetId="23">[5]Input!#REF!</definedName>
    <definedName name="INPUT_4" localSheetId="20">[5]Input!#REF!</definedName>
    <definedName name="INPUT_4" localSheetId="21">[5]Input!#REF!</definedName>
    <definedName name="INPUT_4">[5]Input!#REF!</definedName>
    <definedName name="insttype">[17]enumeration!$G$2:$G$20</definedName>
    <definedName name="int_type" localSheetId="8">[28]LoanData_CAET!$BZ$2:$BZ$3</definedName>
    <definedName name="int_type" localSheetId="14">[28]LoanData_CAET!$BZ$2:$BZ$3</definedName>
    <definedName name="int_type">[29]LoanData_CAET!$BZ$2:$BZ$3</definedName>
    <definedName name="Interest_IDA">[22]NPV!$B$27</definedName>
    <definedName name="Interest_NC" localSheetId="23">[22]NPV!#REF!</definedName>
    <definedName name="Interest_NC" localSheetId="24">[22]NPV!#REF!</definedName>
    <definedName name="Interest_NC" localSheetId="20">[22]NPV!#REF!</definedName>
    <definedName name="Interest_NC" localSheetId="21">[22]NPV!#REF!</definedName>
    <definedName name="Interest_NC">[22]NPV!#REF!</definedName>
    <definedName name="InterestRate" localSheetId="23">#REF!</definedName>
    <definedName name="InterestRate" localSheetId="14">#REF!</definedName>
    <definedName name="InterestRate" localSheetId="16">#REF!</definedName>
    <definedName name="InterestRate" localSheetId="20">#REF!</definedName>
    <definedName name="InterestRate" localSheetId="21">#REF!</definedName>
    <definedName name="InterestRate">#REF!</definedName>
    <definedName name="Internal_Fraud" localSheetId="23">#REF!</definedName>
    <definedName name="Internal_Fraud" localSheetId="24">#REF!</definedName>
    <definedName name="Internal_Fraud" localSheetId="14">#REF!</definedName>
    <definedName name="Internal_Fraud" localSheetId="20">#REF!</definedName>
    <definedName name="Internal_Fraud" localSheetId="21">#REF!</definedName>
    <definedName name="Internal_Fraud">#REF!</definedName>
    <definedName name="JAN">[33]JAN!$1:$1048576</definedName>
    <definedName name="Jan_Jun02_COM" localSheetId="4">'[23]CLOSING STOCK'!#REF!</definedName>
    <definedName name="Jan_Jun02_COM" localSheetId="23">'[23]CLOSING STOCK'!#REF!</definedName>
    <definedName name="Jan_Jun02_COM" localSheetId="24">'[23]CLOSING STOCK'!#REF!</definedName>
    <definedName name="Jan_Jun02_COM" localSheetId="20">'[23]CLOSING STOCK'!#REF!</definedName>
    <definedName name="Jan_Jun02_COM" localSheetId="21">'[23]CLOSING STOCK'!#REF!</definedName>
    <definedName name="Jan_Jun02_COM">'[23]CLOSING STOCK'!#REF!</definedName>
    <definedName name="January_1__2010" localSheetId="23">#REF!</definedName>
    <definedName name="January_1__2010" localSheetId="14">#REF!</definedName>
    <definedName name="January_1__2010" localSheetId="16">#REF!</definedName>
    <definedName name="January_1__2010" localSheetId="20">#REF!</definedName>
    <definedName name="January_1__2010" localSheetId="21">#REF!</definedName>
    <definedName name="January_1__2010">#REF!</definedName>
    <definedName name="JOE" localSheetId="23">'[13]MainReportEBG (2)'!#REF!</definedName>
    <definedName name="JOE" localSheetId="14">'[13]MainReportEBG (2)'!#REF!</definedName>
    <definedName name="JOE" localSheetId="16">'[13]MainReportEBG (2)'!#REF!</definedName>
    <definedName name="JOE" localSheetId="20">'[13]MainReportEBG (2)'!#REF!</definedName>
    <definedName name="JOE" localSheetId="21">'[13]MainReportEBG (2)'!#REF!</definedName>
    <definedName name="JOE">'[13]MainReportEBG (2)'!#REF!</definedName>
    <definedName name="JULY1">[34]JULY!$1:$1048576</definedName>
    <definedName name="k" localSheetId="23">#REF!</definedName>
    <definedName name="k" localSheetId="8">#REF!</definedName>
    <definedName name="k" localSheetId="14">#REF!</definedName>
    <definedName name="k" localSheetId="17">#REF!</definedName>
    <definedName name="k" localSheetId="20">#REF!</definedName>
    <definedName name="k" localSheetId="21">#REF!</definedName>
    <definedName name="k">#REF!</definedName>
    <definedName name="KOGAS" localSheetId="23">#REF!</definedName>
    <definedName name="KOGAS" localSheetId="8">#REF!</definedName>
    <definedName name="KOGAS" localSheetId="14">#REF!</definedName>
    <definedName name="KOGAS" localSheetId="20">#REF!</definedName>
    <definedName name="KOGAS" localSheetId="21">#REF!</definedName>
    <definedName name="KOGAS">#REF!</definedName>
    <definedName name="KOGASDUEDATE" localSheetId="23">#REF!</definedName>
    <definedName name="KOGASDUEDATE" localSheetId="8">#REF!</definedName>
    <definedName name="KOGASDUEDATE" localSheetId="20">#REF!</definedName>
    <definedName name="KOGASDUEDATE" localSheetId="21">#REF!</definedName>
    <definedName name="KOGASDUEDATE">#REF!</definedName>
    <definedName name="KOGASSPOT" localSheetId="20">#REF!</definedName>
    <definedName name="KOGASSPOT" localSheetId="21">#REF!</definedName>
    <definedName name="KOGASSPOT">#REF!</definedName>
    <definedName name="LEAS" localSheetId="20">#REF!</definedName>
    <definedName name="LEAS" localSheetId="21">#REF!</definedName>
    <definedName name="LEAS">#REF!</definedName>
    <definedName name="Level_1" localSheetId="20">#REF!</definedName>
    <definedName name="Level_1" localSheetId="21">#REF!</definedName>
    <definedName name="Level_1">#REF!</definedName>
    <definedName name="Level_2" localSheetId="20">#REF!</definedName>
    <definedName name="Level_2" localSheetId="21">#REF!</definedName>
    <definedName name="Level_2">#REF!</definedName>
    <definedName name="LINES" localSheetId="20">#REF!</definedName>
    <definedName name="LINES" localSheetId="21">#REF!</definedName>
    <definedName name="LINES">#REF!</definedName>
    <definedName name="LIST" localSheetId="20">#REF!</definedName>
    <definedName name="LIST" localSheetId="21">#REF!</definedName>
    <definedName name="LIST">#REF!</definedName>
    <definedName name="LNG_Price" localSheetId="20">#REF!</definedName>
    <definedName name="LNG_Price" localSheetId="21">#REF!</definedName>
    <definedName name="LNG_Price">#REF!</definedName>
    <definedName name="LNG_Ref_Price" localSheetId="20">#REF!</definedName>
    <definedName name="LNG_Ref_Price" localSheetId="21">#REF!</definedName>
    <definedName name="LNG_Ref_Price">#REF!</definedName>
    <definedName name="LoadingTemperature" localSheetId="20">#REF!</definedName>
    <definedName name="LoadingTemperature" localSheetId="21">#REF!</definedName>
    <definedName name="LoadingTemperature">#REF!</definedName>
    <definedName name="LTcirr" localSheetId="20">#REF!</definedName>
    <definedName name="LTcirr" localSheetId="21">#REF!</definedName>
    <definedName name="LTcirr">#REF!</definedName>
    <definedName name="LTr" localSheetId="20">#REF!</definedName>
    <definedName name="LTr" localSheetId="21">#REF!</definedName>
    <definedName name="LTr">#REF!</definedName>
    <definedName name="LUR">#N/A</definedName>
    <definedName name="MACRO" localSheetId="23">#REF!</definedName>
    <definedName name="MACRO" localSheetId="14">#REF!</definedName>
    <definedName name="MACRO" localSheetId="16">#REF!</definedName>
    <definedName name="MACRO" localSheetId="20">#REF!</definedName>
    <definedName name="MACRO" localSheetId="21">#REF!</definedName>
    <definedName name="MACRO">#REF!</definedName>
    <definedName name="MACRO_ASSUMP_2006" localSheetId="23">#REF!</definedName>
    <definedName name="MACRO_ASSUMP_2006" localSheetId="14">#REF!</definedName>
    <definedName name="MACRO_ASSUMP_2006" localSheetId="20">#REF!</definedName>
    <definedName name="MACRO_ASSUMP_2006" localSheetId="21">#REF!</definedName>
    <definedName name="MACRO_ASSUMP_2006">#REF!</definedName>
    <definedName name="Manipulation_of_float_balance" localSheetId="23">#REF!</definedName>
    <definedName name="Manipulation_of_float_balance" localSheetId="8">#REF!</definedName>
    <definedName name="Manipulation_of_float_balance" localSheetId="17">#REF!</definedName>
    <definedName name="Manipulation_of_float_balance" localSheetId="20">#REF!</definedName>
    <definedName name="Manipulation_of_float_balance" localSheetId="21">#REF!</definedName>
    <definedName name="Manipulation_of_float_balance">#REF!</definedName>
    <definedName name="Maturity_IDA">[22]NPV!$B$26</definedName>
    <definedName name="Maturity_NC" localSheetId="23">[22]NPV!#REF!</definedName>
    <definedName name="Maturity_NC" localSheetId="24">[22]NPV!#REF!</definedName>
    <definedName name="Maturity_NC" localSheetId="20">[22]NPV!#REF!</definedName>
    <definedName name="Maturity_NC" localSheetId="21">[22]NPV!#REF!</definedName>
    <definedName name="Maturity_NC">[22]NPV!#REF!</definedName>
    <definedName name="MCV">#N/A</definedName>
    <definedName name="MCV_B">#N/A</definedName>
    <definedName name="MCV_B1" localSheetId="23">#REF!</definedName>
    <definedName name="MCV_B1" localSheetId="14">#REF!</definedName>
    <definedName name="MCV_B1" localSheetId="16">#REF!</definedName>
    <definedName name="MCV_B1" localSheetId="20">#REF!</definedName>
    <definedName name="MCV_B1" localSheetId="21">#REF!</definedName>
    <definedName name="MCV_B1">#REF!</definedName>
    <definedName name="MCV_D">#N/A</definedName>
    <definedName name="MCV_D1" localSheetId="23">#REF!</definedName>
    <definedName name="MCV_D1" localSheetId="14">#REF!</definedName>
    <definedName name="MCV_D1" localSheetId="16">#REF!</definedName>
    <definedName name="MCV_D1" localSheetId="20">#REF!</definedName>
    <definedName name="MCV_D1" localSheetId="21">#REF!</definedName>
    <definedName name="MCV_D1">#REF!</definedName>
    <definedName name="MCV_N">#N/A</definedName>
    <definedName name="MCV_T">#N/A</definedName>
    <definedName name="MCV_T1" localSheetId="23">#REF!</definedName>
    <definedName name="MCV_T1" localSheetId="14">#REF!</definedName>
    <definedName name="MCV_T1" localSheetId="16">#REF!</definedName>
    <definedName name="MCV_T1" localSheetId="20">#REF!</definedName>
    <definedName name="MCV_T1" localSheetId="21">#REF!</definedName>
    <definedName name="MCV_T1">#REF!</definedName>
    <definedName name="mflowsa">[3]!mflowsa</definedName>
    <definedName name="mflowsq">[3]!mflowsq</definedName>
    <definedName name="Mi" localSheetId="23">#REF!</definedName>
    <definedName name="Mi" localSheetId="14">#REF!</definedName>
    <definedName name="Mi" localSheetId="16">#REF!</definedName>
    <definedName name="Mi" localSheetId="20">#REF!</definedName>
    <definedName name="Mi" localSheetId="21">#REF!</definedName>
    <definedName name="Mi">#REF!</definedName>
    <definedName name="MIDDLE" localSheetId="23">#REF!</definedName>
    <definedName name="MIDDLE" localSheetId="14">#REF!</definedName>
    <definedName name="MIDDLE" localSheetId="20">#REF!</definedName>
    <definedName name="MIDDLE" localSheetId="21">#REF!</definedName>
    <definedName name="MIDDLE">#REF!</definedName>
    <definedName name="MISC4" localSheetId="23">[5]OUTPUT!#REF!</definedName>
    <definedName name="MISC4" localSheetId="14">[5]OUTPUT!#REF!</definedName>
    <definedName name="MISC4" localSheetId="20">[5]OUTPUT!#REF!</definedName>
    <definedName name="MISC4" localSheetId="21">[5]OUTPUT!#REF!</definedName>
    <definedName name="MISC4">[5]OUTPUT!#REF!</definedName>
    <definedName name="MixtureMolecularMass" localSheetId="23">#REF!</definedName>
    <definedName name="MixtureMolecularMass" localSheetId="14">#REF!</definedName>
    <definedName name="MixtureMolecularMass" localSheetId="16">#REF!</definedName>
    <definedName name="MixtureMolecularMass" localSheetId="20">#REF!</definedName>
    <definedName name="MixtureMolecularMass" localSheetId="21">#REF!</definedName>
    <definedName name="MixtureMolecularMass">#REF!</definedName>
    <definedName name="MNEMONIC" localSheetId="23">'[35]OD H.O'!#REF!</definedName>
    <definedName name="MNEMONIC" localSheetId="8">'[36]OD H.O'!#REF!</definedName>
    <definedName name="MNEMONIC" localSheetId="14">'[36]OD H.O'!#REF!</definedName>
    <definedName name="MNEMONIC" localSheetId="20">'[35]OD H.O'!#REF!</definedName>
    <definedName name="MNEMONIC" localSheetId="21">'[35]OD H.O'!#REF!</definedName>
    <definedName name="MNEMONIC">'[35]OD H.O'!#REF!</definedName>
    <definedName name="MPR_2" localSheetId="23">#REF!</definedName>
    <definedName name="MPR_2" localSheetId="8">#REF!</definedName>
    <definedName name="MPR_2" localSheetId="14">#REF!</definedName>
    <definedName name="MPR_2" localSheetId="17">#REF!</definedName>
    <definedName name="MPR_2" localSheetId="20">#REF!</definedName>
    <definedName name="MPR_2" localSheetId="21">#REF!</definedName>
    <definedName name="MPR_2">#REF!</definedName>
    <definedName name="mstocksa">[3]!mstocksa</definedName>
    <definedName name="mstocksq">[3]!mstocksq</definedName>
    <definedName name="myCheckList" localSheetId="23">#REF!</definedName>
    <definedName name="myCheckList" localSheetId="14">#REF!</definedName>
    <definedName name="myCheckList" localSheetId="16">#REF!</definedName>
    <definedName name="myCheckList" localSheetId="20">#REF!</definedName>
    <definedName name="myCheckList" localSheetId="21">#REF!</definedName>
    <definedName name="myCheckList">#REF!</definedName>
    <definedName name="myCompletionRate" localSheetId="23">#REF!</definedName>
    <definedName name="myCompletionRate" localSheetId="14">#REF!</definedName>
    <definedName name="myCompletionRate" localSheetId="20">#REF!</definedName>
    <definedName name="myCompletionRate" localSheetId="21">#REF!</definedName>
    <definedName name="myCompletionRate">#REF!</definedName>
    <definedName name="n" localSheetId="23">#REF!</definedName>
    <definedName name="n" localSheetId="14">#REF!</definedName>
    <definedName name="n" localSheetId="20">#REF!</definedName>
    <definedName name="n" localSheetId="21">#REF!</definedName>
    <definedName name="n">#REF!</definedName>
    <definedName name="NAAM" localSheetId="20">#REF!</definedName>
    <definedName name="NAAM" localSheetId="21">#REF!</definedName>
    <definedName name="NAAM">#REF!</definedName>
    <definedName name="NAMES" localSheetId="20">#REF!</definedName>
    <definedName name="NAMES" localSheetId="21">#REF!</definedName>
    <definedName name="NAMES">#REF!</definedName>
    <definedName name="NCG">#N/A</definedName>
    <definedName name="NCG_R">#N/A</definedName>
    <definedName name="NCP">#N/A</definedName>
    <definedName name="NCP_R">#N/A</definedName>
    <definedName name="newcustomerdistinct" localSheetId="23">#REF!</definedName>
    <definedName name="newcustomerdistinct" localSheetId="14">#REF!</definedName>
    <definedName name="newcustomerdistinct" localSheetId="16">#REF!</definedName>
    <definedName name="newcustomerdistinct" localSheetId="20">#REF!</definedName>
    <definedName name="newcustomerdistinct" localSheetId="21">#REF!</definedName>
    <definedName name="newcustomerdistinct">#REF!</definedName>
    <definedName name="NEWSHEET" localSheetId="23">#REF!</definedName>
    <definedName name="NEWSHEET" localSheetId="14">#REF!</definedName>
    <definedName name="NEWSHEET" localSheetId="20">#REF!</definedName>
    <definedName name="NEWSHEET" localSheetId="21">#REF!</definedName>
    <definedName name="NEWSHEET">#REF!</definedName>
    <definedName name="NFI">#N/A</definedName>
    <definedName name="NFI_R">#N/A</definedName>
    <definedName name="NGDP">#N/A</definedName>
    <definedName name="NGDP_DG">#N/A</definedName>
    <definedName name="NGDP_R">#N/A</definedName>
    <definedName name="NGDP_RG">#N/A</definedName>
    <definedName name="NGL" localSheetId="23">#REF!</definedName>
    <definedName name="NGL" localSheetId="14">#REF!</definedName>
    <definedName name="NGL" localSheetId="16">#REF!</definedName>
    <definedName name="NGL" localSheetId="20">#REF!</definedName>
    <definedName name="NGL" localSheetId="21">#REF!</definedName>
    <definedName name="NGL">#REF!</definedName>
    <definedName name="NGS_NGDP">#N/A</definedName>
    <definedName name="NINV">#N/A</definedName>
    <definedName name="NINV_R">#N/A</definedName>
    <definedName name="NM">#N/A</definedName>
    <definedName name="NM_R">#N/A</definedName>
    <definedName name="NMG_RG">#N/A</definedName>
    <definedName name="Notes" localSheetId="23">[37]UPLOAD!#REF!</definedName>
    <definedName name="Notes" localSheetId="14">[37]UPLOAD!#REF!</definedName>
    <definedName name="Notes" localSheetId="16">[37]UPLOAD!#REF!</definedName>
    <definedName name="Notes" localSheetId="20">[37]UPLOAD!#REF!</definedName>
    <definedName name="Notes" localSheetId="21">[37]UPLOAD!#REF!</definedName>
    <definedName name="Notes">[37]UPLOAD!#REF!</definedName>
    <definedName name="NOTITLES" localSheetId="23">#REF!</definedName>
    <definedName name="NOTITLES" localSheetId="14">#REF!</definedName>
    <definedName name="NOTITLES" localSheetId="16">#REF!</definedName>
    <definedName name="NOTITLES" localSheetId="20">#REF!</definedName>
    <definedName name="NOTITLES" localSheetId="21">#REF!</definedName>
    <definedName name="NOTITLES">#REF!</definedName>
    <definedName name="NOV">[38]NOV!$1:$1048576</definedName>
    <definedName name="NTDD_RG">#N/A</definedName>
    <definedName name="NX">#N/A</definedName>
    <definedName name="NX_R">#N/A</definedName>
    <definedName name="NXG_RG">#N/A</definedName>
    <definedName name="OECD_Table" localSheetId="23">#REF!</definedName>
    <definedName name="OECD_Table" localSheetId="14">#REF!</definedName>
    <definedName name="OECD_Table" localSheetId="16">#REF!</definedName>
    <definedName name="OECD_Table" localSheetId="20">#REF!</definedName>
    <definedName name="OECD_Table" localSheetId="21">#REF!</definedName>
    <definedName name="OECD_Table">#REF!</definedName>
    <definedName name="OIC">[39]namelist!$D$2:$D$9</definedName>
    <definedName name="OSAKA" localSheetId="23">#REF!</definedName>
    <definedName name="OSAKA" localSheetId="14">#REF!</definedName>
    <definedName name="OSAKA" localSheetId="20">#REF!</definedName>
    <definedName name="OSAKA" localSheetId="21">#REF!</definedName>
    <definedName name="OSAKA">#REF!</definedName>
    <definedName name="OVERD" localSheetId="23">#REF!</definedName>
    <definedName name="OVERD" localSheetId="14">#REF!</definedName>
    <definedName name="OVERD" localSheetId="20">#REF!</definedName>
    <definedName name="OVERD" localSheetId="21">#REF!</definedName>
    <definedName name="OVERD">#REF!</definedName>
    <definedName name="P" localSheetId="20">#REF!</definedName>
    <definedName name="P" localSheetId="21">#REF!</definedName>
    <definedName name="P">#REF!</definedName>
    <definedName name="Passport" localSheetId="17">#REF!</definedName>
    <definedName name="Passport" localSheetId="20">#REF!</definedName>
    <definedName name="Passport" localSheetId="21">#REF!</definedName>
    <definedName name="Passport">#REF!</definedName>
    <definedName name="PAU" localSheetId="20">#REF!</definedName>
    <definedName name="PAU" localSheetId="21">#REF!</definedName>
    <definedName name="PAU">#REF!</definedName>
    <definedName name="Paym_Cap" localSheetId="20">#REF!</definedName>
    <definedName name="Paym_Cap" localSheetId="21">#REF!</definedName>
    <definedName name="Paym_Cap">#REF!</definedName>
    <definedName name="Payment_Due_Date" localSheetId="20">#REF!</definedName>
    <definedName name="Payment_Due_Date" localSheetId="21">#REF!</definedName>
    <definedName name="Payment_Due_Date">#REF!</definedName>
    <definedName name="pchBM" localSheetId="20">#REF!</definedName>
    <definedName name="pchBM" localSheetId="21">#REF!</definedName>
    <definedName name="pchBM">#REF!</definedName>
    <definedName name="pchBMG" localSheetId="20">#REF!</definedName>
    <definedName name="pchBMG" localSheetId="21">#REF!</definedName>
    <definedName name="pchBMG">#REF!</definedName>
    <definedName name="pchBX" localSheetId="20">#REF!</definedName>
    <definedName name="pchBX" localSheetId="21">#REF!</definedName>
    <definedName name="pchBX">#REF!</definedName>
    <definedName name="pchBXG" localSheetId="20">#REF!</definedName>
    <definedName name="pchBXG" localSheetId="21">#REF!</definedName>
    <definedName name="pchBXG">#REF!</definedName>
    <definedName name="PCPI" localSheetId="20">#REF!</definedName>
    <definedName name="PCPI" localSheetId="21">#REF!</definedName>
    <definedName name="PCPI">#REF!</definedName>
    <definedName name="PCPIG">#N/A</definedName>
    <definedName name="PETRO" localSheetId="23">#REF!</definedName>
    <definedName name="PETRO" localSheetId="14">#REF!</definedName>
    <definedName name="PETRO" localSheetId="16">#REF!</definedName>
    <definedName name="PETRO" localSheetId="20">#REF!</definedName>
    <definedName name="PETRO" localSheetId="21">#REF!</definedName>
    <definedName name="PETRO">#REF!</definedName>
    <definedName name="PFP" localSheetId="23">#REF!</definedName>
    <definedName name="PFP" localSheetId="14">#REF!</definedName>
    <definedName name="PFP" localSheetId="20">#REF!</definedName>
    <definedName name="PFP" localSheetId="21">#REF!</definedName>
    <definedName name="PFP">#REF!</definedName>
    <definedName name="pfp_table1" localSheetId="23">#REF!</definedName>
    <definedName name="pfp_table1" localSheetId="14">#REF!</definedName>
    <definedName name="pfp_table1" localSheetId="20">#REF!</definedName>
    <definedName name="pfp_table1" localSheetId="21">#REF!</definedName>
    <definedName name="pfp_table1">#REF!</definedName>
    <definedName name="PIN_Reset" localSheetId="17">#REF!</definedName>
    <definedName name="PIN_Reset" localSheetId="20">#REF!</definedName>
    <definedName name="PIN_Reset" localSheetId="21">#REF!</definedName>
    <definedName name="PIN_Reset">#REF!</definedName>
    <definedName name="PMT_DUE_DATE" localSheetId="23">[23]SALES!#REF!</definedName>
    <definedName name="PMT_DUE_DATE" localSheetId="24">[23]SALES!#REF!</definedName>
    <definedName name="PMT_DUE_DATE" localSheetId="14">[23]SALES!#REF!</definedName>
    <definedName name="PMT_DUE_DATE" localSheetId="16">[23]SALES!#REF!</definedName>
    <definedName name="PMT_DUE_DATE" localSheetId="20">[23]SALES!#REF!</definedName>
    <definedName name="PMT_DUE_DATE" localSheetId="21">[23]SALES!#REF!</definedName>
    <definedName name="PMT_DUE_DATE">[23]SALES!#REF!</definedName>
    <definedName name="Power_Outage" localSheetId="23">#REF!</definedName>
    <definedName name="Power_Outage" localSheetId="8">#REF!</definedName>
    <definedName name="Power_Outage" localSheetId="14">#REF!</definedName>
    <definedName name="Power_Outage" localSheetId="17">#REF!</definedName>
    <definedName name="Power_Outage" localSheetId="20">#REF!</definedName>
    <definedName name="Power_Outage" localSheetId="21">#REF!</definedName>
    <definedName name="Power_Outage">#REF!</definedName>
    <definedName name="PPPWGT">#N/A</definedName>
    <definedName name="PRICE" localSheetId="23">#REF!</definedName>
    <definedName name="PRICE" localSheetId="8">#REF!</definedName>
    <definedName name="PRICE" localSheetId="14">#REF!</definedName>
    <definedName name="PRICE" localSheetId="16">#REF!</definedName>
    <definedName name="PRICE" localSheetId="20">#REF!</definedName>
    <definedName name="PRICE" localSheetId="21">#REF!</definedName>
    <definedName name="PRICE">#REF!</definedName>
    <definedName name="PRICETAB" localSheetId="23">#REF!</definedName>
    <definedName name="PRICETAB" localSheetId="8">#REF!</definedName>
    <definedName name="PRICETAB" localSheetId="14">#REF!</definedName>
    <definedName name="PRICETAB" localSheetId="20">#REF!</definedName>
    <definedName name="PRICETAB" localSheetId="21">#REF!</definedName>
    <definedName name="PRICETAB">#REF!</definedName>
    <definedName name="_xlnm.Print_Area" localSheetId="4">'AF100'!$A$1:$O$36</definedName>
    <definedName name="_xlnm.Print_Area" localSheetId="23">#REF!</definedName>
    <definedName name="_xlnm.Print_Area" localSheetId="24">#REF!</definedName>
    <definedName name="_xlnm.Print_Area" localSheetId="22">'MNB1000'!$A$1:$D$34</definedName>
    <definedName name="_xlnm.Print_Area" localSheetId="8">'MNB103'!$A$1:$S$142</definedName>
    <definedName name="_xlnm.Print_Area" localSheetId="10">'MNB105'!$A$1:$C$47</definedName>
    <definedName name="_xlnm.Print_Area" localSheetId="11">'MNB106'!$A$1:$L$22</definedName>
    <definedName name="_xlnm.Print_Area" localSheetId="14">'MNB200'!$A$1:$E$151</definedName>
    <definedName name="_xlnm.Print_Area" localSheetId="15">'MNB300'!$A$1:$F$313</definedName>
    <definedName name="_xlnm.Print_Area" localSheetId="16">'MNB400'!$A$1:$L$38</definedName>
    <definedName name="_xlnm.Print_Area" localSheetId="18">'MNB600'!$A$1:$B$159</definedName>
    <definedName name="_xlnm.Print_Area" localSheetId="19">'MNB700'!$A$1:$I$28</definedName>
    <definedName name="_xlnm.Print_Area" localSheetId="20">'MNB800'!$A$1:$E$1045</definedName>
    <definedName name="_xlnm.Print_Area" localSheetId="21">'MNB900'!$A$1:$I$60</definedName>
    <definedName name="_xlnm.Print_Area">#REF!</definedName>
    <definedName name="_xlnm.Print_Titles">#N/A</definedName>
    <definedName name="Print_Titles_MI" localSheetId="23">[40]SECSUM!#REF!</definedName>
    <definedName name="Print_Titles_MI" localSheetId="8">[41]SECSUM!#REF!</definedName>
    <definedName name="Print_Titles_MI" localSheetId="14">[41]SECSUM!#REF!</definedName>
    <definedName name="Print_Titles_MI">[40]SECSUM!#REF!</definedName>
    <definedName name="PRINTMACRO" localSheetId="23">#REF!</definedName>
    <definedName name="PRINTMACRO" localSheetId="8">#REF!</definedName>
    <definedName name="PRINTMACRO" localSheetId="14">#REF!</definedName>
    <definedName name="PRINTMACRO" localSheetId="16">#REF!</definedName>
    <definedName name="PRINTMACRO" localSheetId="20">#REF!</definedName>
    <definedName name="PRINTMACRO" localSheetId="21">#REF!</definedName>
    <definedName name="PRINTMACRO">#REF!</definedName>
    <definedName name="PrintThis_Links">[26]Links!$A$1:$F$33</definedName>
    <definedName name="PRMONTH" localSheetId="23">#REF!</definedName>
    <definedName name="PRMONTH" localSheetId="8">#REF!</definedName>
    <definedName name="PRMONTH" localSheetId="14">#REF!</definedName>
    <definedName name="PRMONTH" localSheetId="16">#REF!</definedName>
    <definedName name="PRMONTH" localSheetId="20">#REF!</definedName>
    <definedName name="PRMONTH" localSheetId="21">#REF!</definedName>
    <definedName name="PRMONTH">#REF!</definedName>
    <definedName name="prn">[22]FSUOUT!$B$2:$V$32</definedName>
    <definedName name="Prog1998" localSheetId="23">'[42]2003'!#REF!</definedName>
    <definedName name="Prog1998" localSheetId="24">'[42]2003'!#REF!</definedName>
    <definedName name="Prog1998" localSheetId="20">'[42]2003'!#REF!</definedName>
    <definedName name="Prog1998" localSheetId="21">'[42]2003'!#REF!</definedName>
    <definedName name="Prog1998">'[42]2003'!#REF!</definedName>
    <definedName name="PRYEAR" localSheetId="23">#REF!</definedName>
    <definedName name="PRYEAR" localSheetId="8">#REF!</definedName>
    <definedName name="PRYEAR" localSheetId="14">#REF!</definedName>
    <definedName name="PRYEAR" localSheetId="16">#REF!</definedName>
    <definedName name="PRYEAR" localSheetId="20">#REF!</definedName>
    <definedName name="PRYEAR" localSheetId="21">#REF!</definedName>
    <definedName name="PRYEAR">#REF!</definedName>
    <definedName name="PSB" localSheetId="23">#REF!</definedName>
    <definedName name="PSB" localSheetId="8">#REF!</definedName>
    <definedName name="PSB" localSheetId="14">#REF!</definedName>
    <definedName name="PSB" localSheetId="17">#REF!</definedName>
    <definedName name="PSB" localSheetId="20">#REF!</definedName>
    <definedName name="PSB" localSheetId="21">#REF!</definedName>
    <definedName name="PSB">#REF!</definedName>
    <definedName name="Q_5" localSheetId="23">#REF!</definedName>
    <definedName name="Q_5" localSheetId="8">#REF!</definedName>
    <definedName name="Q_5" localSheetId="20">#REF!</definedName>
    <definedName name="Q_5" localSheetId="21">#REF!</definedName>
    <definedName name="Q_5">#REF!</definedName>
    <definedName name="Q_6" localSheetId="20">#REF!</definedName>
    <definedName name="Q_6" localSheetId="21">#REF!</definedName>
    <definedName name="Q_6">#REF!</definedName>
    <definedName name="Q_7" localSheetId="20">#REF!</definedName>
    <definedName name="Q_7" localSheetId="21">#REF!</definedName>
    <definedName name="Q_7">#REF!</definedName>
    <definedName name="QFISCAL">'[43]Quarterly Raw Data'!#REF!</definedName>
    <definedName name="qq" localSheetId="23">#REF!</definedName>
    <definedName name="qq" localSheetId="8">#REF!</definedName>
    <definedName name="qq" localSheetId="14">#REF!</definedName>
    <definedName name="qq" localSheetId="16">#REF!</definedName>
    <definedName name="qq" localSheetId="20">#REF!</definedName>
    <definedName name="qq" localSheetId="21">#REF!</definedName>
    <definedName name="qq">#REF!</definedName>
    <definedName name="qqq" localSheetId="4" hidden="1">{#N/A,#N/A,FALSE,"EXTRABUDGT"}</definedName>
    <definedName name="qqq" localSheetId="23" hidden="1">{#N/A,#N/A,FALSE,"EXTRABUDGT"}</definedName>
    <definedName name="qqq" localSheetId="24" hidden="1">{#N/A,#N/A,FALSE,"EXTRABUDGT"}</definedName>
    <definedName name="qqq" localSheetId="5" hidden="1">{#N/A,#N/A,FALSE,"EXTRABUDGT"}</definedName>
    <definedName name="qqq" localSheetId="22" hidden="1">{#N/A,#N/A,FALSE,"EXTRABUDGT"}</definedName>
    <definedName name="qqq" localSheetId="6" hidden="1">{#N/A,#N/A,FALSE,"EXTRABUDGT"}</definedName>
    <definedName name="qqq" localSheetId="7" hidden="1">{#N/A,#N/A,FALSE,"EXTRABUDGT"}</definedName>
    <definedName name="qqq" localSheetId="8" hidden="1">{#N/A,#N/A,FALSE,"EXTRABUDGT"}</definedName>
    <definedName name="qqq" localSheetId="9" hidden="1">{#N/A,#N/A,FALSE,"EXTRABUDGT"}</definedName>
    <definedName name="qqq" localSheetId="10" hidden="1">{#N/A,#N/A,FALSE,"EXTRABUDGT"}</definedName>
    <definedName name="qqq" localSheetId="11" hidden="1">{#N/A,#N/A,FALSE,"EXTRABUDGT"}</definedName>
    <definedName name="qqq" localSheetId="12" hidden="1">{#N/A,#N/A,FALSE,"EXTRABUDGT"}</definedName>
    <definedName name="qqq" localSheetId="13" hidden="1">{#N/A,#N/A,FALSE,"EXTRABUDGT"}</definedName>
    <definedName name="qqq" localSheetId="14" hidden="1">{#N/A,#N/A,FALSE,"EXTRABUDGT"}</definedName>
    <definedName name="qqq" localSheetId="15" hidden="1">{#N/A,#N/A,FALSE,"EXTRABUDGT"}</definedName>
    <definedName name="qqq" localSheetId="16" hidden="1">{#N/A,#N/A,FALSE,"EXTRABUDGT"}</definedName>
    <definedName name="qqq" localSheetId="17" hidden="1">{#N/A,#N/A,FALSE,"EXTRABUDGT"}</definedName>
    <definedName name="qqq" localSheetId="20" hidden="1">{#N/A,#N/A,FALSE,"EXTRABUDGT"}</definedName>
    <definedName name="qqq" localSheetId="21" hidden="1">{#N/A,#N/A,FALSE,"EXTRABUDGT"}</definedName>
    <definedName name="qqq" hidden="1">{#N/A,#N/A,FALSE,"EXTRABUDGT"}</definedName>
    <definedName name="QTAB7">'[43]Quarterly MacroFlow'!#REF!</definedName>
    <definedName name="QTAB7A">'[43]Quarterly MacroFlow'!#REF!</definedName>
    <definedName name="RATES">[44]RATE!$A$1:$B$15</definedName>
    <definedName name="RCT" localSheetId="23">#REF!</definedName>
    <definedName name="RCT" localSheetId="8">#REF!</definedName>
    <definedName name="RCT" localSheetId="14">#REF!</definedName>
    <definedName name="RCT" localSheetId="16">#REF!</definedName>
    <definedName name="RCT" localSheetId="20">#REF!</definedName>
    <definedName name="RCT" localSheetId="21">#REF!</definedName>
    <definedName name="RCT">#REF!</definedName>
    <definedName name="RCTNGL" localSheetId="23">#REF!</definedName>
    <definedName name="RCTNGL" localSheetId="8">#REF!</definedName>
    <definedName name="RCTNGL" localSheetId="14">#REF!</definedName>
    <definedName name="RCTNGL" localSheetId="20">#REF!</definedName>
    <definedName name="RCTNGL" localSheetId="21">#REF!</definedName>
    <definedName name="RCTNGL">#REF!</definedName>
    <definedName name="Recover" localSheetId="8">[45]Macro1!$A$63</definedName>
    <definedName name="Recover" localSheetId="14">[45]Macro1!$A$63</definedName>
    <definedName name="Recover">[46]Macro1!$A$63</definedName>
    <definedName name="RED_BOP" localSheetId="23">#REF!</definedName>
    <definedName name="RED_BOP" localSheetId="8">#REF!</definedName>
    <definedName name="RED_BOP" localSheetId="14">#REF!</definedName>
    <definedName name="RED_BOP" localSheetId="16">#REF!</definedName>
    <definedName name="RED_BOP" localSheetId="20">#REF!</definedName>
    <definedName name="RED_BOP" localSheetId="21">#REF!</definedName>
    <definedName name="RED_BOP">#REF!</definedName>
    <definedName name="red_cpi" localSheetId="23">#REF!</definedName>
    <definedName name="red_cpi" localSheetId="8">#REF!</definedName>
    <definedName name="red_cpi" localSheetId="14">#REF!</definedName>
    <definedName name="red_cpi" localSheetId="20">#REF!</definedName>
    <definedName name="red_cpi" localSheetId="21">#REF!</definedName>
    <definedName name="red_cpi">#REF!</definedName>
    <definedName name="RED_D" localSheetId="23">#REF!</definedName>
    <definedName name="RED_D" localSheetId="8">#REF!</definedName>
    <definedName name="RED_D" localSheetId="14">#REF!</definedName>
    <definedName name="RED_D" localSheetId="20">#REF!</definedName>
    <definedName name="RED_D" localSheetId="21">#REF!</definedName>
    <definedName name="RED_D">#REF!</definedName>
    <definedName name="RED_DS" localSheetId="20">#REF!</definedName>
    <definedName name="RED_DS" localSheetId="21">#REF!</definedName>
    <definedName name="RED_DS">#REF!</definedName>
    <definedName name="red_gdp_exp" localSheetId="20">#REF!</definedName>
    <definedName name="red_gdp_exp" localSheetId="21">#REF!</definedName>
    <definedName name="red_gdp_exp">#REF!</definedName>
    <definedName name="red_govt_empl" localSheetId="20">#REF!</definedName>
    <definedName name="red_govt_empl" localSheetId="21">#REF!</definedName>
    <definedName name="red_govt_empl">#REF!</definedName>
    <definedName name="RED_NATCPI" localSheetId="20">#REF!</definedName>
    <definedName name="RED_NATCPI" localSheetId="21">#REF!</definedName>
    <definedName name="RED_NATCPI">#REF!</definedName>
    <definedName name="RED_TBCPI" localSheetId="20">#REF!</definedName>
    <definedName name="RED_TBCPI" localSheetId="21">#REF!</definedName>
    <definedName name="RED_TBCPI">#REF!</definedName>
    <definedName name="RED_TRD" localSheetId="20">#REF!</definedName>
    <definedName name="RED_TRD" localSheetId="21">#REF!</definedName>
    <definedName name="RED_TRD">#REF!</definedName>
    <definedName name="RefDate" localSheetId="8">[47]Front_Page!$BB$236:$BS$247</definedName>
    <definedName name="RefDate" localSheetId="14">[47]Front_Page!$BB$236:$BS$247</definedName>
    <definedName name="RefDate">[48]Front_Page!$BB$236:$BS$247</definedName>
    <definedName name="Relat" localSheetId="23">#REF!</definedName>
    <definedName name="Relat" localSheetId="8">#REF!</definedName>
    <definedName name="Relat" localSheetId="14">#REF!</definedName>
    <definedName name="Relat" localSheetId="16">#REF!</definedName>
    <definedName name="Relat" localSheetId="20">#REF!</definedName>
    <definedName name="Relat" localSheetId="21">#REF!</definedName>
    <definedName name="Relat">#REF!</definedName>
    <definedName name="relatedparty">[17]enumeration!$D$2:$D$5</definedName>
    <definedName name="RELATION" localSheetId="4">'[49]HO (2)'!#REF!</definedName>
    <definedName name="RELATION" localSheetId="23">'[49]HO (2)'!#REF!</definedName>
    <definedName name="RELATION" localSheetId="14">'[49]HO (2)'!#REF!</definedName>
    <definedName name="RELATION" localSheetId="16">'[49]HO (2)'!#REF!</definedName>
    <definedName name="RELATION">'[49]HO (2)'!#REF!</definedName>
    <definedName name="relationtype">[17]enumeration!$E$2:$E$20</definedName>
    <definedName name="Report_Date" localSheetId="8">[47]Front_Page!$J$10</definedName>
    <definedName name="Report_Date" localSheetId="14">[47]Front_Page!$J$10</definedName>
    <definedName name="Report_Date">[48]Front_Page!$J$10</definedName>
    <definedName name="right" localSheetId="23">#REF!</definedName>
    <definedName name="right" localSheetId="8">#REF!</definedName>
    <definedName name="right" localSheetId="14">#REF!</definedName>
    <definedName name="right" localSheetId="16">#REF!</definedName>
    <definedName name="right" localSheetId="20">#REF!</definedName>
    <definedName name="right" localSheetId="21">#REF!</definedName>
    <definedName name="right">#REF!</definedName>
    <definedName name="rindex" localSheetId="23">#REF!</definedName>
    <definedName name="rindex" localSheetId="8">#REF!</definedName>
    <definedName name="rindex" localSheetId="14">#REF!</definedName>
    <definedName name="rindex" localSheetId="20">#REF!</definedName>
    <definedName name="rindex" localSheetId="21">#REF!</definedName>
    <definedName name="rindex">#REF!</definedName>
    <definedName name="rngErrorSort">[26]ErrCheck!$A$4</definedName>
    <definedName name="rngLastSave">[26]Main!$G$19</definedName>
    <definedName name="rngLastSent">[26]Main!$G$18</definedName>
    <definedName name="rngLastUpdate">[26]Links!$D$2</definedName>
    <definedName name="rngNeedsUpdate">[26]Links!$E$2</definedName>
    <definedName name="rngQuestChecked">[26]ErrCheck!$A$3</definedName>
    <definedName name="Rows_Table" localSheetId="23">#REF!</definedName>
    <definedName name="Rows_Table" localSheetId="8">#REF!</definedName>
    <definedName name="Rows_Table" localSheetId="14">#REF!</definedName>
    <definedName name="Rows_Table" localSheetId="16">#REF!</definedName>
    <definedName name="Rows_Table" localSheetId="20">#REF!</definedName>
    <definedName name="Rows_Table" localSheetId="21">#REF!</definedName>
    <definedName name="Rows_Table">#REF!</definedName>
    <definedName name="RTL" localSheetId="23">#REF!</definedName>
    <definedName name="RTL" localSheetId="8">#REF!</definedName>
    <definedName name="RTL" localSheetId="14">#REF!</definedName>
    <definedName name="RTL" localSheetId="20">#REF!</definedName>
    <definedName name="RTL" localSheetId="21">#REF!</definedName>
    <definedName name="RTL">#REF!</definedName>
    <definedName name="SA_Tab" localSheetId="23">#REF!</definedName>
    <definedName name="SA_Tab" localSheetId="8">#REF!</definedName>
    <definedName name="SA_Tab" localSheetId="14">#REF!</definedName>
    <definedName name="SA_Tab" localSheetId="20">#REF!</definedName>
    <definedName name="SA_Tab" localSheetId="21">#REF!</definedName>
    <definedName name="SA_Tab">#REF!</definedName>
    <definedName name="sds_gdp_exp_lari" localSheetId="20">#REF!</definedName>
    <definedName name="sds_gdp_exp_lari" localSheetId="21">#REF!</definedName>
    <definedName name="sds_gdp_exp_lari">#REF!</definedName>
    <definedName name="sds_gdp_origin" localSheetId="20">#REF!</definedName>
    <definedName name="sds_gdp_origin" localSheetId="21">#REF!</definedName>
    <definedName name="sds_gdp_origin">#REF!</definedName>
    <definedName name="sds_gpd_exp_gdp" localSheetId="20">#REF!</definedName>
    <definedName name="sds_gpd_exp_gdp" localSheetId="21">#REF!</definedName>
    <definedName name="sds_gpd_exp_gdp">#REF!</definedName>
    <definedName name="SEC_A_FIM160">[6]FIM16!$J$1</definedName>
    <definedName name="SEC_B_FIM16">[6]FIM16!$J$38</definedName>
    <definedName name="SEC_C_FIM16">[6]FIM16!$J$290</definedName>
    <definedName name="sencount" hidden="1">2</definedName>
    <definedName name="SEPT">[50]SEPT.!$A$1:$I$174</definedName>
    <definedName name="SHELL" localSheetId="23">#REF!</definedName>
    <definedName name="SHELL" localSheetId="8">#REF!</definedName>
    <definedName name="SHELL" localSheetId="14">#REF!</definedName>
    <definedName name="SHELL" localSheetId="16">#REF!</definedName>
    <definedName name="SHELL" localSheetId="20">#REF!</definedName>
    <definedName name="SHELL" localSheetId="21">#REF!</definedName>
    <definedName name="SHELL">#REF!</definedName>
    <definedName name="SoFP.Data" localSheetId="8">[47]SoFP.dbase!$A$3:$AL$144</definedName>
    <definedName name="SoFP.Data" localSheetId="14">[47]SoFP.dbase!$A$3:$AL$144</definedName>
    <definedName name="SoFP.Data">[48]SoFP.dbase!$A$3:$AL$144</definedName>
    <definedName name="spot">[12]Spot!$A:$IV</definedName>
    <definedName name="sr1page1" localSheetId="23">#REF!</definedName>
    <definedName name="sr1page1" localSheetId="14">#REF!</definedName>
    <definedName name="sr1page1" localSheetId="16">#REF!</definedName>
    <definedName name="sr1page1" localSheetId="20">#REF!</definedName>
    <definedName name="sr1page1" localSheetId="21">#REF!</definedName>
    <definedName name="sr1page1">#REF!</definedName>
    <definedName name="sr1page2" localSheetId="23">#REF!</definedName>
    <definedName name="sr1page2" localSheetId="14">#REF!</definedName>
    <definedName name="sr1page2" localSheetId="20">#REF!</definedName>
    <definedName name="sr1page2" localSheetId="21">#REF!</definedName>
    <definedName name="sr1page2">#REF!</definedName>
    <definedName name="sr3memo" localSheetId="23">#REF!</definedName>
    <definedName name="sr3memo" localSheetId="14">#REF!</definedName>
    <definedName name="sr3memo" localSheetId="20">#REF!</definedName>
    <definedName name="sr3memo" localSheetId="21">#REF!</definedName>
    <definedName name="sr3memo">#REF!</definedName>
    <definedName name="sr3page1" localSheetId="20">#REF!</definedName>
    <definedName name="sr3page1" localSheetId="21">#REF!</definedName>
    <definedName name="sr3page1">#REF!</definedName>
    <definedName name="sr3page2" localSheetId="20">#REF!</definedName>
    <definedName name="sr3page2" localSheetId="21">#REF!</definedName>
    <definedName name="sr3page2">#REF!</definedName>
    <definedName name="sr3page3" localSheetId="20">#REF!</definedName>
    <definedName name="sr3page3" localSheetId="21">#REF!</definedName>
    <definedName name="sr3page3">#REF!</definedName>
    <definedName name="sr6page1" localSheetId="20">#REF!</definedName>
    <definedName name="sr6page1" localSheetId="21">#REF!</definedName>
    <definedName name="sr6page1">#REF!</definedName>
    <definedName name="sr6page2" localSheetId="20">#REF!</definedName>
    <definedName name="sr6page2" localSheetId="21">#REF!</definedName>
    <definedName name="sr6page2">#REF!</definedName>
    <definedName name="sr6page3" localSheetId="20">#REF!</definedName>
    <definedName name="sr6page3" localSheetId="21">#REF!</definedName>
    <definedName name="sr6page3">#REF!</definedName>
    <definedName name="sssst">[51]namelist!$C$2:$C$3</definedName>
    <definedName name="sst">[51]namelist!$C$2:$C$3</definedName>
    <definedName name="ST">[51]namelist!$C$2:$C$3</definedName>
    <definedName name="START" localSheetId="4">#REF!</definedName>
    <definedName name="START" localSheetId="20">#REF!</definedName>
    <definedName name="START" localSheetId="21">#REF!</definedName>
    <definedName name="START">#REF!</definedName>
    <definedName name="Start_1" localSheetId="20">#REF!</definedName>
    <definedName name="Start_1" localSheetId="21">#REF!</definedName>
    <definedName name="Start_1">#REF!</definedName>
    <definedName name="Start_10" localSheetId="20">#REF!</definedName>
    <definedName name="Start_10" localSheetId="21">#REF!</definedName>
    <definedName name="Start_10">#REF!</definedName>
    <definedName name="Start_11" localSheetId="20">#REF!</definedName>
    <definedName name="Start_11" localSheetId="21">#REF!</definedName>
    <definedName name="Start_11">#REF!</definedName>
    <definedName name="Start_12" localSheetId="20">#REF!</definedName>
    <definedName name="Start_12" localSheetId="21">#REF!</definedName>
    <definedName name="Start_12">#REF!</definedName>
    <definedName name="Start_13" localSheetId="20">#REF!</definedName>
    <definedName name="Start_13" localSheetId="21">#REF!</definedName>
    <definedName name="Start_13">#REF!</definedName>
    <definedName name="Start_14" localSheetId="20">#REF!</definedName>
    <definedName name="Start_14" localSheetId="21">#REF!</definedName>
    <definedName name="Start_14">#REF!</definedName>
    <definedName name="Start_15" localSheetId="17">#REF!</definedName>
    <definedName name="Start_15" localSheetId="20">#REF!</definedName>
    <definedName name="Start_15" localSheetId="21">#REF!</definedName>
    <definedName name="Start_15">#REF!</definedName>
    <definedName name="Start_16" localSheetId="20">#REF!</definedName>
    <definedName name="Start_16" localSheetId="21">#REF!</definedName>
    <definedName name="Start_16">#REF!</definedName>
    <definedName name="Start_17" localSheetId="20">#REF!</definedName>
    <definedName name="Start_17" localSheetId="21">#REF!</definedName>
    <definedName name="Start_17">#REF!</definedName>
    <definedName name="Start_18" localSheetId="20">#REF!</definedName>
    <definedName name="Start_18" localSheetId="21">#REF!</definedName>
    <definedName name="Start_18">#REF!</definedName>
    <definedName name="Start_19" localSheetId="20">#REF!</definedName>
    <definedName name="Start_19" localSheetId="21">#REF!</definedName>
    <definedName name="Start_19">#REF!</definedName>
    <definedName name="Start_21" localSheetId="20">#REF!</definedName>
    <definedName name="Start_21" localSheetId="21">#REF!</definedName>
    <definedName name="Start_21">#REF!</definedName>
    <definedName name="Start_22" localSheetId="17">#REF!</definedName>
    <definedName name="Start_22" localSheetId="20">#REF!</definedName>
    <definedName name="Start_22" localSheetId="21">#REF!</definedName>
    <definedName name="Start_22">#REF!</definedName>
    <definedName name="Start_25" localSheetId="17">#REF!</definedName>
    <definedName name="Start_25" localSheetId="20">#REF!</definedName>
    <definedName name="Start_25" localSheetId="21">#REF!</definedName>
    <definedName name="Start_25">#REF!</definedName>
    <definedName name="Start_26" localSheetId="20">#REF!</definedName>
    <definedName name="Start_26" localSheetId="21">#REF!</definedName>
    <definedName name="Start_26">#REF!</definedName>
    <definedName name="Start_27" localSheetId="20">#REF!</definedName>
    <definedName name="Start_27" localSheetId="21">#REF!</definedName>
    <definedName name="Start_27">#REF!</definedName>
    <definedName name="Start_28" localSheetId="20">#REF!</definedName>
    <definedName name="Start_28" localSheetId="21">#REF!</definedName>
    <definedName name="Start_28">#REF!</definedName>
    <definedName name="Start_29" localSheetId="20">#REF!</definedName>
    <definedName name="Start_29" localSheetId="21">#REF!</definedName>
    <definedName name="Start_29">#REF!</definedName>
    <definedName name="Start_3" localSheetId="20">#REF!</definedName>
    <definedName name="Start_3" localSheetId="21">#REF!</definedName>
    <definedName name="Start_3">#REF!</definedName>
    <definedName name="Start_30" localSheetId="20">#REF!</definedName>
    <definedName name="Start_30" localSheetId="21">#REF!</definedName>
    <definedName name="Start_30">#REF!</definedName>
    <definedName name="Start_31" localSheetId="20">#REF!</definedName>
    <definedName name="Start_31" localSheetId="21">#REF!</definedName>
    <definedName name="Start_31">#REF!</definedName>
    <definedName name="Start_32" localSheetId="20">#REF!</definedName>
    <definedName name="Start_32" localSheetId="21">#REF!</definedName>
    <definedName name="Start_32">#REF!</definedName>
    <definedName name="Start_33" localSheetId="20">#REF!</definedName>
    <definedName name="Start_33" localSheetId="21">#REF!</definedName>
    <definedName name="Start_33">#REF!</definedName>
    <definedName name="Start_34" localSheetId="20">#REF!</definedName>
    <definedName name="Start_34" localSheetId="21">#REF!</definedName>
    <definedName name="Start_34">#REF!</definedName>
    <definedName name="Start_37" localSheetId="17">#REF!</definedName>
    <definedName name="Start_37" localSheetId="20">#REF!</definedName>
    <definedName name="Start_37" localSheetId="21">#REF!</definedName>
    <definedName name="Start_37">#REF!</definedName>
    <definedName name="Start_38" localSheetId="17">#REF!</definedName>
    <definedName name="Start_38" localSheetId="20">#REF!</definedName>
    <definedName name="Start_38" localSheetId="21">#REF!</definedName>
    <definedName name="Start_38">#REF!</definedName>
    <definedName name="Start_39" localSheetId="17">#REF!</definedName>
    <definedName name="Start_39" localSheetId="20">#REF!</definedName>
    <definedName name="Start_39" localSheetId="21">#REF!</definedName>
    <definedName name="Start_39">#REF!</definedName>
    <definedName name="Start_4" localSheetId="20">#REF!</definedName>
    <definedName name="Start_4" localSheetId="21">#REF!</definedName>
    <definedName name="Start_4">#REF!</definedName>
    <definedName name="Start_40" localSheetId="17">#REF!</definedName>
    <definedName name="Start_40" localSheetId="20">#REF!</definedName>
    <definedName name="Start_40" localSheetId="21">#REF!</definedName>
    <definedName name="Start_40">#REF!</definedName>
    <definedName name="Start_41" localSheetId="17">#REF!</definedName>
    <definedName name="Start_41" localSheetId="20">#REF!</definedName>
    <definedName name="Start_41" localSheetId="21">#REF!</definedName>
    <definedName name="Start_41">#REF!</definedName>
    <definedName name="Start_42" localSheetId="8">'[52]29'!$A$1</definedName>
    <definedName name="Start_42" localSheetId="14">'[52]29'!$A$1</definedName>
    <definedName name="Start_42">'[53]29'!$A$1</definedName>
    <definedName name="Start_43" localSheetId="8">'[52]30'!$A$1</definedName>
    <definedName name="Start_43" localSheetId="14">'[52]30'!$A$1</definedName>
    <definedName name="Start_43">'[53]30'!$A$1</definedName>
    <definedName name="Start_44" localSheetId="23">#REF!</definedName>
    <definedName name="Start_44" localSheetId="8">#REF!</definedName>
    <definedName name="Start_44" localSheetId="14">#REF!</definedName>
    <definedName name="Start_44" localSheetId="17">#REF!</definedName>
    <definedName name="Start_44" localSheetId="20">#REF!</definedName>
    <definedName name="Start_44" localSheetId="21">#REF!</definedName>
    <definedName name="Start_44">#REF!</definedName>
    <definedName name="Start_45" localSheetId="8">'[52]32'!$A$1</definedName>
    <definedName name="Start_45" localSheetId="14">'[52]32'!$A$1</definedName>
    <definedName name="Start_45">'[53]32'!$A$1</definedName>
    <definedName name="Start_46" localSheetId="8">'[52]33'!$A$1</definedName>
    <definedName name="Start_46" localSheetId="14">'[52]33'!$A$1</definedName>
    <definedName name="Start_46">'[53]33'!$A$1</definedName>
    <definedName name="Start_47" localSheetId="8">'[52]34'!$A$1</definedName>
    <definedName name="Start_47" localSheetId="14">'[52]34'!$A$1</definedName>
    <definedName name="Start_47">'[53]34'!$A$1</definedName>
    <definedName name="Start_48" localSheetId="8">'[52]35'!$A$1</definedName>
    <definedName name="Start_48" localSheetId="14">'[52]35'!$A$1</definedName>
    <definedName name="Start_48">'[53]35'!$A$1</definedName>
    <definedName name="Start_49" localSheetId="23">#REF!</definedName>
    <definedName name="Start_49" localSheetId="8">#REF!</definedName>
    <definedName name="Start_49" localSheetId="14">#REF!</definedName>
    <definedName name="Start_49" localSheetId="17">#REF!</definedName>
    <definedName name="Start_49" localSheetId="20">#REF!</definedName>
    <definedName name="Start_49" localSheetId="21">#REF!</definedName>
    <definedName name="Start_49">#REF!</definedName>
    <definedName name="Start_5" localSheetId="23">#REF!</definedName>
    <definedName name="Start_5" localSheetId="8">#REF!</definedName>
    <definedName name="Start_5" localSheetId="14">#REF!</definedName>
    <definedName name="Start_5" localSheetId="20">#REF!</definedName>
    <definedName name="Start_5" localSheetId="21">#REF!</definedName>
    <definedName name="Start_5">#REF!</definedName>
    <definedName name="Start_50" localSheetId="8">'[52]37'!$A$1</definedName>
    <definedName name="Start_50" localSheetId="14">'[52]37'!$A$1</definedName>
    <definedName name="Start_50">'[53]37'!$A$1</definedName>
    <definedName name="Start_51" localSheetId="8">'[52]38'!$A$1</definedName>
    <definedName name="Start_51" localSheetId="14">'[52]38'!$A$1</definedName>
    <definedName name="Start_51">'[53]38'!$A$1</definedName>
    <definedName name="Start_52" localSheetId="8">'[52]39'!$A$1</definedName>
    <definedName name="Start_52" localSheetId="14">'[52]39'!$A$1</definedName>
    <definedName name="Start_52">'[53]39'!$A$1</definedName>
    <definedName name="Start_53" localSheetId="8">'[52]40'!$A$1</definedName>
    <definedName name="Start_53" localSheetId="14">'[52]40'!$A$1</definedName>
    <definedName name="Start_53">'[53]40'!$A$1</definedName>
    <definedName name="Start_54" localSheetId="8">'[52]41'!$A$1</definedName>
    <definedName name="Start_54" localSheetId="14">'[52]41'!$A$1</definedName>
    <definedName name="Start_54">'[53]41'!$A$1</definedName>
    <definedName name="Start_55" localSheetId="8">'[52]42'!$A$1</definedName>
    <definedName name="Start_55" localSheetId="14">'[52]42'!$A$1</definedName>
    <definedName name="Start_55">'[53]42'!$A$1</definedName>
    <definedName name="Start_56" localSheetId="8">'[52]DROP DOWN CREDIT RISK'!$A$1</definedName>
    <definedName name="Start_56" localSheetId="14">'[52]DROP DOWN CREDIT RISK'!$A$1</definedName>
    <definedName name="Start_56">'[53]DROP DOWN CREDIT RISK'!$A$1</definedName>
    <definedName name="Start_6" localSheetId="23">#REF!</definedName>
    <definedName name="Start_6" localSheetId="8">#REF!</definedName>
    <definedName name="Start_6" localSheetId="14">#REF!</definedName>
    <definedName name="Start_6" localSheetId="16">#REF!</definedName>
    <definedName name="Start_6" localSheetId="20">#REF!</definedName>
    <definedName name="Start_6" localSheetId="21">#REF!</definedName>
    <definedName name="Start_6">#REF!</definedName>
    <definedName name="Start_61" localSheetId="23">#REF!</definedName>
    <definedName name="Start_61" localSheetId="8">#REF!</definedName>
    <definedName name="Start_61" localSheetId="14">#REF!</definedName>
    <definedName name="Start_61" localSheetId="20">#REF!</definedName>
    <definedName name="Start_61" localSheetId="21">#REF!</definedName>
    <definedName name="Start_61">#REF!</definedName>
    <definedName name="Start_62" localSheetId="23">#REF!</definedName>
    <definedName name="Start_62" localSheetId="8">#REF!</definedName>
    <definedName name="Start_62" localSheetId="17">#REF!</definedName>
    <definedName name="Start_62" localSheetId="20">#REF!</definedName>
    <definedName name="Start_62" localSheetId="21">#REF!</definedName>
    <definedName name="Start_62">#REF!</definedName>
    <definedName name="Start_63" localSheetId="20">#REF!</definedName>
    <definedName name="Start_63" localSheetId="21">#REF!</definedName>
    <definedName name="Start_63">#REF!</definedName>
    <definedName name="Start_65" localSheetId="17">#REF!</definedName>
    <definedName name="Start_65" localSheetId="20">#REF!</definedName>
    <definedName name="Start_65" localSheetId="21">#REF!</definedName>
    <definedName name="Start_65">#REF!</definedName>
    <definedName name="Start_66" localSheetId="20">#REF!</definedName>
    <definedName name="Start_66" localSheetId="21">#REF!</definedName>
    <definedName name="Start_66">#REF!</definedName>
    <definedName name="Start_67" localSheetId="20">#REF!</definedName>
    <definedName name="Start_67" localSheetId="21">#REF!</definedName>
    <definedName name="Start_67">#REF!</definedName>
    <definedName name="Start_68" localSheetId="20">#REF!</definedName>
    <definedName name="Start_68" localSheetId="21">#REF!</definedName>
    <definedName name="Start_68">#REF!</definedName>
    <definedName name="Start_69" localSheetId="20">#REF!</definedName>
    <definedName name="Start_69" localSheetId="21">#REF!</definedName>
    <definedName name="Start_69">#REF!</definedName>
    <definedName name="Start_7" localSheetId="20">#REF!</definedName>
    <definedName name="Start_7" localSheetId="21">#REF!</definedName>
    <definedName name="Start_7">#REF!</definedName>
    <definedName name="Start_70" localSheetId="20">#REF!</definedName>
    <definedName name="Start_70" localSheetId="21">#REF!</definedName>
    <definedName name="Start_70">#REF!</definedName>
    <definedName name="Start_71" localSheetId="20">#REF!</definedName>
    <definedName name="Start_71" localSheetId="21">#REF!</definedName>
    <definedName name="Start_71">#REF!</definedName>
    <definedName name="Start_72" localSheetId="20">#REF!</definedName>
    <definedName name="Start_72" localSheetId="21">#REF!</definedName>
    <definedName name="Start_72">#REF!</definedName>
    <definedName name="Start_73" localSheetId="20">#REF!</definedName>
    <definedName name="Start_73" localSheetId="21">#REF!</definedName>
    <definedName name="Start_73">#REF!</definedName>
    <definedName name="Start_74" localSheetId="20">#REF!</definedName>
    <definedName name="Start_74" localSheetId="21">#REF!</definedName>
    <definedName name="Start_74">#REF!</definedName>
    <definedName name="Start_77" localSheetId="20">#REF!</definedName>
    <definedName name="Start_77" localSheetId="21">#REF!</definedName>
    <definedName name="Start_77">#REF!</definedName>
    <definedName name="Start_78" localSheetId="20">#REF!</definedName>
    <definedName name="Start_78" localSheetId="21">#REF!</definedName>
    <definedName name="Start_78">#REF!</definedName>
    <definedName name="Start_79" localSheetId="20">#REF!</definedName>
    <definedName name="Start_79" localSheetId="21">#REF!</definedName>
    <definedName name="Start_79">#REF!</definedName>
    <definedName name="Start_8" localSheetId="17">#REF!</definedName>
    <definedName name="Start_8" localSheetId="20">#REF!</definedName>
    <definedName name="Start_8" localSheetId="21">#REF!</definedName>
    <definedName name="Start_8">#REF!</definedName>
    <definedName name="Start_80" localSheetId="20">#REF!</definedName>
    <definedName name="Start_80" localSheetId="21">#REF!</definedName>
    <definedName name="Start_80">#REF!</definedName>
    <definedName name="Start_81" localSheetId="20">#REF!</definedName>
    <definedName name="Start_81" localSheetId="21">#REF!</definedName>
    <definedName name="Start_81">#REF!</definedName>
    <definedName name="Start_84" localSheetId="20">#REF!</definedName>
    <definedName name="Start_84" localSheetId="21">#REF!</definedName>
    <definedName name="Start_84">#REF!</definedName>
    <definedName name="Start_9" localSheetId="20">#REF!</definedName>
    <definedName name="Start_9" localSheetId="21">#REF!</definedName>
    <definedName name="Start_9">#REF!</definedName>
    <definedName name="status1">#REF!</definedName>
    <definedName name="status2">#REF!</definedName>
    <definedName name="STATUS3">[39]namelist!$C$2:$C$3</definedName>
    <definedName name="STFQTAB" localSheetId="4">#REF!</definedName>
    <definedName name="STFQTAB" localSheetId="20">#REF!</definedName>
    <definedName name="STFQTAB" localSheetId="21">#REF!</definedName>
    <definedName name="STFQTAB">#REF!</definedName>
    <definedName name="STL" localSheetId="20">#REF!</definedName>
    <definedName name="STL" localSheetId="21">#REF!</definedName>
    <definedName name="STL">#REF!</definedName>
    <definedName name="STOP" localSheetId="20">#REF!</definedName>
    <definedName name="STOP" localSheetId="21">#REF!</definedName>
    <definedName name="STOP">#REF!</definedName>
    <definedName name="SUBSIDIARIES" localSheetId="20">#REF!</definedName>
    <definedName name="SUBSIDIARIES" localSheetId="21">#REF!</definedName>
    <definedName name="SUBSIDIARIES">#REF!</definedName>
    <definedName name="SUM">[2]BoP!$E$313:$BE$365</definedName>
    <definedName name="SumXiVi" localSheetId="23">#REF!</definedName>
    <definedName name="SumXiVi" localSheetId="8">#REF!</definedName>
    <definedName name="SumXiVi" localSheetId="14">#REF!</definedName>
    <definedName name="SumXiVi" localSheetId="16">#REF!</definedName>
    <definedName name="SumXiVi" localSheetId="20">#REF!</definedName>
    <definedName name="SumXiVi" localSheetId="21">#REF!</definedName>
    <definedName name="SumXiVi">#REF!</definedName>
    <definedName name="susp" localSheetId="23">#REF!</definedName>
    <definedName name="susp" localSheetId="8">#REF!</definedName>
    <definedName name="susp" localSheetId="14">#REF!</definedName>
    <definedName name="susp" localSheetId="17">#REF!</definedName>
    <definedName name="susp" localSheetId="20">#REF!</definedName>
    <definedName name="susp" localSheetId="21">#REF!</definedName>
    <definedName name="susp">#REF!</definedName>
    <definedName name="Tab25a" localSheetId="23">#REF!</definedName>
    <definedName name="Tab25a" localSheetId="8">#REF!</definedName>
    <definedName name="Tab25a" localSheetId="20">#REF!</definedName>
    <definedName name="Tab25a" localSheetId="21">#REF!</definedName>
    <definedName name="Tab25a">#REF!</definedName>
    <definedName name="Tab25b" localSheetId="20">#REF!</definedName>
    <definedName name="Tab25b" localSheetId="21">#REF!</definedName>
    <definedName name="Tab25b">#REF!</definedName>
    <definedName name="Table__47">[54]RED47!$A$1:$I$53</definedName>
    <definedName name="Table_2._Country_X___Public_Sector_Financing_1" localSheetId="23">#REF!</definedName>
    <definedName name="Table_2._Country_X___Public_Sector_Financing_1" localSheetId="8">#REF!</definedName>
    <definedName name="Table_2._Country_X___Public_Sector_Financing_1" localSheetId="14">#REF!</definedName>
    <definedName name="Table_2._Country_X___Public_Sector_Financing_1" localSheetId="16">#REF!</definedName>
    <definedName name="Table_2._Country_X___Public_Sector_Financing_1" localSheetId="20">#REF!</definedName>
    <definedName name="Table_2._Country_X___Public_Sector_Financing_1" localSheetId="21">#REF!</definedName>
    <definedName name="Table_2._Country_X___Public_Sector_Financing_1">#REF!</definedName>
    <definedName name="Table_Template" localSheetId="23">#REF!</definedName>
    <definedName name="Table_Template" localSheetId="8">#REF!</definedName>
    <definedName name="Table_Template" localSheetId="14">#REF!</definedName>
    <definedName name="Table_Template" localSheetId="20">#REF!</definedName>
    <definedName name="Table_Template" localSheetId="21">#REF!</definedName>
    <definedName name="Table_Template">#REF!</definedName>
    <definedName name="Table1" localSheetId="23">#REF!</definedName>
    <definedName name="Table1" localSheetId="8">#REF!</definedName>
    <definedName name="Table1" localSheetId="14">#REF!</definedName>
    <definedName name="Table1" localSheetId="20">#REF!</definedName>
    <definedName name="Table1" localSheetId="21">#REF!</definedName>
    <definedName name="Table1">#REF!</definedName>
    <definedName name="Table2" localSheetId="20">#REF!</definedName>
    <definedName name="Table2" localSheetId="21">#REF!</definedName>
    <definedName name="Table2">#REF!</definedName>
    <definedName name="TableA" localSheetId="20">#REF!</definedName>
    <definedName name="TableA" localSheetId="21">#REF!</definedName>
    <definedName name="TableA">#REF!</definedName>
    <definedName name="TableB1" localSheetId="20">#REF!</definedName>
    <definedName name="TableB1" localSheetId="21">#REF!</definedName>
    <definedName name="TableB1">#REF!</definedName>
    <definedName name="TableB2" localSheetId="20">#REF!</definedName>
    <definedName name="TableB2" localSheetId="21">#REF!</definedName>
    <definedName name="TableB2">#REF!</definedName>
    <definedName name="TableB3" localSheetId="20">#REF!</definedName>
    <definedName name="TableB3" localSheetId="21">#REF!</definedName>
    <definedName name="TableB3">#REF!</definedName>
    <definedName name="TableC1" localSheetId="20">#REF!</definedName>
    <definedName name="TableC1" localSheetId="21">#REF!</definedName>
    <definedName name="TableC1">#REF!</definedName>
    <definedName name="TableC2" localSheetId="20">#REF!</definedName>
    <definedName name="TableC2" localSheetId="21">#REF!</definedName>
    <definedName name="TableC2">#REF!</definedName>
    <definedName name="TableC3" localSheetId="20">#REF!</definedName>
    <definedName name="TableC3" localSheetId="21">#REF!</definedName>
    <definedName name="TableC3">#REF!</definedName>
    <definedName name="TableName">"Dummy"</definedName>
    <definedName name="Tatus">[55]namelist!$C$2:$C$3</definedName>
    <definedName name="tblChecks">[26]ErrCheck!$A$3:$E$5</definedName>
    <definedName name="tblLinks">[26]Links!$A$4:$F$33</definedName>
    <definedName name="Template_Table" localSheetId="23">#REF!</definedName>
    <definedName name="Template_Table" localSheetId="8">#REF!</definedName>
    <definedName name="Template_Table" localSheetId="14">#REF!</definedName>
    <definedName name="Template_Table" localSheetId="16">#REF!</definedName>
    <definedName name="Template_Table" localSheetId="20">#REF!</definedName>
    <definedName name="Template_Table" localSheetId="21">#REF!</definedName>
    <definedName name="Template_Table">#REF!</definedName>
    <definedName name="TextRefCopyRangeCount" hidden="1">20</definedName>
    <definedName name="tier" localSheetId="8">[56]nameList!$A$3:$A$5</definedName>
    <definedName name="tier" localSheetId="14">[56]nameList!$A$3:$A$5</definedName>
    <definedName name="tier">[57]nameList!$A$3:$A$5</definedName>
    <definedName name="time" localSheetId="23">#REF!</definedName>
    <definedName name="time" localSheetId="8">#REF!</definedName>
    <definedName name="time" localSheetId="14">#REF!</definedName>
    <definedName name="time" localSheetId="17">#REF!</definedName>
    <definedName name="time" localSheetId="20">#REF!</definedName>
    <definedName name="time" localSheetId="21">#REF!</definedName>
    <definedName name="time">#REF!</definedName>
    <definedName name="title" localSheetId="23">#REF!</definedName>
    <definedName name="title" localSheetId="8">#REF!</definedName>
    <definedName name="title" localSheetId="14">#REF!</definedName>
    <definedName name="title" localSheetId="20">#REF!</definedName>
    <definedName name="title" localSheetId="21">#REF!</definedName>
    <definedName name="title">#REF!</definedName>
    <definedName name="TITLES" localSheetId="23">#REF!</definedName>
    <definedName name="TITLES" localSheetId="8">#REF!</definedName>
    <definedName name="TITLES" localSheetId="20">#REF!</definedName>
    <definedName name="TITLES" localSheetId="21">#REF!</definedName>
    <definedName name="TITLES">#REF!</definedName>
    <definedName name="TLX" localSheetId="20">#REF!</definedName>
    <definedName name="TLX" localSheetId="21">#REF!</definedName>
    <definedName name="TLX">#REF!</definedName>
    <definedName name="TM" localSheetId="20">#REF!</definedName>
    <definedName name="TM" localSheetId="21">#REF!</definedName>
    <definedName name="TM">#REF!</definedName>
    <definedName name="TM_D" localSheetId="20">#REF!</definedName>
    <definedName name="TM_D" localSheetId="21">#REF!</definedName>
    <definedName name="TM_D">#REF!</definedName>
    <definedName name="TM_DPCH" localSheetId="20">#REF!</definedName>
    <definedName name="TM_DPCH" localSheetId="21">#REF!</definedName>
    <definedName name="TM_DPCH">#REF!</definedName>
    <definedName name="TM_R" localSheetId="20">#REF!</definedName>
    <definedName name="TM_R" localSheetId="21">#REF!</definedName>
    <definedName name="TM_R">#REF!</definedName>
    <definedName name="TM_RPCH" localSheetId="20">#REF!</definedName>
    <definedName name="TM_RPCH" localSheetId="21">#REF!</definedName>
    <definedName name="TM_RPCH">#REF!</definedName>
    <definedName name="TMG" localSheetId="20">#REF!</definedName>
    <definedName name="TMG" localSheetId="21">#REF!</definedName>
    <definedName name="TMG">#REF!</definedName>
    <definedName name="TMG_D">[15]Q5!$E$23:$AH$23</definedName>
    <definedName name="TMG_DPCH" localSheetId="23">#REF!</definedName>
    <definedName name="TMG_DPCH" localSheetId="8">#REF!</definedName>
    <definedName name="TMG_DPCH" localSheetId="14">#REF!</definedName>
    <definedName name="TMG_DPCH" localSheetId="16">#REF!</definedName>
    <definedName name="TMG_DPCH" localSheetId="20">#REF!</definedName>
    <definedName name="TMG_DPCH" localSheetId="21">#REF!</definedName>
    <definedName name="TMG_DPCH">#REF!</definedName>
    <definedName name="TMG_R" localSheetId="23">#REF!</definedName>
    <definedName name="TMG_R" localSheetId="8">#REF!</definedName>
    <definedName name="TMG_R" localSheetId="14">#REF!</definedName>
    <definedName name="TMG_R" localSheetId="20">#REF!</definedName>
    <definedName name="TMG_R" localSheetId="21">#REF!</definedName>
    <definedName name="TMG_R">#REF!</definedName>
    <definedName name="TMG_RPCH" localSheetId="23">#REF!</definedName>
    <definedName name="TMG_RPCH" localSheetId="8">#REF!</definedName>
    <definedName name="TMG_RPCH" localSheetId="14">#REF!</definedName>
    <definedName name="TMG_RPCH" localSheetId="20">#REF!</definedName>
    <definedName name="TMG_RPCH" localSheetId="21">#REF!</definedName>
    <definedName name="TMG_RPCH">#REF!</definedName>
    <definedName name="TMGO">#N/A</definedName>
    <definedName name="TMGO_D" localSheetId="23">#REF!</definedName>
    <definedName name="TMGO_D" localSheetId="14">#REF!</definedName>
    <definedName name="TMGO_D" localSheetId="16">#REF!</definedName>
    <definedName name="TMGO_D" localSheetId="20">#REF!</definedName>
    <definedName name="TMGO_D" localSheetId="21">#REF!</definedName>
    <definedName name="TMGO_D">#REF!</definedName>
    <definedName name="TMGO_DPCH" localSheetId="23">#REF!</definedName>
    <definedName name="TMGO_DPCH" localSheetId="14">#REF!</definedName>
    <definedName name="TMGO_DPCH" localSheetId="20">#REF!</definedName>
    <definedName name="TMGO_DPCH" localSheetId="21">#REF!</definedName>
    <definedName name="TMGO_DPCH">#REF!</definedName>
    <definedName name="TMGO_R" localSheetId="23">#REF!</definedName>
    <definedName name="TMGO_R" localSheetId="14">#REF!</definedName>
    <definedName name="TMGO_R" localSheetId="20">#REF!</definedName>
    <definedName name="TMGO_R" localSheetId="21">#REF!</definedName>
    <definedName name="TMGO_R">#REF!</definedName>
    <definedName name="TMGO_RPCH" localSheetId="20">#REF!</definedName>
    <definedName name="TMGO_RPCH" localSheetId="21">#REF!</definedName>
    <definedName name="TMGO_RPCH">#REF!</definedName>
    <definedName name="TMGXO" localSheetId="20">#REF!</definedName>
    <definedName name="TMGXO" localSheetId="21">#REF!</definedName>
    <definedName name="TMGXO">#REF!</definedName>
    <definedName name="TMGXO_D" localSheetId="20">#REF!</definedName>
    <definedName name="TMGXO_D" localSheetId="21">#REF!</definedName>
    <definedName name="TMGXO_D">#REF!</definedName>
    <definedName name="TMGXO_DPCH" localSheetId="20">#REF!</definedName>
    <definedName name="TMGXO_DPCH" localSheetId="21">#REF!</definedName>
    <definedName name="TMGXO_DPCH">#REF!</definedName>
    <definedName name="TMGXO_R" localSheetId="20">#REF!</definedName>
    <definedName name="TMGXO_R" localSheetId="21">#REF!</definedName>
    <definedName name="TMGXO_R">#REF!</definedName>
    <definedName name="TMGXO_RPCH" localSheetId="20">#REF!</definedName>
    <definedName name="TMGXO_RPCH" localSheetId="21">#REF!</definedName>
    <definedName name="TMGXO_RPCH">#REF!</definedName>
    <definedName name="TMS" localSheetId="20">#REF!</definedName>
    <definedName name="TMS" localSheetId="21">#REF!</definedName>
    <definedName name="TMS">#REF!</definedName>
    <definedName name="TOC" localSheetId="20">#REF!</definedName>
    <definedName name="TOC" localSheetId="21">#REF!</definedName>
    <definedName name="TOC">#REF!</definedName>
    <definedName name="TODO">[58]BCC!$A$1:$N$821,[58]BCC!$A$822:$N$1624</definedName>
    <definedName name="Total_Cargo_Cost" localSheetId="23">#REF!</definedName>
    <definedName name="Total_Cargo_Cost" localSheetId="8">#REF!</definedName>
    <definedName name="Total_Cargo_Cost" localSheetId="14">#REF!</definedName>
    <definedName name="Total_Cargo_Cost" localSheetId="16">#REF!</definedName>
    <definedName name="Total_Cargo_Cost" localSheetId="20">#REF!</definedName>
    <definedName name="Total_Cargo_Cost" localSheetId="21">#REF!</definedName>
    <definedName name="Total_Cargo_Cost">#REF!</definedName>
    <definedName name="Total_Energy_Loaded" localSheetId="23">#REF!</definedName>
    <definedName name="Total_Energy_Loaded" localSheetId="8">#REF!</definedName>
    <definedName name="Total_Energy_Loaded" localSheetId="14">#REF!</definedName>
    <definedName name="Total_Energy_Loaded" localSheetId="20">#REF!</definedName>
    <definedName name="Total_Energy_Loaded" localSheetId="21">#REF!</definedName>
    <definedName name="Total_Energy_Loaded">#REF!</definedName>
    <definedName name="Trade" localSheetId="23">#REF!</definedName>
    <definedName name="Trade" localSheetId="14">#REF!</definedName>
    <definedName name="Trade" localSheetId="20">#REF!</definedName>
    <definedName name="Trade" localSheetId="21">#REF!</definedName>
    <definedName name="Trade">#REF!</definedName>
    <definedName name="TRADE3" localSheetId="23">[5]Trade!#REF!</definedName>
    <definedName name="TRADE3" localSheetId="14">[5]Trade!#REF!</definedName>
    <definedName name="TRADE3" localSheetId="20">[5]Trade!#REF!</definedName>
    <definedName name="TRADE3" localSheetId="21">[5]Trade!#REF!</definedName>
    <definedName name="TRADE3">[5]Trade!#REF!</definedName>
    <definedName name="TV" localSheetId="23">#REF!</definedName>
    <definedName name="TV" localSheetId="8">#REF!</definedName>
    <definedName name="TV" localSheetId="14">#REF!</definedName>
    <definedName name="TV" localSheetId="16">#REF!</definedName>
    <definedName name="TV" localSheetId="20">#REF!</definedName>
    <definedName name="TV" localSheetId="21">#REF!</definedName>
    <definedName name="TV">#REF!</definedName>
    <definedName name="TX" localSheetId="23">#REF!</definedName>
    <definedName name="TX" localSheetId="8">#REF!</definedName>
    <definedName name="TX" localSheetId="14">#REF!</definedName>
    <definedName name="TX" localSheetId="20">#REF!</definedName>
    <definedName name="TX" localSheetId="21">#REF!</definedName>
    <definedName name="TX">#REF!</definedName>
    <definedName name="TX_D" localSheetId="23">#REF!</definedName>
    <definedName name="TX_D" localSheetId="8">#REF!</definedName>
    <definedName name="TX_D" localSheetId="14">#REF!</definedName>
    <definedName name="TX_D" localSheetId="20">#REF!</definedName>
    <definedName name="TX_D" localSheetId="21">#REF!</definedName>
    <definedName name="TX_D">#REF!</definedName>
    <definedName name="TX_DPCH" localSheetId="20">#REF!</definedName>
    <definedName name="TX_DPCH" localSheetId="21">#REF!</definedName>
    <definedName name="TX_DPCH">#REF!</definedName>
    <definedName name="TX_R" localSheetId="20">#REF!</definedName>
    <definedName name="TX_R" localSheetId="21">#REF!</definedName>
    <definedName name="TX_R">#REF!</definedName>
    <definedName name="TX_RPCH" localSheetId="20">#REF!</definedName>
    <definedName name="TX_RPCH" localSheetId="21">#REF!</definedName>
    <definedName name="TX_RPCH">#REF!</definedName>
    <definedName name="TXG" localSheetId="20">#REF!</definedName>
    <definedName name="TXG" localSheetId="21">#REF!</definedName>
    <definedName name="TXG">#REF!</definedName>
    <definedName name="TXG_D">#N/A</definedName>
    <definedName name="TXG_DPCH" localSheetId="23">#REF!</definedName>
    <definedName name="TXG_DPCH" localSheetId="14">#REF!</definedName>
    <definedName name="TXG_DPCH" localSheetId="16">#REF!</definedName>
    <definedName name="TXG_DPCH" localSheetId="20">#REF!</definedName>
    <definedName name="TXG_DPCH" localSheetId="21">#REF!</definedName>
    <definedName name="TXG_DPCH">#REF!</definedName>
    <definedName name="TXG_R" localSheetId="23">#REF!</definedName>
    <definedName name="TXG_R" localSheetId="14">#REF!</definedName>
    <definedName name="TXG_R" localSheetId="20">#REF!</definedName>
    <definedName name="TXG_R" localSheetId="21">#REF!</definedName>
    <definedName name="TXG_R">#REF!</definedName>
    <definedName name="TXG_RPCH" localSheetId="23">#REF!</definedName>
    <definedName name="TXG_RPCH" localSheetId="14">#REF!</definedName>
    <definedName name="TXG_RPCH" localSheetId="20">#REF!</definedName>
    <definedName name="TXG_RPCH" localSheetId="21">#REF!</definedName>
    <definedName name="TXG_RPCH">#REF!</definedName>
    <definedName name="TXGO">#N/A</definedName>
    <definedName name="TXGO_D" localSheetId="23">#REF!</definedName>
    <definedName name="TXGO_D" localSheetId="14">#REF!</definedName>
    <definedName name="TXGO_D" localSheetId="16">#REF!</definedName>
    <definedName name="TXGO_D" localSheetId="20">#REF!</definedName>
    <definedName name="TXGO_D" localSheetId="21">#REF!</definedName>
    <definedName name="TXGO_D">#REF!</definedName>
    <definedName name="TXGO_DPCH" localSheetId="23">#REF!</definedName>
    <definedName name="TXGO_DPCH" localSheetId="14">#REF!</definedName>
    <definedName name="TXGO_DPCH" localSheetId="20">#REF!</definedName>
    <definedName name="TXGO_DPCH" localSheetId="21">#REF!</definedName>
    <definedName name="TXGO_DPCH">#REF!</definedName>
    <definedName name="TXGO_R" localSheetId="23">#REF!</definedName>
    <definedName name="TXGO_R" localSheetId="14">#REF!</definedName>
    <definedName name="TXGO_R" localSheetId="20">#REF!</definedName>
    <definedName name="TXGO_R" localSheetId="21">#REF!</definedName>
    <definedName name="TXGO_R">#REF!</definedName>
    <definedName name="TXGO_RPCH" localSheetId="20">#REF!</definedName>
    <definedName name="TXGO_RPCH" localSheetId="21">#REF!</definedName>
    <definedName name="TXGO_RPCH">#REF!</definedName>
    <definedName name="TXGXO" localSheetId="20">#REF!</definedName>
    <definedName name="TXGXO" localSheetId="21">#REF!</definedName>
    <definedName name="TXGXO">#REF!</definedName>
    <definedName name="TXGXO_D" localSheetId="20">#REF!</definedName>
    <definedName name="TXGXO_D" localSheetId="21">#REF!</definedName>
    <definedName name="TXGXO_D">#REF!</definedName>
    <definedName name="TXGXO_DPCH" localSheetId="20">#REF!</definedName>
    <definedName name="TXGXO_DPCH" localSheetId="21">#REF!</definedName>
    <definedName name="TXGXO_DPCH">#REF!</definedName>
    <definedName name="TXGXO_R" localSheetId="20">#REF!</definedName>
    <definedName name="TXGXO_R" localSheetId="21">#REF!</definedName>
    <definedName name="TXGXO_R">#REF!</definedName>
    <definedName name="TXGXO_RPCH" localSheetId="20">#REF!</definedName>
    <definedName name="TXGXO_RPCH" localSheetId="21">#REF!</definedName>
    <definedName name="TXGXO_RPCH">#REF!</definedName>
    <definedName name="TXS" localSheetId="20">#REF!</definedName>
    <definedName name="TXS" localSheetId="21">#REF!</definedName>
    <definedName name="TXS">#REF!</definedName>
    <definedName name="UF" localSheetId="20">#REF!</definedName>
    <definedName name="UF" localSheetId="21">#REF!</definedName>
    <definedName name="UF">#REF!</definedName>
    <definedName name="unemp_96Q3" localSheetId="20">#REF!</definedName>
    <definedName name="unemp_96Q3" localSheetId="21">#REF!</definedName>
    <definedName name="unemp_96Q3">#REF!</definedName>
    <definedName name="unemp_96Q4" localSheetId="20">#REF!</definedName>
    <definedName name="unemp_96Q4" localSheetId="21">#REF!</definedName>
    <definedName name="unemp_96Q4">#REF!</definedName>
    <definedName name="unemp_97Q1" localSheetId="20">#REF!</definedName>
    <definedName name="unemp_97Q1" localSheetId="21">#REF!</definedName>
    <definedName name="unemp_97Q1">#REF!</definedName>
    <definedName name="unemp_97Q2" localSheetId="20">#REF!</definedName>
    <definedName name="unemp_97Q2" localSheetId="21">#REF!</definedName>
    <definedName name="unemp_97Q2">#REF!</definedName>
    <definedName name="unemp_nat" localSheetId="20">#REF!</definedName>
    <definedName name="unemp_nat" localSheetId="21">#REF!</definedName>
    <definedName name="unemp_nat">#REF!</definedName>
    <definedName name="unemp_urbrural" localSheetId="20">#REF!</definedName>
    <definedName name="unemp_urbrural" localSheetId="21">#REF!</definedName>
    <definedName name="unemp_urbrural">#REF!</definedName>
    <definedName name="Untitled" localSheetId="20">#REF!</definedName>
    <definedName name="Untitled" localSheetId="21">#REF!</definedName>
    <definedName name="Untitled">#REF!</definedName>
    <definedName name="USDSR" localSheetId="20">#REF!</definedName>
    <definedName name="USDSR" localSheetId="21">#REF!</definedName>
    <definedName name="USDSR">#REF!</definedName>
    <definedName name="value" localSheetId="20">#REF!</definedName>
    <definedName name="value" localSheetId="21">#REF!</definedName>
    <definedName name="value">#REF!</definedName>
    <definedName name="VcorrK1" localSheetId="20">#REF!</definedName>
    <definedName name="VcorrK1" localSheetId="21">#REF!</definedName>
    <definedName name="VcorrK1">#REF!</definedName>
    <definedName name="VcorrK2" localSheetId="20">#REF!</definedName>
    <definedName name="VcorrK2" localSheetId="21">#REF!</definedName>
    <definedName name="VcorrK2">#REF!</definedName>
    <definedName name="Vi" localSheetId="20">#REF!</definedName>
    <definedName name="Vi" localSheetId="21">#REF!</definedName>
    <definedName name="Vi">#REF!</definedName>
    <definedName name="VIV" localSheetId="20">#REF!</definedName>
    <definedName name="VIV" localSheetId="21">#REF!</definedName>
    <definedName name="VIV">#REF!</definedName>
    <definedName name="VolumeLoaded" localSheetId="20">#REF!</definedName>
    <definedName name="VolumeLoaded" localSheetId="21">#REF!</definedName>
    <definedName name="VolumeLoaded">#REF!</definedName>
    <definedName name="VTITLES" localSheetId="20">#REF!</definedName>
    <definedName name="VTITLES" localSheetId="21">#REF!</definedName>
    <definedName name="VTITLES">#REF!</definedName>
    <definedName name="wage_govt_sector" localSheetId="20">#REF!</definedName>
    <definedName name="wage_govt_sector" localSheetId="21">#REF!</definedName>
    <definedName name="wage_govt_sector">#REF!</definedName>
    <definedName name="WAPR" localSheetId="20">#REF!</definedName>
    <definedName name="WAPR" localSheetId="21">#REF!</definedName>
    <definedName name="WAPR">#REF!</definedName>
    <definedName name="WEO" localSheetId="20">#REF!</definedName>
    <definedName name="WEO" localSheetId="21">#REF!</definedName>
    <definedName name="WEO">#REF!</definedName>
    <definedName name="WMM" localSheetId="20">#REF!</definedName>
    <definedName name="WMM" localSheetId="21">#REF!</definedName>
    <definedName name="WMM">#REF!</definedName>
    <definedName name="WPCP33_D" localSheetId="20">#REF!</definedName>
    <definedName name="WPCP33_D" localSheetId="21">#REF!</definedName>
    <definedName name="WPCP33_D">#REF!</definedName>
    <definedName name="WPCP33pch" localSheetId="20">#REF!</definedName>
    <definedName name="WPCP33pch" localSheetId="21">#REF!</definedName>
    <definedName name="WPCP33pch">#REF!</definedName>
    <definedName name="wrn.Aging._.and._.Trend._.Analysis." localSheetId="4" hidden="1">{#N/A,#N/A,FALSE,"Aging Summary";#N/A,#N/A,FALSE,"Ratio Analysis";#N/A,#N/A,FALSE,"Test 120 Day Accts";#N/A,#N/A,FALSE,"Tickmarks"}</definedName>
    <definedName name="wrn.Aging._.and._.Trend._.Analysis." localSheetId="23" hidden="1">{#N/A,#N/A,FALSE,"Aging Summary";#N/A,#N/A,FALSE,"Ratio Analysis";#N/A,#N/A,FALSE,"Test 120 Day Accts";#N/A,#N/A,FALSE,"Tickmarks"}</definedName>
    <definedName name="wrn.Aging._.and._.Trend._.Analysis." localSheetId="24" hidden="1">{#N/A,#N/A,FALSE,"Aging Summary";#N/A,#N/A,FALSE,"Ratio Analysis";#N/A,#N/A,FALSE,"Test 120 Day Accts";#N/A,#N/A,FALSE,"Tickmarks"}</definedName>
    <definedName name="wrn.Aging._.and._.Trend._.Analysis." localSheetId="5" hidden="1">{#N/A,#N/A,FALSE,"Aging Summary";#N/A,#N/A,FALSE,"Ratio Analysis";#N/A,#N/A,FALSE,"Test 120 Day Accts";#N/A,#N/A,FALSE,"Tickmarks"}</definedName>
    <definedName name="wrn.Aging._.and._.Trend._.Analysis." localSheetId="22" hidden="1">{#N/A,#N/A,FALSE,"Aging Summary";#N/A,#N/A,FALSE,"Ratio Analysis";#N/A,#N/A,FALSE,"Test 120 Day Accts";#N/A,#N/A,FALSE,"Tickmarks"}</definedName>
    <definedName name="wrn.Aging._.and._.Trend._.Analysis." localSheetId="6" hidden="1">{#N/A,#N/A,FALSE,"Aging Summary";#N/A,#N/A,FALSE,"Ratio Analysis";#N/A,#N/A,FALSE,"Test 120 Day Accts";#N/A,#N/A,FALSE,"Tickmarks"}</definedName>
    <definedName name="wrn.Aging._.and._.Trend._.Analysis." localSheetId="7" hidden="1">{#N/A,#N/A,FALSE,"Aging Summary";#N/A,#N/A,FALSE,"Ratio Analysis";#N/A,#N/A,FALSE,"Test 120 Day Accts";#N/A,#N/A,FALSE,"Tickmarks"}</definedName>
    <definedName name="wrn.Aging._.and._.Trend._.Analysis." localSheetId="8" hidden="1">{#N/A,#N/A,FALSE,"Aging Summary";#N/A,#N/A,FALSE,"Ratio Analysis";#N/A,#N/A,FALSE,"Test 120 Day Accts";#N/A,#N/A,FALSE,"Tickmarks"}</definedName>
    <definedName name="wrn.Aging._.and._.Trend._.Analysis." localSheetId="9" hidden="1">{#N/A,#N/A,FALSE,"Aging Summary";#N/A,#N/A,FALSE,"Ratio Analysis";#N/A,#N/A,FALSE,"Test 120 Day Accts";#N/A,#N/A,FALSE,"Tickmarks"}</definedName>
    <definedName name="wrn.Aging._.and._.Trend._.Analysis." localSheetId="10" hidden="1">{#N/A,#N/A,FALSE,"Aging Summary";#N/A,#N/A,FALSE,"Ratio Analysis";#N/A,#N/A,FALSE,"Test 120 Day Accts";#N/A,#N/A,FALSE,"Tickmarks"}</definedName>
    <definedName name="wrn.Aging._.and._.Trend._.Analysis." localSheetId="11" hidden="1">{#N/A,#N/A,FALSE,"Aging Summary";#N/A,#N/A,FALSE,"Ratio Analysis";#N/A,#N/A,FALSE,"Test 120 Day Accts";#N/A,#N/A,FALSE,"Tickmarks"}</definedName>
    <definedName name="wrn.Aging._.and._.Trend._.Analysis." localSheetId="12" hidden="1">{#N/A,#N/A,FALSE,"Aging Summary";#N/A,#N/A,FALSE,"Ratio Analysis";#N/A,#N/A,FALSE,"Test 120 Day Accts";#N/A,#N/A,FALSE,"Tickmarks"}</definedName>
    <definedName name="wrn.Aging._.and._.Trend._.Analysis." localSheetId="13" hidden="1">{#N/A,#N/A,FALSE,"Aging Summary";#N/A,#N/A,FALSE,"Ratio Analysis";#N/A,#N/A,FALSE,"Test 120 Day Accts";#N/A,#N/A,FALSE,"Tickmarks"}</definedName>
    <definedName name="wrn.Aging._.and._.Trend._.Analysis." localSheetId="14" hidden="1">{#N/A,#N/A,FALSE,"Aging Summary";#N/A,#N/A,FALSE,"Ratio Analysis";#N/A,#N/A,FALSE,"Test 120 Day Accts";#N/A,#N/A,FALSE,"Tickmarks"}</definedName>
    <definedName name="wrn.Aging._.and._.Trend._.Analysis." localSheetId="15" hidden="1">{#N/A,#N/A,FALSE,"Aging Summary";#N/A,#N/A,FALSE,"Ratio Analysis";#N/A,#N/A,FALSE,"Test 120 Day Accts";#N/A,#N/A,FALSE,"Tickmarks"}</definedName>
    <definedName name="wrn.Aging._.and._.Trend._.Analysis." localSheetId="16" hidden="1">{#N/A,#N/A,FALSE,"Aging Summary";#N/A,#N/A,FALSE,"Ratio Analysis";#N/A,#N/A,FALSE,"Test 120 Day Accts";#N/A,#N/A,FALSE,"Tickmarks"}</definedName>
    <definedName name="wrn.Aging._.and._.Trend._.Analysis." localSheetId="17" hidden="1">{#N/A,#N/A,FALSE,"Aging Summary";#N/A,#N/A,FALSE,"Ratio Analysis";#N/A,#N/A,FALSE,"Test 120 Day Accts";#N/A,#N/A,FALSE,"Tickmarks"}</definedName>
    <definedName name="wrn.Aging._.and._.Trend._.Analysis." localSheetId="20" hidden="1">{#N/A,#N/A,FALSE,"Aging Summary";#N/A,#N/A,FALSE,"Ratio Analysis";#N/A,#N/A,FALSE,"Test 120 Day Accts";#N/A,#N/A,FALSE,"Tickmarks"}</definedName>
    <definedName name="wrn.Aging._.and._.Trend._.Analysis." localSheetId="21"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BANKS." localSheetId="4" hidden="1">{#N/A,#N/A,FALSE,"BANKS"}</definedName>
    <definedName name="wrn.BANKS." localSheetId="23" hidden="1">{#N/A,#N/A,FALSE,"BANKS"}</definedName>
    <definedName name="wrn.BANKS." localSheetId="24" hidden="1">{#N/A,#N/A,FALSE,"BANKS"}</definedName>
    <definedName name="wrn.BANKS." localSheetId="5" hidden="1">{#N/A,#N/A,FALSE,"BANKS"}</definedName>
    <definedName name="wrn.BANKS." localSheetId="22" hidden="1">{#N/A,#N/A,FALSE,"BANKS"}</definedName>
    <definedName name="wrn.BANKS." localSheetId="6" hidden="1">{#N/A,#N/A,FALSE,"BANKS"}</definedName>
    <definedName name="wrn.BANKS." localSheetId="7" hidden="1">{#N/A,#N/A,FALSE,"BANKS"}</definedName>
    <definedName name="wrn.BANKS." localSheetId="8" hidden="1">{#N/A,#N/A,FALSE,"BANKS"}</definedName>
    <definedName name="wrn.BANKS." localSheetId="9" hidden="1">{#N/A,#N/A,FALSE,"BANKS"}</definedName>
    <definedName name="wrn.BANKS." localSheetId="10" hidden="1">{#N/A,#N/A,FALSE,"BANKS"}</definedName>
    <definedName name="wrn.BANKS." localSheetId="11" hidden="1">{#N/A,#N/A,FALSE,"BANKS"}</definedName>
    <definedName name="wrn.BANKS." localSheetId="12" hidden="1">{#N/A,#N/A,FALSE,"BANKS"}</definedName>
    <definedName name="wrn.BANKS." localSheetId="13" hidden="1">{#N/A,#N/A,FALSE,"BANKS"}</definedName>
    <definedName name="wrn.BANKS." localSheetId="14" hidden="1">{#N/A,#N/A,FALSE,"BANKS"}</definedName>
    <definedName name="wrn.BANKS." localSheetId="15" hidden="1">{#N/A,#N/A,FALSE,"BANKS"}</definedName>
    <definedName name="wrn.BANKS." localSheetId="16" hidden="1">{#N/A,#N/A,FALSE,"BANKS"}</definedName>
    <definedName name="wrn.BANKS." localSheetId="17" hidden="1">{#N/A,#N/A,FALSE,"BANKS"}</definedName>
    <definedName name="wrn.BANKS." localSheetId="20" hidden="1">{#N/A,#N/A,FALSE,"BANKS"}</definedName>
    <definedName name="wrn.BANKS." localSheetId="21" hidden="1">{#N/A,#N/A,FALSE,"BANKS"}</definedName>
    <definedName name="wrn.BANKS." hidden="1">{#N/A,#N/A,FALSE,"BANKS"}</definedName>
    <definedName name="wrn.BOP." localSheetId="4" hidden="1">{#N/A,#N/A,FALSE,"BOP"}</definedName>
    <definedName name="wrn.BOP." localSheetId="23" hidden="1">{#N/A,#N/A,FALSE,"BOP"}</definedName>
    <definedName name="wrn.BOP." localSheetId="24" hidden="1">{#N/A,#N/A,FALSE,"BOP"}</definedName>
    <definedName name="wrn.BOP." localSheetId="5" hidden="1">{#N/A,#N/A,FALSE,"BOP"}</definedName>
    <definedName name="wrn.BOP." localSheetId="22" hidden="1">{#N/A,#N/A,FALSE,"BOP"}</definedName>
    <definedName name="wrn.BOP." localSheetId="6" hidden="1">{#N/A,#N/A,FALSE,"BOP"}</definedName>
    <definedName name="wrn.BOP." localSheetId="7" hidden="1">{#N/A,#N/A,FALSE,"BOP"}</definedName>
    <definedName name="wrn.BOP." localSheetId="8" hidden="1">{#N/A,#N/A,FALSE,"BOP"}</definedName>
    <definedName name="wrn.BOP." localSheetId="9" hidden="1">{#N/A,#N/A,FALSE,"BOP"}</definedName>
    <definedName name="wrn.BOP." localSheetId="10" hidden="1">{#N/A,#N/A,FALSE,"BOP"}</definedName>
    <definedName name="wrn.BOP." localSheetId="11" hidden="1">{#N/A,#N/A,FALSE,"BOP"}</definedName>
    <definedName name="wrn.BOP." localSheetId="12" hidden="1">{#N/A,#N/A,FALSE,"BOP"}</definedName>
    <definedName name="wrn.BOP." localSheetId="13" hidden="1">{#N/A,#N/A,FALSE,"BOP"}</definedName>
    <definedName name="wrn.BOP." localSheetId="14" hidden="1">{#N/A,#N/A,FALSE,"BOP"}</definedName>
    <definedName name="wrn.BOP." localSheetId="15" hidden="1">{#N/A,#N/A,FALSE,"BOP"}</definedName>
    <definedName name="wrn.BOP." localSheetId="16" hidden="1">{#N/A,#N/A,FALSE,"BOP"}</definedName>
    <definedName name="wrn.BOP." localSheetId="17" hidden="1">{#N/A,#N/A,FALSE,"BOP"}</definedName>
    <definedName name="wrn.BOP." localSheetId="20" hidden="1">{#N/A,#N/A,FALSE,"BOP"}</definedName>
    <definedName name="wrn.BOP." localSheetId="21" hidden="1">{#N/A,#N/A,FALSE,"BOP"}</definedName>
    <definedName name="wrn.BOP." hidden="1">{#N/A,#N/A,FALSE,"BOP"}</definedName>
    <definedName name="wrn.BOP_MIDTERM." localSheetId="4" hidden="1">{"BOP_TAB",#N/A,FALSE,"N";"MIDTERM_TAB",#N/A,FALSE,"O"}</definedName>
    <definedName name="wrn.BOP_MIDTERM." localSheetId="23" hidden="1">{"BOP_TAB",#N/A,FALSE,"N";"MIDTERM_TAB",#N/A,FALSE,"O"}</definedName>
    <definedName name="wrn.BOP_MIDTERM." localSheetId="24" hidden="1">{"BOP_TAB",#N/A,FALSE,"N";"MIDTERM_TAB",#N/A,FALSE,"O"}</definedName>
    <definedName name="wrn.BOP_MIDTERM." localSheetId="5" hidden="1">{"BOP_TAB",#N/A,FALSE,"N";"MIDTERM_TAB",#N/A,FALSE,"O"}</definedName>
    <definedName name="wrn.BOP_MIDTERM." localSheetId="22" hidden="1">{"BOP_TAB",#N/A,FALSE,"N";"MIDTERM_TAB",#N/A,FALSE,"O"}</definedName>
    <definedName name="wrn.BOP_MIDTERM." localSheetId="6" hidden="1">{"BOP_TAB",#N/A,FALSE,"N";"MIDTERM_TAB",#N/A,FALSE,"O"}</definedName>
    <definedName name="wrn.BOP_MIDTERM." localSheetId="7" hidden="1">{"BOP_TAB",#N/A,FALSE,"N";"MIDTERM_TAB",#N/A,FALSE,"O"}</definedName>
    <definedName name="wrn.BOP_MIDTERM." localSheetId="8" hidden="1">{"BOP_TAB",#N/A,FALSE,"N";"MIDTERM_TAB",#N/A,FALSE,"O"}</definedName>
    <definedName name="wrn.BOP_MIDTERM." localSheetId="9" hidden="1">{"BOP_TAB",#N/A,FALSE,"N";"MIDTERM_TAB",#N/A,FALSE,"O"}</definedName>
    <definedName name="wrn.BOP_MIDTERM." localSheetId="10" hidden="1">{"BOP_TAB",#N/A,FALSE,"N";"MIDTERM_TAB",#N/A,FALSE,"O"}</definedName>
    <definedName name="wrn.BOP_MIDTERM." localSheetId="11" hidden="1">{"BOP_TAB",#N/A,FALSE,"N";"MIDTERM_TAB",#N/A,FALSE,"O"}</definedName>
    <definedName name="wrn.BOP_MIDTERM." localSheetId="12" hidden="1">{"BOP_TAB",#N/A,FALSE,"N";"MIDTERM_TAB",#N/A,FALSE,"O"}</definedName>
    <definedName name="wrn.BOP_MIDTERM." localSheetId="13" hidden="1">{"BOP_TAB",#N/A,FALSE,"N";"MIDTERM_TAB",#N/A,FALSE,"O"}</definedName>
    <definedName name="wrn.BOP_MIDTERM." localSheetId="14" hidden="1">{"BOP_TAB",#N/A,FALSE,"N";"MIDTERM_TAB",#N/A,FALSE,"O"}</definedName>
    <definedName name="wrn.BOP_MIDTERM." localSheetId="15" hidden="1">{"BOP_TAB",#N/A,FALSE,"N";"MIDTERM_TAB",#N/A,FALSE,"O"}</definedName>
    <definedName name="wrn.BOP_MIDTERM." localSheetId="16" hidden="1">{"BOP_TAB",#N/A,FALSE,"N";"MIDTERM_TAB",#N/A,FALSE,"O"}</definedName>
    <definedName name="wrn.BOP_MIDTERM." localSheetId="17" hidden="1">{"BOP_TAB",#N/A,FALSE,"N";"MIDTERM_TAB",#N/A,FALSE,"O"}</definedName>
    <definedName name="wrn.BOP_MIDTERM." localSheetId="20" hidden="1">{"BOP_TAB",#N/A,FALSE,"N";"MIDTERM_TAB",#N/A,FALSE,"O"}</definedName>
    <definedName name="wrn.BOP_MIDTERM." localSheetId="21" hidden="1">{"BOP_TAB",#N/A,FALSE,"N";"MIDTERM_TAB",#N/A,FALSE,"O"}</definedName>
    <definedName name="wrn.BOP_MIDTERM." hidden="1">{"BOP_TAB",#N/A,FALSE,"N";"MIDTERM_TAB",#N/A,FALSE,"O"}</definedName>
    <definedName name="wrn.CREDIT." localSheetId="4" hidden="1">{#N/A,#N/A,FALSE,"CREDIT"}</definedName>
    <definedName name="wrn.CREDIT." localSheetId="23" hidden="1">{#N/A,#N/A,FALSE,"CREDIT"}</definedName>
    <definedName name="wrn.CREDIT." localSheetId="24" hidden="1">{#N/A,#N/A,FALSE,"CREDIT"}</definedName>
    <definedName name="wrn.CREDIT." localSheetId="5" hidden="1">{#N/A,#N/A,FALSE,"CREDIT"}</definedName>
    <definedName name="wrn.CREDIT." localSheetId="22" hidden="1">{#N/A,#N/A,FALSE,"CREDIT"}</definedName>
    <definedName name="wrn.CREDIT." localSheetId="6" hidden="1">{#N/A,#N/A,FALSE,"CREDIT"}</definedName>
    <definedName name="wrn.CREDIT." localSheetId="7" hidden="1">{#N/A,#N/A,FALSE,"CREDIT"}</definedName>
    <definedName name="wrn.CREDIT." localSheetId="8" hidden="1">{#N/A,#N/A,FALSE,"CREDIT"}</definedName>
    <definedName name="wrn.CREDIT." localSheetId="9" hidden="1">{#N/A,#N/A,FALSE,"CREDIT"}</definedName>
    <definedName name="wrn.CREDIT." localSheetId="10" hidden="1">{#N/A,#N/A,FALSE,"CREDIT"}</definedName>
    <definedName name="wrn.CREDIT." localSheetId="11" hidden="1">{#N/A,#N/A,FALSE,"CREDIT"}</definedName>
    <definedName name="wrn.CREDIT." localSheetId="12" hidden="1">{#N/A,#N/A,FALSE,"CREDIT"}</definedName>
    <definedName name="wrn.CREDIT." localSheetId="13" hidden="1">{#N/A,#N/A,FALSE,"CREDIT"}</definedName>
    <definedName name="wrn.CREDIT." localSheetId="14" hidden="1">{#N/A,#N/A,FALSE,"CREDIT"}</definedName>
    <definedName name="wrn.CREDIT." localSheetId="15" hidden="1">{#N/A,#N/A,FALSE,"CREDIT"}</definedName>
    <definedName name="wrn.CREDIT." localSheetId="16" hidden="1">{#N/A,#N/A,FALSE,"CREDIT"}</definedName>
    <definedName name="wrn.CREDIT." localSheetId="17" hidden="1">{#N/A,#N/A,FALSE,"CREDIT"}</definedName>
    <definedName name="wrn.CREDIT." localSheetId="20" hidden="1">{#N/A,#N/A,FALSE,"CREDIT"}</definedName>
    <definedName name="wrn.CREDIT." localSheetId="21" hidden="1">{#N/A,#N/A,FALSE,"CREDIT"}</definedName>
    <definedName name="wrn.CREDIT." hidden="1">{#N/A,#N/A,FALSE,"CREDIT"}</definedName>
    <definedName name="wrn.DEBTSVC." localSheetId="4" hidden="1">{#N/A,#N/A,FALSE,"DEBTSVC"}</definedName>
    <definedName name="wrn.DEBTSVC." localSheetId="23" hidden="1">{#N/A,#N/A,FALSE,"DEBTSVC"}</definedName>
    <definedName name="wrn.DEBTSVC." localSheetId="24" hidden="1">{#N/A,#N/A,FALSE,"DEBTSVC"}</definedName>
    <definedName name="wrn.DEBTSVC." localSheetId="5" hidden="1">{#N/A,#N/A,FALSE,"DEBTSVC"}</definedName>
    <definedName name="wrn.DEBTSVC." localSheetId="22" hidden="1">{#N/A,#N/A,FALSE,"DEBTSVC"}</definedName>
    <definedName name="wrn.DEBTSVC." localSheetId="6" hidden="1">{#N/A,#N/A,FALSE,"DEBTSVC"}</definedName>
    <definedName name="wrn.DEBTSVC." localSheetId="7" hidden="1">{#N/A,#N/A,FALSE,"DEBTSVC"}</definedName>
    <definedName name="wrn.DEBTSVC." localSheetId="8" hidden="1">{#N/A,#N/A,FALSE,"DEBTSVC"}</definedName>
    <definedName name="wrn.DEBTSVC." localSheetId="9" hidden="1">{#N/A,#N/A,FALSE,"DEBTSVC"}</definedName>
    <definedName name="wrn.DEBTSVC." localSheetId="10" hidden="1">{#N/A,#N/A,FALSE,"DEBTSVC"}</definedName>
    <definedName name="wrn.DEBTSVC." localSheetId="11" hidden="1">{#N/A,#N/A,FALSE,"DEBTSVC"}</definedName>
    <definedName name="wrn.DEBTSVC." localSheetId="12" hidden="1">{#N/A,#N/A,FALSE,"DEBTSVC"}</definedName>
    <definedName name="wrn.DEBTSVC." localSheetId="13" hidden="1">{#N/A,#N/A,FALSE,"DEBTSVC"}</definedName>
    <definedName name="wrn.DEBTSVC." localSheetId="14" hidden="1">{#N/A,#N/A,FALSE,"DEBTSVC"}</definedName>
    <definedName name="wrn.DEBTSVC." localSheetId="15" hidden="1">{#N/A,#N/A,FALSE,"DEBTSVC"}</definedName>
    <definedName name="wrn.DEBTSVC." localSheetId="16" hidden="1">{#N/A,#N/A,FALSE,"DEBTSVC"}</definedName>
    <definedName name="wrn.DEBTSVC." localSheetId="17" hidden="1">{#N/A,#N/A,FALSE,"DEBTSVC"}</definedName>
    <definedName name="wrn.DEBTSVC." localSheetId="20" hidden="1">{#N/A,#N/A,FALSE,"DEBTSVC"}</definedName>
    <definedName name="wrn.DEBTSVC." localSheetId="21" hidden="1">{#N/A,#N/A,FALSE,"DEBTSVC"}</definedName>
    <definedName name="wrn.DEBTSVC." hidden="1">{#N/A,#N/A,FALSE,"DEBTSVC"}</definedName>
    <definedName name="wrn.DEPO." localSheetId="4" hidden="1">{#N/A,#N/A,FALSE,"DEPO"}</definedName>
    <definedName name="wrn.DEPO." localSheetId="23" hidden="1">{#N/A,#N/A,FALSE,"DEPO"}</definedName>
    <definedName name="wrn.DEPO." localSheetId="24" hidden="1">{#N/A,#N/A,FALSE,"DEPO"}</definedName>
    <definedName name="wrn.DEPO." localSheetId="5" hidden="1">{#N/A,#N/A,FALSE,"DEPO"}</definedName>
    <definedName name="wrn.DEPO." localSheetId="22" hidden="1">{#N/A,#N/A,FALSE,"DEPO"}</definedName>
    <definedName name="wrn.DEPO." localSheetId="6" hidden="1">{#N/A,#N/A,FALSE,"DEPO"}</definedName>
    <definedName name="wrn.DEPO." localSheetId="7" hidden="1">{#N/A,#N/A,FALSE,"DEPO"}</definedName>
    <definedName name="wrn.DEPO." localSheetId="8" hidden="1">{#N/A,#N/A,FALSE,"DEPO"}</definedName>
    <definedName name="wrn.DEPO." localSheetId="9" hidden="1">{#N/A,#N/A,FALSE,"DEPO"}</definedName>
    <definedName name="wrn.DEPO." localSheetId="10" hidden="1">{#N/A,#N/A,FALSE,"DEPO"}</definedName>
    <definedName name="wrn.DEPO." localSheetId="11" hidden="1">{#N/A,#N/A,FALSE,"DEPO"}</definedName>
    <definedName name="wrn.DEPO." localSheetId="12" hidden="1">{#N/A,#N/A,FALSE,"DEPO"}</definedName>
    <definedName name="wrn.DEPO." localSheetId="13" hidden="1">{#N/A,#N/A,FALSE,"DEPO"}</definedName>
    <definedName name="wrn.DEPO." localSheetId="14" hidden="1">{#N/A,#N/A,FALSE,"DEPO"}</definedName>
    <definedName name="wrn.DEPO." localSheetId="15" hidden="1">{#N/A,#N/A,FALSE,"DEPO"}</definedName>
    <definedName name="wrn.DEPO." localSheetId="16" hidden="1">{#N/A,#N/A,FALSE,"DEPO"}</definedName>
    <definedName name="wrn.DEPO." localSheetId="17" hidden="1">{#N/A,#N/A,FALSE,"DEPO"}</definedName>
    <definedName name="wrn.DEPO." localSheetId="20" hidden="1">{#N/A,#N/A,FALSE,"DEPO"}</definedName>
    <definedName name="wrn.DEPO." localSheetId="21" hidden="1">{#N/A,#N/A,FALSE,"DEPO"}</definedName>
    <definedName name="wrn.DEPO." hidden="1">{#N/A,#N/A,FALSE,"DEPO"}</definedName>
    <definedName name="wrn.EXCISE." localSheetId="4" hidden="1">{#N/A,#N/A,FALSE,"EXCISE"}</definedName>
    <definedName name="wrn.EXCISE." localSheetId="23" hidden="1">{#N/A,#N/A,FALSE,"EXCISE"}</definedName>
    <definedName name="wrn.EXCISE." localSheetId="24" hidden="1">{#N/A,#N/A,FALSE,"EXCISE"}</definedName>
    <definedName name="wrn.EXCISE." localSheetId="5" hidden="1">{#N/A,#N/A,FALSE,"EXCISE"}</definedName>
    <definedName name="wrn.EXCISE." localSheetId="22" hidden="1">{#N/A,#N/A,FALSE,"EXCISE"}</definedName>
    <definedName name="wrn.EXCISE." localSheetId="6" hidden="1">{#N/A,#N/A,FALSE,"EXCISE"}</definedName>
    <definedName name="wrn.EXCISE." localSheetId="7" hidden="1">{#N/A,#N/A,FALSE,"EXCISE"}</definedName>
    <definedName name="wrn.EXCISE." localSheetId="8" hidden="1">{#N/A,#N/A,FALSE,"EXCISE"}</definedName>
    <definedName name="wrn.EXCISE." localSheetId="9" hidden="1">{#N/A,#N/A,FALSE,"EXCISE"}</definedName>
    <definedName name="wrn.EXCISE." localSheetId="10" hidden="1">{#N/A,#N/A,FALSE,"EXCISE"}</definedName>
    <definedName name="wrn.EXCISE." localSheetId="11" hidden="1">{#N/A,#N/A,FALSE,"EXCISE"}</definedName>
    <definedName name="wrn.EXCISE." localSheetId="12" hidden="1">{#N/A,#N/A,FALSE,"EXCISE"}</definedName>
    <definedName name="wrn.EXCISE." localSheetId="13" hidden="1">{#N/A,#N/A,FALSE,"EXCISE"}</definedName>
    <definedName name="wrn.EXCISE." localSheetId="14" hidden="1">{#N/A,#N/A,FALSE,"EXCISE"}</definedName>
    <definedName name="wrn.EXCISE." localSheetId="15" hidden="1">{#N/A,#N/A,FALSE,"EXCISE"}</definedName>
    <definedName name="wrn.EXCISE." localSheetId="16" hidden="1">{#N/A,#N/A,FALSE,"EXCISE"}</definedName>
    <definedName name="wrn.EXCISE." localSheetId="17" hidden="1">{#N/A,#N/A,FALSE,"EXCISE"}</definedName>
    <definedName name="wrn.EXCISE." localSheetId="20" hidden="1">{#N/A,#N/A,FALSE,"EXCISE"}</definedName>
    <definedName name="wrn.EXCISE." localSheetId="21" hidden="1">{#N/A,#N/A,FALSE,"EXCISE"}</definedName>
    <definedName name="wrn.EXCISE." hidden="1">{#N/A,#N/A,FALSE,"EXCISE"}</definedName>
    <definedName name="wrn.EXRATE." localSheetId="4" hidden="1">{#N/A,#N/A,FALSE,"EXRATE"}</definedName>
    <definedName name="wrn.EXRATE." localSheetId="23" hidden="1">{#N/A,#N/A,FALSE,"EXRATE"}</definedName>
    <definedName name="wrn.EXRATE." localSheetId="24" hidden="1">{#N/A,#N/A,FALSE,"EXRATE"}</definedName>
    <definedName name="wrn.EXRATE." localSheetId="5" hidden="1">{#N/A,#N/A,FALSE,"EXRATE"}</definedName>
    <definedName name="wrn.EXRATE." localSheetId="22" hidden="1">{#N/A,#N/A,FALSE,"EXRATE"}</definedName>
    <definedName name="wrn.EXRATE." localSheetId="6" hidden="1">{#N/A,#N/A,FALSE,"EXRATE"}</definedName>
    <definedName name="wrn.EXRATE." localSheetId="7" hidden="1">{#N/A,#N/A,FALSE,"EXRATE"}</definedName>
    <definedName name="wrn.EXRATE." localSheetId="8" hidden="1">{#N/A,#N/A,FALSE,"EXRATE"}</definedName>
    <definedName name="wrn.EXRATE." localSheetId="9" hidden="1">{#N/A,#N/A,FALSE,"EXRATE"}</definedName>
    <definedName name="wrn.EXRATE." localSheetId="10" hidden="1">{#N/A,#N/A,FALSE,"EXRATE"}</definedName>
    <definedName name="wrn.EXRATE." localSheetId="11" hidden="1">{#N/A,#N/A,FALSE,"EXRATE"}</definedName>
    <definedName name="wrn.EXRATE." localSheetId="12" hidden="1">{#N/A,#N/A,FALSE,"EXRATE"}</definedName>
    <definedName name="wrn.EXRATE." localSheetId="13" hidden="1">{#N/A,#N/A,FALSE,"EXRATE"}</definedName>
    <definedName name="wrn.EXRATE." localSheetId="14" hidden="1">{#N/A,#N/A,FALSE,"EXRATE"}</definedName>
    <definedName name="wrn.EXRATE." localSheetId="15" hidden="1">{#N/A,#N/A,FALSE,"EXRATE"}</definedName>
    <definedName name="wrn.EXRATE." localSheetId="16" hidden="1">{#N/A,#N/A,FALSE,"EXRATE"}</definedName>
    <definedName name="wrn.EXRATE." localSheetId="17" hidden="1">{#N/A,#N/A,FALSE,"EXRATE"}</definedName>
    <definedName name="wrn.EXRATE." localSheetId="20" hidden="1">{#N/A,#N/A,FALSE,"EXRATE"}</definedName>
    <definedName name="wrn.EXRATE." localSheetId="21" hidden="1">{#N/A,#N/A,FALSE,"EXRATE"}</definedName>
    <definedName name="wrn.EXRATE." hidden="1">{#N/A,#N/A,FALSE,"EXRATE"}</definedName>
    <definedName name="wrn.EXTDEBT." localSheetId="4" hidden="1">{#N/A,#N/A,FALSE,"EXTDEBT"}</definedName>
    <definedName name="wrn.EXTDEBT." localSheetId="23" hidden="1">{#N/A,#N/A,FALSE,"EXTDEBT"}</definedName>
    <definedName name="wrn.EXTDEBT." localSheetId="24" hidden="1">{#N/A,#N/A,FALSE,"EXTDEBT"}</definedName>
    <definedName name="wrn.EXTDEBT." localSheetId="5" hidden="1">{#N/A,#N/A,FALSE,"EXTDEBT"}</definedName>
    <definedName name="wrn.EXTDEBT." localSheetId="22" hidden="1">{#N/A,#N/A,FALSE,"EXTDEBT"}</definedName>
    <definedName name="wrn.EXTDEBT." localSheetId="6" hidden="1">{#N/A,#N/A,FALSE,"EXTDEBT"}</definedName>
    <definedName name="wrn.EXTDEBT." localSheetId="7" hidden="1">{#N/A,#N/A,FALSE,"EXTDEBT"}</definedName>
    <definedName name="wrn.EXTDEBT." localSheetId="8" hidden="1">{#N/A,#N/A,FALSE,"EXTDEBT"}</definedName>
    <definedName name="wrn.EXTDEBT." localSheetId="9" hidden="1">{#N/A,#N/A,FALSE,"EXTDEBT"}</definedName>
    <definedName name="wrn.EXTDEBT." localSheetId="10" hidden="1">{#N/A,#N/A,FALSE,"EXTDEBT"}</definedName>
    <definedName name="wrn.EXTDEBT." localSheetId="11" hidden="1">{#N/A,#N/A,FALSE,"EXTDEBT"}</definedName>
    <definedName name="wrn.EXTDEBT." localSheetId="12" hidden="1">{#N/A,#N/A,FALSE,"EXTDEBT"}</definedName>
    <definedName name="wrn.EXTDEBT." localSheetId="13" hidden="1">{#N/A,#N/A,FALSE,"EXTDEBT"}</definedName>
    <definedName name="wrn.EXTDEBT." localSheetId="14" hidden="1">{#N/A,#N/A,FALSE,"EXTDEBT"}</definedName>
    <definedName name="wrn.EXTDEBT." localSheetId="15" hidden="1">{#N/A,#N/A,FALSE,"EXTDEBT"}</definedName>
    <definedName name="wrn.EXTDEBT." localSheetId="16" hidden="1">{#N/A,#N/A,FALSE,"EXTDEBT"}</definedName>
    <definedName name="wrn.EXTDEBT." localSheetId="17" hidden="1">{#N/A,#N/A,FALSE,"EXTDEBT"}</definedName>
    <definedName name="wrn.EXTDEBT." localSheetId="20" hidden="1">{#N/A,#N/A,FALSE,"EXTDEBT"}</definedName>
    <definedName name="wrn.EXTDEBT." localSheetId="21" hidden="1">{#N/A,#N/A,FALSE,"EXTDEBT"}</definedName>
    <definedName name="wrn.EXTDEBT." hidden="1">{#N/A,#N/A,FALSE,"EXTDEBT"}</definedName>
    <definedName name="wrn.EXTRABUDGT." localSheetId="4" hidden="1">{#N/A,#N/A,FALSE,"EXTRABUDGT"}</definedName>
    <definedName name="wrn.EXTRABUDGT." localSheetId="23" hidden="1">{#N/A,#N/A,FALSE,"EXTRABUDGT"}</definedName>
    <definedName name="wrn.EXTRABUDGT." localSheetId="24" hidden="1">{#N/A,#N/A,FALSE,"EXTRABUDGT"}</definedName>
    <definedName name="wrn.EXTRABUDGT." localSheetId="5" hidden="1">{#N/A,#N/A,FALSE,"EXTRABUDGT"}</definedName>
    <definedName name="wrn.EXTRABUDGT." localSheetId="22" hidden="1">{#N/A,#N/A,FALSE,"EXTRABUDGT"}</definedName>
    <definedName name="wrn.EXTRABUDGT." localSheetId="6" hidden="1">{#N/A,#N/A,FALSE,"EXTRABUDGT"}</definedName>
    <definedName name="wrn.EXTRABUDGT." localSheetId="7" hidden="1">{#N/A,#N/A,FALSE,"EXTRABUDGT"}</definedName>
    <definedName name="wrn.EXTRABUDGT." localSheetId="8" hidden="1">{#N/A,#N/A,FALSE,"EXTRABUDGT"}</definedName>
    <definedName name="wrn.EXTRABUDGT." localSheetId="9" hidden="1">{#N/A,#N/A,FALSE,"EXTRABUDGT"}</definedName>
    <definedName name="wrn.EXTRABUDGT." localSheetId="10" hidden="1">{#N/A,#N/A,FALSE,"EXTRABUDGT"}</definedName>
    <definedName name="wrn.EXTRABUDGT." localSheetId="11" hidden="1">{#N/A,#N/A,FALSE,"EXTRABUDGT"}</definedName>
    <definedName name="wrn.EXTRABUDGT." localSheetId="12" hidden="1">{#N/A,#N/A,FALSE,"EXTRABUDGT"}</definedName>
    <definedName name="wrn.EXTRABUDGT." localSheetId="13" hidden="1">{#N/A,#N/A,FALSE,"EXTRABUDGT"}</definedName>
    <definedName name="wrn.EXTRABUDGT." localSheetId="14" hidden="1">{#N/A,#N/A,FALSE,"EXTRABUDGT"}</definedName>
    <definedName name="wrn.EXTRABUDGT." localSheetId="15" hidden="1">{#N/A,#N/A,FALSE,"EXTRABUDGT"}</definedName>
    <definedName name="wrn.EXTRABUDGT." localSheetId="16" hidden="1">{#N/A,#N/A,FALSE,"EXTRABUDGT"}</definedName>
    <definedName name="wrn.EXTRABUDGT." localSheetId="17" hidden="1">{#N/A,#N/A,FALSE,"EXTRABUDGT"}</definedName>
    <definedName name="wrn.EXTRABUDGT." localSheetId="20" hidden="1">{#N/A,#N/A,FALSE,"EXTRABUDGT"}</definedName>
    <definedName name="wrn.EXTRABUDGT." localSheetId="21" hidden="1">{#N/A,#N/A,FALSE,"EXTRABUDGT"}</definedName>
    <definedName name="wrn.EXTRABUDGT." hidden="1">{#N/A,#N/A,FALSE,"EXTRABUDGT"}</definedName>
    <definedName name="wrn.EXTRABUDGT2." localSheetId="4" hidden="1">{#N/A,#N/A,FALSE,"EXTRABUDGT2"}</definedName>
    <definedName name="wrn.EXTRABUDGT2." localSheetId="23" hidden="1">{#N/A,#N/A,FALSE,"EXTRABUDGT2"}</definedName>
    <definedName name="wrn.EXTRABUDGT2." localSheetId="24" hidden="1">{#N/A,#N/A,FALSE,"EXTRABUDGT2"}</definedName>
    <definedName name="wrn.EXTRABUDGT2." localSheetId="5" hidden="1">{#N/A,#N/A,FALSE,"EXTRABUDGT2"}</definedName>
    <definedName name="wrn.EXTRABUDGT2." localSheetId="22" hidden="1">{#N/A,#N/A,FALSE,"EXTRABUDGT2"}</definedName>
    <definedName name="wrn.EXTRABUDGT2." localSheetId="6" hidden="1">{#N/A,#N/A,FALSE,"EXTRABUDGT2"}</definedName>
    <definedName name="wrn.EXTRABUDGT2." localSheetId="7" hidden="1">{#N/A,#N/A,FALSE,"EXTRABUDGT2"}</definedName>
    <definedName name="wrn.EXTRABUDGT2." localSheetId="8" hidden="1">{#N/A,#N/A,FALSE,"EXTRABUDGT2"}</definedName>
    <definedName name="wrn.EXTRABUDGT2." localSheetId="9" hidden="1">{#N/A,#N/A,FALSE,"EXTRABUDGT2"}</definedName>
    <definedName name="wrn.EXTRABUDGT2." localSheetId="10" hidden="1">{#N/A,#N/A,FALSE,"EXTRABUDGT2"}</definedName>
    <definedName name="wrn.EXTRABUDGT2." localSheetId="11" hidden="1">{#N/A,#N/A,FALSE,"EXTRABUDGT2"}</definedName>
    <definedName name="wrn.EXTRABUDGT2." localSheetId="12" hidden="1">{#N/A,#N/A,FALSE,"EXTRABUDGT2"}</definedName>
    <definedName name="wrn.EXTRABUDGT2." localSheetId="13" hidden="1">{#N/A,#N/A,FALSE,"EXTRABUDGT2"}</definedName>
    <definedName name="wrn.EXTRABUDGT2." localSheetId="14" hidden="1">{#N/A,#N/A,FALSE,"EXTRABUDGT2"}</definedName>
    <definedName name="wrn.EXTRABUDGT2." localSheetId="15" hidden="1">{#N/A,#N/A,FALSE,"EXTRABUDGT2"}</definedName>
    <definedName name="wrn.EXTRABUDGT2." localSheetId="16" hidden="1">{#N/A,#N/A,FALSE,"EXTRABUDGT2"}</definedName>
    <definedName name="wrn.EXTRABUDGT2." localSheetId="17" hidden="1">{#N/A,#N/A,FALSE,"EXTRABUDGT2"}</definedName>
    <definedName name="wrn.EXTRABUDGT2." localSheetId="20" hidden="1">{#N/A,#N/A,FALSE,"EXTRABUDGT2"}</definedName>
    <definedName name="wrn.EXTRABUDGT2." localSheetId="21" hidden="1">{#N/A,#N/A,FALSE,"EXTRABUDGT2"}</definedName>
    <definedName name="wrn.EXTRABUDGT2." hidden="1">{#N/A,#N/A,FALSE,"EXTRABUDGT2"}</definedName>
    <definedName name="wrn.flash." localSheetId="4" hidden="1">{"pl",#N/A,FALSE,"P&amp;L";"scpl",#N/A,FALSE,"scpl"}</definedName>
    <definedName name="wrn.flash." localSheetId="23" hidden="1">{"pl",#N/A,FALSE,"P&amp;L";"scpl",#N/A,FALSE,"scpl"}</definedName>
    <definedName name="wrn.flash." localSheetId="24" hidden="1">{"pl",#N/A,FALSE,"P&amp;L";"scpl",#N/A,FALSE,"scpl"}</definedName>
    <definedName name="wrn.flash." localSheetId="5" hidden="1">{"pl",#N/A,FALSE,"P&amp;L";"scpl",#N/A,FALSE,"scpl"}</definedName>
    <definedName name="wrn.flash." localSheetId="22" hidden="1">{"pl",#N/A,FALSE,"P&amp;L";"scpl",#N/A,FALSE,"scpl"}</definedName>
    <definedName name="wrn.flash." localSheetId="6" hidden="1">{"pl",#N/A,FALSE,"P&amp;L";"scpl",#N/A,FALSE,"scpl"}</definedName>
    <definedName name="wrn.flash." localSheetId="7" hidden="1">{"pl",#N/A,FALSE,"P&amp;L";"scpl",#N/A,FALSE,"scpl"}</definedName>
    <definedName name="wrn.flash." localSheetId="8" hidden="1">{"pl",#N/A,FALSE,"P&amp;L";"scpl",#N/A,FALSE,"scpl"}</definedName>
    <definedName name="wrn.flash." localSheetId="9" hidden="1">{"pl",#N/A,FALSE,"P&amp;L";"scpl",#N/A,FALSE,"scpl"}</definedName>
    <definedName name="wrn.flash." localSheetId="10" hidden="1">{"pl",#N/A,FALSE,"P&amp;L";"scpl",#N/A,FALSE,"scpl"}</definedName>
    <definedName name="wrn.flash." localSheetId="11" hidden="1">{"pl",#N/A,FALSE,"P&amp;L";"scpl",#N/A,FALSE,"scpl"}</definedName>
    <definedName name="wrn.flash." localSheetId="12" hidden="1">{"pl",#N/A,FALSE,"P&amp;L";"scpl",#N/A,FALSE,"scpl"}</definedName>
    <definedName name="wrn.flash." localSheetId="13" hidden="1">{"pl",#N/A,FALSE,"P&amp;L";"scpl",#N/A,FALSE,"scpl"}</definedName>
    <definedName name="wrn.flash." localSheetId="14" hidden="1">{"pl",#N/A,FALSE,"P&amp;L";"scpl",#N/A,FALSE,"scpl"}</definedName>
    <definedName name="wrn.flash." localSheetId="15" hidden="1">{"pl",#N/A,FALSE,"P&amp;L";"scpl",#N/A,FALSE,"scpl"}</definedName>
    <definedName name="wrn.flash." localSheetId="16" hidden="1">{"pl",#N/A,FALSE,"P&amp;L";"scpl",#N/A,FALSE,"scpl"}</definedName>
    <definedName name="wrn.flash." localSheetId="17" hidden="1">{"pl",#N/A,FALSE,"P&amp;L";"scpl",#N/A,FALSE,"scpl"}</definedName>
    <definedName name="wrn.flash." localSheetId="20" hidden="1">{"pl",#N/A,FALSE,"P&amp;L";"scpl",#N/A,FALSE,"scpl"}</definedName>
    <definedName name="wrn.flash." localSheetId="21" hidden="1">{"pl",#N/A,FALSE,"P&amp;L";"scpl",#N/A,FALSE,"scpl"}</definedName>
    <definedName name="wrn.flash." hidden="1">{"pl",#N/A,FALSE,"P&amp;L";"scpl",#N/A,FALSE,"scpl"}</definedName>
    <definedName name="wrn.GDP." localSheetId="4" hidden="1">{#N/A,#N/A,FALSE,"GDP_ORIGIN";#N/A,#N/A,FALSE,"EMP_POP"}</definedName>
    <definedName name="wrn.GDP." localSheetId="23" hidden="1">{#N/A,#N/A,FALSE,"GDP_ORIGIN";#N/A,#N/A,FALSE,"EMP_POP"}</definedName>
    <definedName name="wrn.GDP." localSheetId="24" hidden="1">{#N/A,#N/A,FALSE,"GDP_ORIGIN";#N/A,#N/A,FALSE,"EMP_POP"}</definedName>
    <definedName name="wrn.GDP." localSheetId="5" hidden="1">{#N/A,#N/A,FALSE,"GDP_ORIGIN";#N/A,#N/A,FALSE,"EMP_POP"}</definedName>
    <definedName name="wrn.GDP." localSheetId="22" hidden="1">{#N/A,#N/A,FALSE,"GDP_ORIGIN";#N/A,#N/A,FALSE,"EMP_POP"}</definedName>
    <definedName name="wrn.GDP." localSheetId="6" hidden="1">{#N/A,#N/A,FALSE,"GDP_ORIGIN";#N/A,#N/A,FALSE,"EMP_POP"}</definedName>
    <definedName name="wrn.GDP." localSheetId="7" hidden="1">{#N/A,#N/A,FALSE,"GDP_ORIGIN";#N/A,#N/A,FALSE,"EMP_POP"}</definedName>
    <definedName name="wrn.GDP." localSheetId="8" hidden="1">{#N/A,#N/A,FALSE,"GDP_ORIGIN";#N/A,#N/A,FALSE,"EMP_POP"}</definedName>
    <definedName name="wrn.GDP." localSheetId="9" hidden="1">{#N/A,#N/A,FALSE,"GDP_ORIGIN";#N/A,#N/A,FALSE,"EMP_POP"}</definedName>
    <definedName name="wrn.GDP." localSheetId="10" hidden="1">{#N/A,#N/A,FALSE,"GDP_ORIGIN";#N/A,#N/A,FALSE,"EMP_POP"}</definedName>
    <definedName name="wrn.GDP." localSheetId="11" hidden="1">{#N/A,#N/A,FALSE,"GDP_ORIGIN";#N/A,#N/A,FALSE,"EMP_POP"}</definedName>
    <definedName name="wrn.GDP." localSheetId="12" hidden="1">{#N/A,#N/A,FALSE,"GDP_ORIGIN";#N/A,#N/A,FALSE,"EMP_POP"}</definedName>
    <definedName name="wrn.GDP." localSheetId="13" hidden="1">{#N/A,#N/A,FALSE,"GDP_ORIGIN";#N/A,#N/A,FALSE,"EMP_POP"}</definedName>
    <definedName name="wrn.GDP." localSheetId="14" hidden="1">{#N/A,#N/A,FALSE,"GDP_ORIGIN";#N/A,#N/A,FALSE,"EMP_POP"}</definedName>
    <definedName name="wrn.GDP." localSheetId="15" hidden="1">{#N/A,#N/A,FALSE,"GDP_ORIGIN";#N/A,#N/A,FALSE,"EMP_POP"}</definedName>
    <definedName name="wrn.GDP." localSheetId="16" hidden="1">{#N/A,#N/A,FALSE,"GDP_ORIGIN";#N/A,#N/A,FALSE,"EMP_POP"}</definedName>
    <definedName name="wrn.GDP." localSheetId="17" hidden="1">{#N/A,#N/A,FALSE,"GDP_ORIGIN";#N/A,#N/A,FALSE,"EMP_POP"}</definedName>
    <definedName name="wrn.GDP." localSheetId="20" hidden="1">{#N/A,#N/A,FALSE,"GDP_ORIGIN";#N/A,#N/A,FALSE,"EMP_POP"}</definedName>
    <definedName name="wrn.GDP." localSheetId="21" hidden="1">{#N/A,#N/A,FALSE,"GDP_ORIGIN";#N/A,#N/A,FALSE,"EMP_POP"}</definedName>
    <definedName name="wrn.GDP." hidden="1">{#N/A,#N/A,FALSE,"GDP_ORIGIN";#N/A,#N/A,FALSE,"EMP_POP"}</definedName>
    <definedName name="wrn.GGOVT." localSheetId="4" hidden="1">{#N/A,#N/A,FALSE,"GGOVT"}</definedName>
    <definedName name="wrn.GGOVT." localSheetId="23" hidden="1">{#N/A,#N/A,FALSE,"GGOVT"}</definedName>
    <definedName name="wrn.GGOVT." localSheetId="24" hidden="1">{#N/A,#N/A,FALSE,"GGOVT"}</definedName>
    <definedName name="wrn.GGOVT." localSheetId="5" hidden="1">{#N/A,#N/A,FALSE,"GGOVT"}</definedName>
    <definedName name="wrn.GGOVT." localSheetId="22" hidden="1">{#N/A,#N/A,FALSE,"GGOVT"}</definedName>
    <definedName name="wrn.GGOVT." localSheetId="6" hidden="1">{#N/A,#N/A,FALSE,"GGOVT"}</definedName>
    <definedName name="wrn.GGOVT." localSheetId="7" hidden="1">{#N/A,#N/A,FALSE,"GGOVT"}</definedName>
    <definedName name="wrn.GGOVT." localSheetId="8" hidden="1">{#N/A,#N/A,FALSE,"GGOVT"}</definedName>
    <definedName name="wrn.GGOVT." localSheetId="9" hidden="1">{#N/A,#N/A,FALSE,"GGOVT"}</definedName>
    <definedName name="wrn.GGOVT." localSheetId="10" hidden="1">{#N/A,#N/A,FALSE,"GGOVT"}</definedName>
    <definedName name="wrn.GGOVT." localSheetId="11" hidden="1">{#N/A,#N/A,FALSE,"GGOVT"}</definedName>
    <definedName name="wrn.GGOVT." localSheetId="12" hidden="1">{#N/A,#N/A,FALSE,"GGOVT"}</definedName>
    <definedName name="wrn.GGOVT." localSheetId="13" hidden="1">{#N/A,#N/A,FALSE,"GGOVT"}</definedName>
    <definedName name="wrn.GGOVT." localSheetId="14" hidden="1">{#N/A,#N/A,FALSE,"GGOVT"}</definedName>
    <definedName name="wrn.GGOVT." localSheetId="15" hidden="1">{#N/A,#N/A,FALSE,"GGOVT"}</definedName>
    <definedName name="wrn.GGOVT." localSheetId="16" hidden="1">{#N/A,#N/A,FALSE,"GGOVT"}</definedName>
    <definedName name="wrn.GGOVT." localSheetId="17" hidden="1">{#N/A,#N/A,FALSE,"GGOVT"}</definedName>
    <definedName name="wrn.GGOVT." localSheetId="20" hidden="1">{#N/A,#N/A,FALSE,"GGOVT"}</definedName>
    <definedName name="wrn.GGOVT." localSheetId="21" hidden="1">{#N/A,#N/A,FALSE,"GGOVT"}</definedName>
    <definedName name="wrn.GGOVT." hidden="1">{#N/A,#N/A,FALSE,"GGOVT"}</definedName>
    <definedName name="wrn.GGOVT2." localSheetId="4" hidden="1">{#N/A,#N/A,FALSE,"GGOVT2"}</definedName>
    <definedName name="wrn.GGOVT2." localSheetId="23" hidden="1">{#N/A,#N/A,FALSE,"GGOVT2"}</definedName>
    <definedName name="wrn.GGOVT2." localSheetId="24" hidden="1">{#N/A,#N/A,FALSE,"GGOVT2"}</definedName>
    <definedName name="wrn.GGOVT2." localSheetId="5" hidden="1">{#N/A,#N/A,FALSE,"GGOVT2"}</definedName>
    <definedName name="wrn.GGOVT2." localSheetId="22" hidden="1">{#N/A,#N/A,FALSE,"GGOVT2"}</definedName>
    <definedName name="wrn.GGOVT2." localSheetId="6" hidden="1">{#N/A,#N/A,FALSE,"GGOVT2"}</definedName>
    <definedName name="wrn.GGOVT2." localSheetId="7" hidden="1">{#N/A,#N/A,FALSE,"GGOVT2"}</definedName>
    <definedName name="wrn.GGOVT2." localSheetId="8" hidden="1">{#N/A,#N/A,FALSE,"GGOVT2"}</definedName>
    <definedName name="wrn.GGOVT2." localSheetId="9" hidden="1">{#N/A,#N/A,FALSE,"GGOVT2"}</definedName>
    <definedName name="wrn.GGOVT2." localSheetId="10" hidden="1">{#N/A,#N/A,FALSE,"GGOVT2"}</definedName>
    <definedName name="wrn.GGOVT2." localSheetId="11" hidden="1">{#N/A,#N/A,FALSE,"GGOVT2"}</definedName>
    <definedName name="wrn.GGOVT2." localSheetId="12" hidden="1">{#N/A,#N/A,FALSE,"GGOVT2"}</definedName>
    <definedName name="wrn.GGOVT2." localSheetId="13" hidden="1">{#N/A,#N/A,FALSE,"GGOVT2"}</definedName>
    <definedName name="wrn.GGOVT2." localSheetId="14" hidden="1">{#N/A,#N/A,FALSE,"GGOVT2"}</definedName>
    <definedName name="wrn.GGOVT2." localSheetId="15" hidden="1">{#N/A,#N/A,FALSE,"GGOVT2"}</definedName>
    <definedName name="wrn.GGOVT2." localSheetId="16" hidden="1">{#N/A,#N/A,FALSE,"GGOVT2"}</definedName>
    <definedName name="wrn.GGOVT2." localSheetId="17" hidden="1">{#N/A,#N/A,FALSE,"GGOVT2"}</definedName>
    <definedName name="wrn.GGOVT2." localSheetId="20" hidden="1">{#N/A,#N/A,FALSE,"GGOVT2"}</definedName>
    <definedName name="wrn.GGOVT2." localSheetId="21" hidden="1">{#N/A,#N/A,FALSE,"GGOVT2"}</definedName>
    <definedName name="wrn.GGOVT2." hidden="1">{#N/A,#N/A,FALSE,"GGOVT2"}</definedName>
    <definedName name="wrn.GGOVTPC." localSheetId="4" hidden="1">{#N/A,#N/A,FALSE,"GGOVT%"}</definedName>
    <definedName name="wrn.GGOVTPC." localSheetId="23" hidden="1">{#N/A,#N/A,FALSE,"GGOVT%"}</definedName>
    <definedName name="wrn.GGOVTPC." localSheetId="24" hidden="1">{#N/A,#N/A,FALSE,"GGOVT%"}</definedName>
    <definedName name="wrn.GGOVTPC." localSheetId="5" hidden="1">{#N/A,#N/A,FALSE,"GGOVT%"}</definedName>
    <definedName name="wrn.GGOVTPC." localSheetId="22" hidden="1">{#N/A,#N/A,FALSE,"GGOVT%"}</definedName>
    <definedName name="wrn.GGOVTPC." localSheetId="6" hidden="1">{#N/A,#N/A,FALSE,"GGOVT%"}</definedName>
    <definedName name="wrn.GGOVTPC." localSheetId="7" hidden="1">{#N/A,#N/A,FALSE,"GGOVT%"}</definedName>
    <definedName name="wrn.GGOVTPC." localSheetId="8" hidden="1">{#N/A,#N/A,FALSE,"GGOVT%"}</definedName>
    <definedName name="wrn.GGOVTPC." localSheetId="9" hidden="1">{#N/A,#N/A,FALSE,"GGOVT%"}</definedName>
    <definedName name="wrn.GGOVTPC." localSheetId="10" hidden="1">{#N/A,#N/A,FALSE,"GGOVT%"}</definedName>
    <definedName name="wrn.GGOVTPC." localSheetId="11" hidden="1">{#N/A,#N/A,FALSE,"GGOVT%"}</definedName>
    <definedName name="wrn.GGOVTPC." localSheetId="12" hidden="1">{#N/A,#N/A,FALSE,"GGOVT%"}</definedName>
    <definedName name="wrn.GGOVTPC." localSheetId="13" hidden="1">{#N/A,#N/A,FALSE,"GGOVT%"}</definedName>
    <definedName name="wrn.GGOVTPC." localSheetId="14" hidden="1">{#N/A,#N/A,FALSE,"GGOVT%"}</definedName>
    <definedName name="wrn.GGOVTPC." localSheetId="15" hidden="1">{#N/A,#N/A,FALSE,"GGOVT%"}</definedName>
    <definedName name="wrn.GGOVTPC." localSheetId="16" hidden="1">{#N/A,#N/A,FALSE,"GGOVT%"}</definedName>
    <definedName name="wrn.GGOVTPC." localSheetId="17" hidden="1">{#N/A,#N/A,FALSE,"GGOVT%"}</definedName>
    <definedName name="wrn.GGOVTPC." localSheetId="20" hidden="1">{#N/A,#N/A,FALSE,"GGOVT%"}</definedName>
    <definedName name="wrn.GGOVTPC." localSheetId="21" hidden="1">{#N/A,#N/A,FALSE,"GGOVT%"}</definedName>
    <definedName name="wrn.GGOVTPC." hidden="1">{#N/A,#N/A,FALSE,"GGOVT%"}</definedName>
    <definedName name="wrn.INCOMETX." localSheetId="4" hidden="1">{#N/A,#N/A,FALSE,"INCOMETX"}</definedName>
    <definedName name="wrn.INCOMETX." localSheetId="23" hidden="1">{#N/A,#N/A,FALSE,"INCOMETX"}</definedName>
    <definedName name="wrn.INCOMETX." localSheetId="24" hidden="1">{#N/A,#N/A,FALSE,"INCOMETX"}</definedName>
    <definedName name="wrn.INCOMETX." localSheetId="5" hidden="1">{#N/A,#N/A,FALSE,"INCOMETX"}</definedName>
    <definedName name="wrn.INCOMETX." localSheetId="22" hidden="1">{#N/A,#N/A,FALSE,"INCOMETX"}</definedName>
    <definedName name="wrn.INCOMETX." localSheetId="6" hidden="1">{#N/A,#N/A,FALSE,"INCOMETX"}</definedName>
    <definedName name="wrn.INCOMETX." localSheetId="7" hidden="1">{#N/A,#N/A,FALSE,"INCOMETX"}</definedName>
    <definedName name="wrn.INCOMETX." localSheetId="8" hidden="1">{#N/A,#N/A,FALSE,"INCOMETX"}</definedName>
    <definedName name="wrn.INCOMETX." localSheetId="9" hidden="1">{#N/A,#N/A,FALSE,"INCOMETX"}</definedName>
    <definedName name="wrn.INCOMETX." localSheetId="10" hidden="1">{#N/A,#N/A,FALSE,"INCOMETX"}</definedName>
    <definedName name="wrn.INCOMETX." localSheetId="11" hidden="1">{#N/A,#N/A,FALSE,"INCOMETX"}</definedName>
    <definedName name="wrn.INCOMETX." localSheetId="12" hidden="1">{#N/A,#N/A,FALSE,"INCOMETX"}</definedName>
    <definedName name="wrn.INCOMETX." localSheetId="13" hidden="1">{#N/A,#N/A,FALSE,"INCOMETX"}</definedName>
    <definedName name="wrn.INCOMETX." localSheetId="14" hidden="1">{#N/A,#N/A,FALSE,"INCOMETX"}</definedName>
    <definedName name="wrn.INCOMETX." localSheetId="15" hidden="1">{#N/A,#N/A,FALSE,"INCOMETX"}</definedName>
    <definedName name="wrn.INCOMETX." localSheetId="16" hidden="1">{#N/A,#N/A,FALSE,"INCOMETX"}</definedName>
    <definedName name="wrn.INCOMETX." localSheetId="17" hidden="1">{#N/A,#N/A,FALSE,"INCOMETX"}</definedName>
    <definedName name="wrn.INCOMETX." localSheetId="20" hidden="1">{#N/A,#N/A,FALSE,"INCOMETX"}</definedName>
    <definedName name="wrn.INCOMETX." localSheetId="21" hidden="1">{#N/A,#N/A,FALSE,"INCOMETX"}</definedName>
    <definedName name="wrn.INCOMETX." hidden="1">{#N/A,#N/A,FALSE,"INCOMETX"}</definedName>
    <definedName name="wrn.Input._.and._.output._.tables." localSheetId="4" hidden="1">{#N/A,#N/A,FALSE,"SimInp1";#N/A,#N/A,FALSE,"SimInp2";#N/A,#N/A,FALSE,"SimOut1";#N/A,#N/A,FALSE,"SimOut2";#N/A,#N/A,FALSE,"SimOut3";#N/A,#N/A,FALSE,"SimOut4";#N/A,#N/A,FALSE,"SimOut5"}</definedName>
    <definedName name="wrn.Input._.and._.output._.tables." localSheetId="23" hidden="1">{#N/A,#N/A,FALSE,"SimInp1";#N/A,#N/A,FALSE,"SimInp2";#N/A,#N/A,FALSE,"SimOut1";#N/A,#N/A,FALSE,"SimOut2";#N/A,#N/A,FALSE,"SimOut3";#N/A,#N/A,FALSE,"SimOut4";#N/A,#N/A,FALSE,"SimOut5"}</definedName>
    <definedName name="wrn.Input._.and._.output._.tables." localSheetId="24" hidden="1">{#N/A,#N/A,FALSE,"SimInp1";#N/A,#N/A,FALSE,"SimInp2";#N/A,#N/A,FALSE,"SimOut1";#N/A,#N/A,FALSE,"SimOut2";#N/A,#N/A,FALSE,"SimOut3";#N/A,#N/A,FALSE,"SimOut4";#N/A,#N/A,FALSE,"SimOut5"}</definedName>
    <definedName name="wrn.Input._.and._.output._.tables." localSheetId="5" hidden="1">{#N/A,#N/A,FALSE,"SimInp1";#N/A,#N/A,FALSE,"SimInp2";#N/A,#N/A,FALSE,"SimOut1";#N/A,#N/A,FALSE,"SimOut2";#N/A,#N/A,FALSE,"SimOut3";#N/A,#N/A,FALSE,"SimOut4";#N/A,#N/A,FALSE,"SimOut5"}</definedName>
    <definedName name="wrn.Input._.and._.output._.tables." localSheetId="22" hidden="1">{#N/A,#N/A,FALSE,"SimInp1";#N/A,#N/A,FALSE,"SimInp2";#N/A,#N/A,FALSE,"SimOut1";#N/A,#N/A,FALSE,"SimOut2";#N/A,#N/A,FALSE,"SimOut3";#N/A,#N/A,FALSE,"SimOut4";#N/A,#N/A,FALSE,"SimOut5"}</definedName>
    <definedName name="wrn.Input._.and._.output._.tables." localSheetId="6" hidden="1">{#N/A,#N/A,FALSE,"SimInp1";#N/A,#N/A,FALSE,"SimInp2";#N/A,#N/A,FALSE,"SimOut1";#N/A,#N/A,FALSE,"SimOut2";#N/A,#N/A,FALSE,"SimOut3";#N/A,#N/A,FALSE,"SimOut4";#N/A,#N/A,FALSE,"SimOut5"}</definedName>
    <definedName name="wrn.Input._.and._.output._.tables." localSheetId="7" hidden="1">{#N/A,#N/A,FALSE,"SimInp1";#N/A,#N/A,FALSE,"SimInp2";#N/A,#N/A,FALSE,"SimOut1";#N/A,#N/A,FALSE,"SimOut2";#N/A,#N/A,FALSE,"SimOut3";#N/A,#N/A,FALSE,"SimOut4";#N/A,#N/A,FALSE,"SimOut5"}</definedName>
    <definedName name="wrn.Input._.and._.output._.tables." localSheetId="8" hidden="1">{#N/A,#N/A,FALSE,"SimInp1";#N/A,#N/A,FALSE,"SimInp2";#N/A,#N/A,FALSE,"SimOut1";#N/A,#N/A,FALSE,"SimOut2";#N/A,#N/A,FALSE,"SimOut3";#N/A,#N/A,FALSE,"SimOut4";#N/A,#N/A,FALSE,"SimOut5"}</definedName>
    <definedName name="wrn.Input._.and._.output._.tables." localSheetId="9" hidden="1">{#N/A,#N/A,FALSE,"SimInp1";#N/A,#N/A,FALSE,"SimInp2";#N/A,#N/A,FALSE,"SimOut1";#N/A,#N/A,FALSE,"SimOut2";#N/A,#N/A,FALSE,"SimOut3";#N/A,#N/A,FALSE,"SimOut4";#N/A,#N/A,FALSE,"SimOut5"}</definedName>
    <definedName name="wrn.Input._.and._.output._.tables." localSheetId="10" hidden="1">{#N/A,#N/A,FALSE,"SimInp1";#N/A,#N/A,FALSE,"SimInp2";#N/A,#N/A,FALSE,"SimOut1";#N/A,#N/A,FALSE,"SimOut2";#N/A,#N/A,FALSE,"SimOut3";#N/A,#N/A,FALSE,"SimOut4";#N/A,#N/A,FALSE,"SimOut5"}</definedName>
    <definedName name="wrn.Input._.and._.output._.tables." localSheetId="11" hidden="1">{#N/A,#N/A,FALSE,"SimInp1";#N/A,#N/A,FALSE,"SimInp2";#N/A,#N/A,FALSE,"SimOut1";#N/A,#N/A,FALSE,"SimOut2";#N/A,#N/A,FALSE,"SimOut3";#N/A,#N/A,FALSE,"SimOut4";#N/A,#N/A,FALSE,"SimOut5"}</definedName>
    <definedName name="wrn.Input._.and._.output._.tables." localSheetId="12" hidden="1">{#N/A,#N/A,FALSE,"SimInp1";#N/A,#N/A,FALSE,"SimInp2";#N/A,#N/A,FALSE,"SimOut1";#N/A,#N/A,FALSE,"SimOut2";#N/A,#N/A,FALSE,"SimOut3";#N/A,#N/A,FALSE,"SimOut4";#N/A,#N/A,FALSE,"SimOut5"}</definedName>
    <definedName name="wrn.Input._.and._.output._.tables." localSheetId="13" hidden="1">{#N/A,#N/A,FALSE,"SimInp1";#N/A,#N/A,FALSE,"SimInp2";#N/A,#N/A,FALSE,"SimOut1";#N/A,#N/A,FALSE,"SimOut2";#N/A,#N/A,FALSE,"SimOut3";#N/A,#N/A,FALSE,"SimOut4";#N/A,#N/A,FALSE,"SimOut5"}</definedName>
    <definedName name="wrn.Input._.and._.output._.tables." localSheetId="14" hidden="1">{#N/A,#N/A,FALSE,"SimInp1";#N/A,#N/A,FALSE,"SimInp2";#N/A,#N/A,FALSE,"SimOut1";#N/A,#N/A,FALSE,"SimOut2";#N/A,#N/A,FALSE,"SimOut3";#N/A,#N/A,FALSE,"SimOut4";#N/A,#N/A,FALSE,"SimOut5"}</definedName>
    <definedName name="wrn.Input._.and._.output._.tables." localSheetId="15" hidden="1">{#N/A,#N/A,FALSE,"SimInp1";#N/A,#N/A,FALSE,"SimInp2";#N/A,#N/A,FALSE,"SimOut1";#N/A,#N/A,FALSE,"SimOut2";#N/A,#N/A,FALSE,"SimOut3";#N/A,#N/A,FALSE,"SimOut4";#N/A,#N/A,FALSE,"SimOut5"}</definedName>
    <definedName name="wrn.Input._.and._.output._.tables." localSheetId="16" hidden="1">{#N/A,#N/A,FALSE,"SimInp1";#N/A,#N/A,FALSE,"SimInp2";#N/A,#N/A,FALSE,"SimOut1";#N/A,#N/A,FALSE,"SimOut2";#N/A,#N/A,FALSE,"SimOut3";#N/A,#N/A,FALSE,"SimOut4";#N/A,#N/A,FALSE,"SimOut5"}</definedName>
    <definedName name="wrn.Input._.and._.output._.tables." localSheetId="17" hidden="1">{#N/A,#N/A,FALSE,"SimInp1";#N/A,#N/A,FALSE,"SimInp2";#N/A,#N/A,FALSE,"SimOut1";#N/A,#N/A,FALSE,"SimOut2";#N/A,#N/A,FALSE,"SimOut3";#N/A,#N/A,FALSE,"SimOut4";#N/A,#N/A,FALSE,"SimOut5"}</definedName>
    <definedName name="wrn.Input._.and._.output._.tables." localSheetId="20" hidden="1">{#N/A,#N/A,FALSE,"SimInp1";#N/A,#N/A,FALSE,"SimInp2";#N/A,#N/A,FALSE,"SimOut1";#N/A,#N/A,FALSE,"SimOut2";#N/A,#N/A,FALSE,"SimOut3";#N/A,#N/A,FALSE,"SimOut4";#N/A,#N/A,FALSE,"SimOut5"}</definedName>
    <definedName name="wrn.Input._.and._.output._.tables." localSheetId="21" hidden="1">{#N/A,#N/A,FALSE,"SimInp1";#N/A,#N/A,FALSE,"SimInp2";#N/A,#N/A,FALSE,"SimOut1";#N/A,#N/A,FALSE,"SimOut2";#N/A,#N/A,FALSE,"SimOut3";#N/A,#N/A,FALSE,"SimOut4";#N/A,#N/A,FALSE,"SimOut5"}</definedName>
    <definedName name="wrn.Input._.and._.output._.tables." hidden="1">{#N/A,#N/A,FALSE,"SimInp1";#N/A,#N/A,FALSE,"SimInp2";#N/A,#N/A,FALSE,"SimOut1";#N/A,#N/A,FALSE,"SimOut2";#N/A,#N/A,FALSE,"SimOut3";#N/A,#N/A,FALSE,"SimOut4";#N/A,#N/A,FALSE,"SimOut5"}</definedName>
    <definedName name="wrn.INTERST." localSheetId="4" hidden="1">{#N/A,#N/A,FALSE,"INTERST"}</definedName>
    <definedName name="wrn.INTERST." localSheetId="23" hidden="1">{#N/A,#N/A,FALSE,"INTERST"}</definedName>
    <definedName name="wrn.INTERST." localSheetId="24" hidden="1">{#N/A,#N/A,FALSE,"INTERST"}</definedName>
    <definedName name="wrn.INTERST." localSheetId="5" hidden="1">{#N/A,#N/A,FALSE,"INTERST"}</definedName>
    <definedName name="wrn.INTERST." localSheetId="22" hidden="1">{#N/A,#N/A,FALSE,"INTERST"}</definedName>
    <definedName name="wrn.INTERST." localSheetId="6" hidden="1">{#N/A,#N/A,FALSE,"INTERST"}</definedName>
    <definedName name="wrn.INTERST." localSheetId="7" hidden="1">{#N/A,#N/A,FALSE,"INTERST"}</definedName>
    <definedName name="wrn.INTERST." localSheetId="8" hidden="1">{#N/A,#N/A,FALSE,"INTERST"}</definedName>
    <definedName name="wrn.INTERST." localSheetId="9" hidden="1">{#N/A,#N/A,FALSE,"INTERST"}</definedName>
    <definedName name="wrn.INTERST." localSheetId="10" hidden="1">{#N/A,#N/A,FALSE,"INTERST"}</definedName>
    <definedName name="wrn.INTERST." localSheetId="11" hidden="1">{#N/A,#N/A,FALSE,"INTERST"}</definedName>
    <definedName name="wrn.INTERST." localSheetId="12" hidden="1">{#N/A,#N/A,FALSE,"INTERST"}</definedName>
    <definedName name="wrn.INTERST." localSheetId="13" hidden="1">{#N/A,#N/A,FALSE,"INTERST"}</definedName>
    <definedName name="wrn.INTERST." localSheetId="14" hidden="1">{#N/A,#N/A,FALSE,"INTERST"}</definedName>
    <definedName name="wrn.INTERST." localSheetId="15" hidden="1">{#N/A,#N/A,FALSE,"INTERST"}</definedName>
    <definedName name="wrn.INTERST." localSheetId="16" hidden="1">{#N/A,#N/A,FALSE,"INTERST"}</definedName>
    <definedName name="wrn.INTERST." localSheetId="17" hidden="1">{#N/A,#N/A,FALSE,"INTERST"}</definedName>
    <definedName name="wrn.INTERST." localSheetId="20" hidden="1">{#N/A,#N/A,FALSE,"INTERST"}</definedName>
    <definedName name="wrn.INTERST." localSheetId="21" hidden="1">{#N/A,#N/A,FALSE,"INTERST"}</definedName>
    <definedName name="wrn.INTERST." hidden="1">{#N/A,#N/A,FALSE,"INTERST"}</definedName>
    <definedName name="wrn.MDABOP." localSheetId="4" hidden="1">{"BOP_TAB",#N/A,FALSE,"N";"MIDTERM_TAB",#N/A,FALSE,"O";"FUND_CRED",#N/A,FALSE,"P";"DEBT_TAB1",#N/A,FALSE,"Q";"DEBT_TAB2",#N/A,FALSE,"Q";"FORFIN_TAB1",#N/A,FALSE,"R";"FORFIN_TAB2",#N/A,FALSE,"R";"BOP_ANALY",#N/A,FALSE,"U"}</definedName>
    <definedName name="wrn.MDABOP." localSheetId="23" hidden="1">{"BOP_TAB",#N/A,FALSE,"N";"MIDTERM_TAB",#N/A,FALSE,"O";"FUND_CRED",#N/A,FALSE,"P";"DEBT_TAB1",#N/A,FALSE,"Q";"DEBT_TAB2",#N/A,FALSE,"Q";"FORFIN_TAB1",#N/A,FALSE,"R";"FORFIN_TAB2",#N/A,FALSE,"R";"BOP_ANALY",#N/A,FALSE,"U"}</definedName>
    <definedName name="wrn.MDABOP." localSheetId="24" hidden="1">{"BOP_TAB",#N/A,FALSE,"N";"MIDTERM_TAB",#N/A,FALSE,"O";"FUND_CRED",#N/A,FALSE,"P";"DEBT_TAB1",#N/A,FALSE,"Q";"DEBT_TAB2",#N/A,FALSE,"Q";"FORFIN_TAB1",#N/A,FALSE,"R";"FORFIN_TAB2",#N/A,FALSE,"R";"BOP_ANALY",#N/A,FALSE,"U"}</definedName>
    <definedName name="wrn.MDABOP." localSheetId="5" hidden="1">{"BOP_TAB",#N/A,FALSE,"N";"MIDTERM_TAB",#N/A,FALSE,"O";"FUND_CRED",#N/A,FALSE,"P";"DEBT_TAB1",#N/A,FALSE,"Q";"DEBT_TAB2",#N/A,FALSE,"Q";"FORFIN_TAB1",#N/A,FALSE,"R";"FORFIN_TAB2",#N/A,FALSE,"R";"BOP_ANALY",#N/A,FALSE,"U"}</definedName>
    <definedName name="wrn.MDABOP." localSheetId="22" hidden="1">{"BOP_TAB",#N/A,FALSE,"N";"MIDTERM_TAB",#N/A,FALSE,"O";"FUND_CRED",#N/A,FALSE,"P";"DEBT_TAB1",#N/A,FALSE,"Q";"DEBT_TAB2",#N/A,FALSE,"Q";"FORFIN_TAB1",#N/A,FALSE,"R";"FORFIN_TAB2",#N/A,FALSE,"R";"BOP_ANALY",#N/A,FALSE,"U"}</definedName>
    <definedName name="wrn.MDABOP." localSheetId="6" hidden="1">{"BOP_TAB",#N/A,FALSE,"N";"MIDTERM_TAB",#N/A,FALSE,"O";"FUND_CRED",#N/A,FALSE,"P";"DEBT_TAB1",#N/A,FALSE,"Q";"DEBT_TAB2",#N/A,FALSE,"Q";"FORFIN_TAB1",#N/A,FALSE,"R";"FORFIN_TAB2",#N/A,FALSE,"R";"BOP_ANALY",#N/A,FALSE,"U"}</definedName>
    <definedName name="wrn.MDABOP." localSheetId="7" hidden="1">{"BOP_TAB",#N/A,FALSE,"N";"MIDTERM_TAB",#N/A,FALSE,"O";"FUND_CRED",#N/A,FALSE,"P";"DEBT_TAB1",#N/A,FALSE,"Q";"DEBT_TAB2",#N/A,FALSE,"Q";"FORFIN_TAB1",#N/A,FALSE,"R";"FORFIN_TAB2",#N/A,FALSE,"R";"BOP_ANALY",#N/A,FALSE,"U"}</definedName>
    <definedName name="wrn.MDABOP." localSheetId="8" hidden="1">{"BOP_TAB",#N/A,FALSE,"N";"MIDTERM_TAB",#N/A,FALSE,"O";"FUND_CRED",#N/A,FALSE,"P";"DEBT_TAB1",#N/A,FALSE,"Q";"DEBT_TAB2",#N/A,FALSE,"Q";"FORFIN_TAB1",#N/A,FALSE,"R";"FORFIN_TAB2",#N/A,FALSE,"R";"BOP_ANALY",#N/A,FALSE,"U"}</definedName>
    <definedName name="wrn.MDABOP." localSheetId="9" hidden="1">{"BOP_TAB",#N/A,FALSE,"N";"MIDTERM_TAB",#N/A,FALSE,"O";"FUND_CRED",#N/A,FALSE,"P";"DEBT_TAB1",#N/A,FALSE,"Q";"DEBT_TAB2",#N/A,FALSE,"Q";"FORFIN_TAB1",#N/A,FALSE,"R";"FORFIN_TAB2",#N/A,FALSE,"R";"BOP_ANALY",#N/A,FALSE,"U"}</definedName>
    <definedName name="wrn.MDABOP." localSheetId="10" hidden="1">{"BOP_TAB",#N/A,FALSE,"N";"MIDTERM_TAB",#N/A,FALSE,"O";"FUND_CRED",#N/A,FALSE,"P";"DEBT_TAB1",#N/A,FALSE,"Q";"DEBT_TAB2",#N/A,FALSE,"Q";"FORFIN_TAB1",#N/A,FALSE,"R";"FORFIN_TAB2",#N/A,FALSE,"R";"BOP_ANALY",#N/A,FALSE,"U"}</definedName>
    <definedName name="wrn.MDABOP." localSheetId="11" hidden="1">{"BOP_TAB",#N/A,FALSE,"N";"MIDTERM_TAB",#N/A,FALSE,"O";"FUND_CRED",#N/A,FALSE,"P";"DEBT_TAB1",#N/A,FALSE,"Q";"DEBT_TAB2",#N/A,FALSE,"Q";"FORFIN_TAB1",#N/A,FALSE,"R";"FORFIN_TAB2",#N/A,FALSE,"R";"BOP_ANALY",#N/A,FALSE,"U"}</definedName>
    <definedName name="wrn.MDABOP." localSheetId="12" hidden="1">{"BOP_TAB",#N/A,FALSE,"N";"MIDTERM_TAB",#N/A,FALSE,"O";"FUND_CRED",#N/A,FALSE,"P";"DEBT_TAB1",#N/A,FALSE,"Q";"DEBT_TAB2",#N/A,FALSE,"Q";"FORFIN_TAB1",#N/A,FALSE,"R";"FORFIN_TAB2",#N/A,FALSE,"R";"BOP_ANALY",#N/A,FALSE,"U"}</definedName>
    <definedName name="wrn.MDABOP." localSheetId="13" hidden="1">{"BOP_TAB",#N/A,FALSE,"N";"MIDTERM_TAB",#N/A,FALSE,"O";"FUND_CRED",#N/A,FALSE,"P";"DEBT_TAB1",#N/A,FALSE,"Q";"DEBT_TAB2",#N/A,FALSE,"Q";"FORFIN_TAB1",#N/A,FALSE,"R";"FORFIN_TAB2",#N/A,FALSE,"R";"BOP_ANALY",#N/A,FALSE,"U"}</definedName>
    <definedName name="wrn.MDABOP." localSheetId="14" hidden="1">{"BOP_TAB",#N/A,FALSE,"N";"MIDTERM_TAB",#N/A,FALSE,"O";"FUND_CRED",#N/A,FALSE,"P";"DEBT_TAB1",#N/A,FALSE,"Q";"DEBT_TAB2",#N/A,FALSE,"Q";"FORFIN_TAB1",#N/A,FALSE,"R";"FORFIN_TAB2",#N/A,FALSE,"R";"BOP_ANALY",#N/A,FALSE,"U"}</definedName>
    <definedName name="wrn.MDABOP." localSheetId="15" hidden="1">{"BOP_TAB",#N/A,FALSE,"N";"MIDTERM_TAB",#N/A,FALSE,"O";"FUND_CRED",#N/A,FALSE,"P";"DEBT_TAB1",#N/A,FALSE,"Q";"DEBT_TAB2",#N/A,FALSE,"Q";"FORFIN_TAB1",#N/A,FALSE,"R";"FORFIN_TAB2",#N/A,FALSE,"R";"BOP_ANALY",#N/A,FALSE,"U"}</definedName>
    <definedName name="wrn.MDABOP." localSheetId="16" hidden="1">{"BOP_TAB",#N/A,FALSE,"N";"MIDTERM_TAB",#N/A,FALSE,"O";"FUND_CRED",#N/A,FALSE,"P";"DEBT_TAB1",#N/A,FALSE,"Q";"DEBT_TAB2",#N/A,FALSE,"Q";"FORFIN_TAB1",#N/A,FALSE,"R";"FORFIN_TAB2",#N/A,FALSE,"R";"BOP_ANALY",#N/A,FALSE,"U"}</definedName>
    <definedName name="wrn.MDABOP." localSheetId="17" hidden="1">{"BOP_TAB",#N/A,FALSE,"N";"MIDTERM_TAB",#N/A,FALSE,"O";"FUND_CRED",#N/A,FALSE,"P";"DEBT_TAB1",#N/A,FALSE,"Q";"DEBT_TAB2",#N/A,FALSE,"Q";"FORFIN_TAB1",#N/A,FALSE,"R";"FORFIN_TAB2",#N/A,FALSE,"R";"BOP_ANALY",#N/A,FALSE,"U"}</definedName>
    <definedName name="wrn.MDABOP." localSheetId="20" hidden="1">{"BOP_TAB",#N/A,FALSE,"N";"MIDTERM_TAB",#N/A,FALSE,"O";"FUND_CRED",#N/A,FALSE,"P";"DEBT_TAB1",#N/A,FALSE,"Q";"DEBT_TAB2",#N/A,FALSE,"Q";"FORFIN_TAB1",#N/A,FALSE,"R";"FORFIN_TAB2",#N/A,FALSE,"R";"BOP_ANALY",#N/A,FALSE,"U"}</definedName>
    <definedName name="wrn.MDABOP." localSheetId="21" hidden="1">{"BOP_TAB",#N/A,FALSE,"N";"MIDTERM_TAB",#N/A,FALSE,"O";"FUND_CRED",#N/A,FALSE,"P";"DEBT_TAB1",#N/A,FALSE,"Q";"DEBT_TAB2",#N/A,FALSE,"Q";"FORFIN_TAB1",#N/A,FALSE,"R";"FORFIN_TAB2",#N/A,FALSE,"R";"BOP_ANALY",#N/A,FALSE,"U"}</definedName>
    <definedName name="wrn.MDABOP." hidden="1">{"BOP_TAB",#N/A,FALSE,"N";"MIDTERM_TAB",#N/A,FALSE,"O";"FUND_CRED",#N/A,FALSE,"P";"DEBT_TAB1",#N/A,FALSE,"Q";"DEBT_TAB2",#N/A,FALSE,"Q";"FORFIN_TAB1",#N/A,FALSE,"R";"FORFIN_TAB2",#N/A,FALSE,"R";"BOP_ANALY",#N/A,FALSE,"U"}</definedName>
    <definedName name="wrn.MONA." localSheetId="4" hidden="1">{"MONA",#N/A,FALSE,"S"}</definedName>
    <definedName name="wrn.MONA." localSheetId="23" hidden="1">{"MONA",#N/A,FALSE,"S"}</definedName>
    <definedName name="wrn.MONA." localSheetId="24" hidden="1">{"MONA",#N/A,FALSE,"S"}</definedName>
    <definedName name="wrn.MONA." localSheetId="5" hidden="1">{"MONA",#N/A,FALSE,"S"}</definedName>
    <definedName name="wrn.MONA." localSheetId="22" hidden="1">{"MONA",#N/A,FALSE,"S"}</definedName>
    <definedName name="wrn.MONA." localSheetId="6" hidden="1">{"MONA",#N/A,FALSE,"S"}</definedName>
    <definedName name="wrn.MONA." localSheetId="7" hidden="1">{"MONA",#N/A,FALSE,"S"}</definedName>
    <definedName name="wrn.MONA." localSheetId="8" hidden="1">{"MONA",#N/A,FALSE,"S"}</definedName>
    <definedName name="wrn.MONA." localSheetId="9" hidden="1">{"MONA",#N/A,FALSE,"S"}</definedName>
    <definedName name="wrn.MONA." localSheetId="10" hidden="1">{"MONA",#N/A,FALSE,"S"}</definedName>
    <definedName name="wrn.MONA." localSheetId="11" hidden="1">{"MONA",#N/A,FALSE,"S"}</definedName>
    <definedName name="wrn.MONA." localSheetId="12" hidden="1">{"MONA",#N/A,FALSE,"S"}</definedName>
    <definedName name="wrn.MONA." localSheetId="13" hidden="1">{"MONA",#N/A,FALSE,"S"}</definedName>
    <definedName name="wrn.MONA." localSheetId="14" hidden="1">{"MONA",#N/A,FALSE,"S"}</definedName>
    <definedName name="wrn.MONA." localSheetId="15" hidden="1">{"MONA",#N/A,FALSE,"S"}</definedName>
    <definedName name="wrn.MONA." localSheetId="16" hidden="1">{"MONA",#N/A,FALSE,"S"}</definedName>
    <definedName name="wrn.MONA." localSheetId="17" hidden="1">{"MONA",#N/A,FALSE,"S"}</definedName>
    <definedName name="wrn.MONA." localSheetId="20" hidden="1">{"MONA",#N/A,FALSE,"S"}</definedName>
    <definedName name="wrn.MONA." localSheetId="21" hidden="1">{"MONA",#N/A,FALSE,"S"}</definedName>
    <definedName name="wrn.MONA." hidden="1">{"MONA",#N/A,FALSE,"S"}</definedName>
    <definedName name="wrn.MS." localSheetId="4" hidden="1">{#N/A,#N/A,FALSE,"MS"}</definedName>
    <definedName name="wrn.MS." localSheetId="23" hidden="1">{#N/A,#N/A,FALSE,"MS"}</definedName>
    <definedName name="wrn.MS." localSheetId="24" hidden="1">{#N/A,#N/A,FALSE,"MS"}</definedName>
    <definedName name="wrn.MS." localSheetId="5" hidden="1">{#N/A,#N/A,FALSE,"MS"}</definedName>
    <definedName name="wrn.MS." localSheetId="22" hidden="1">{#N/A,#N/A,FALSE,"MS"}</definedName>
    <definedName name="wrn.MS." localSheetId="6" hidden="1">{#N/A,#N/A,FALSE,"MS"}</definedName>
    <definedName name="wrn.MS." localSheetId="7" hidden="1">{#N/A,#N/A,FALSE,"MS"}</definedName>
    <definedName name="wrn.MS." localSheetId="8" hidden="1">{#N/A,#N/A,FALSE,"MS"}</definedName>
    <definedName name="wrn.MS." localSheetId="9" hidden="1">{#N/A,#N/A,FALSE,"MS"}</definedName>
    <definedName name="wrn.MS." localSheetId="10" hidden="1">{#N/A,#N/A,FALSE,"MS"}</definedName>
    <definedName name="wrn.MS." localSheetId="11" hidden="1">{#N/A,#N/A,FALSE,"MS"}</definedName>
    <definedName name="wrn.MS." localSheetId="12" hidden="1">{#N/A,#N/A,FALSE,"MS"}</definedName>
    <definedName name="wrn.MS." localSheetId="13" hidden="1">{#N/A,#N/A,FALSE,"MS"}</definedName>
    <definedName name="wrn.MS." localSheetId="14" hidden="1">{#N/A,#N/A,FALSE,"MS"}</definedName>
    <definedName name="wrn.MS." localSheetId="15" hidden="1">{#N/A,#N/A,FALSE,"MS"}</definedName>
    <definedName name="wrn.MS." localSheetId="16" hidden="1">{#N/A,#N/A,FALSE,"MS"}</definedName>
    <definedName name="wrn.MS." localSheetId="17" hidden="1">{#N/A,#N/A,FALSE,"MS"}</definedName>
    <definedName name="wrn.MS." localSheetId="20" hidden="1">{#N/A,#N/A,FALSE,"MS"}</definedName>
    <definedName name="wrn.MS." localSheetId="21" hidden="1">{#N/A,#N/A,FALSE,"MS"}</definedName>
    <definedName name="wrn.MS." hidden="1">{#N/A,#N/A,FALSE,"MS"}</definedName>
    <definedName name="wrn.NBG." localSheetId="4" hidden="1">{#N/A,#N/A,FALSE,"NBG"}</definedName>
    <definedName name="wrn.NBG." localSheetId="23" hidden="1">{#N/A,#N/A,FALSE,"NBG"}</definedName>
    <definedName name="wrn.NBG." localSheetId="24" hidden="1">{#N/A,#N/A,FALSE,"NBG"}</definedName>
    <definedName name="wrn.NBG." localSheetId="5" hidden="1">{#N/A,#N/A,FALSE,"NBG"}</definedName>
    <definedName name="wrn.NBG." localSheetId="22" hidden="1">{#N/A,#N/A,FALSE,"NBG"}</definedName>
    <definedName name="wrn.NBG." localSheetId="6" hidden="1">{#N/A,#N/A,FALSE,"NBG"}</definedName>
    <definedName name="wrn.NBG." localSheetId="7" hidden="1">{#N/A,#N/A,FALSE,"NBG"}</definedName>
    <definedName name="wrn.NBG." localSheetId="8" hidden="1">{#N/A,#N/A,FALSE,"NBG"}</definedName>
    <definedName name="wrn.NBG." localSheetId="9" hidden="1">{#N/A,#N/A,FALSE,"NBG"}</definedName>
    <definedName name="wrn.NBG." localSheetId="10" hidden="1">{#N/A,#N/A,FALSE,"NBG"}</definedName>
    <definedName name="wrn.NBG." localSheetId="11" hidden="1">{#N/A,#N/A,FALSE,"NBG"}</definedName>
    <definedName name="wrn.NBG." localSheetId="12" hidden="1">{#N/A,#N/A,FALSE,"NBG"}</definedName>
    <definedName name="wrn.NBG." localSheetId="13" hidden="1">{#N/A,#N/A,FALSE,"NBG"}</definedName>
    <definedName name="wrn.NBG." localSheetId="14" hidden="1">{#N/A,#N/A,FALSE,"NBG"}</definedName>
    <definedName name="wrn.NBG." localSheetId="15" hidden="1">{#N/A,#N/A,FALSE,"NBG"}</definedName>
    <definedName name="wrn.NBG." localSheetId="16" hidden="1">{#N/A,#N/A,FALSE,"NBG"}</definedName>
    <definedName name="wrn.NBG." localSheetId="17" hidden="1">{#N/A,#N/A,FALSE,"NBG"}</definedName>
    <definedName name="wrn.NBG." localSheetId="20" hidden="1">{#N/A,#N/A,FALSE,"NBG"}</definedName>
    <definedName name="wrn.NBG." localSheetId="21" hidden="1">{#N/A,#N/A,FALSE,"NBG"}</definedName>
    <definedName name="wrn.NBG." hidden="1">{#N/A,#N/A,FALSE,"NBG"}</definedName>
    <definedName name="wrn.Output._.tables." localSheetId="4" hidden="1">{#N/A,#N/A,FALSE,"I";#N/A,#N/A,FALSE,"J";#N/A,#N/A,FALSE,"K";#N/A,#N/A,FALSE,"L";#N/A,#N/A,FALSE,"M";#N/A,#N/A,FALSE,"N";#N/A,#N/A,FALSE,"O"}</definedName>
    <definedName name="wrn.Output._.tables." localSheetId="23" hidden="1">{#N/A,#N/A,FALSE,"I";#N/A,#N/A,FALSE,"J";#N/A,#N/A,FALSE,"K";#N/A,#N/A,FALSE,"L";#N/A,#N/A,FALSE,"M";#N/A,#N/A,FALSE,"N";#N/A,#N/A,FALSE,"O"}</definedName>
    <definedName name="wrn.Output._.tables." localSheetId="24" hidden="1">{#N/A,#N/A,FALSE,"I";#N/A,#N/A,FALSE,"J";#N/A,#N/A,FALSE,"K";#N/A,#N/A,FALSE,"L";#N/A,#N/A,FALSE,"M";#N/A,#N/A,FALSE,"N";#N/A,#N/A,FALSE,"O"}</definedName>
    <definedName name="wrn.Output._.tables." localSheetId="5" hidden="1">{#N/A,#N/A,FALSE,"I";#N/A,#N/A,FALSE,"J";#N/A,#N/A,FALSE,"K";#N/A,#N/A,FALSE,"L";#N/A,#N/A,FALSE,"M";#N/A,#N/A,FALSE,"N";#N/A,#N/A,FALSE,"O"}</definedName>
    <definedName name="wrn.Output._.tables." localSheetId="22" hidden="1">{#N/A,#N/A,FALSE,"I";#N/A,#N/A,FALSE,"J";#N/A,#N/A,FALSE,"K";#N/A,#N/A,FALSE,"L";#N/A,#N/A,FALSE,"M";#N/A,#N/A,FALSE,"N";#N/A,#N/A,FALSE,"O"}</definedName>
    <definedName name="wrn.Output._.tables." localSheetId="6" hidden="1">{#N/A,#N/A,FALSE,"I";#N/A,#N/A,FALSE,"J";#N/A,#N/A,FALSE,"K";#N/A,#N/A,FALSE,"L";#N/A,#N/A,FALSE,"M";#N/A,#N/A,FALSE,"N";#N/A,#N/A,FALSE,"O"}</definedName>
    <definedName name="wrn.Output._.tables." localSheetId="7" hidden="1">{#N/A,#N/A,FALSE,"I";#N/A,#N/A,FALSE,"J";#N/A,#N/A,FALSE,"K";#N/A,#N/A,FALSE,"L";#N/A,#N/A,FALSE,"M";#N/A,#N/A,FALSE,"N";#N/A,#N/A,FALSE,"O"}</definedName>
    <definedName name="wrn.Output._.tables." localSheetId="8" hidden="1">{#N/A,#N/A,FALSE,"I";#N/A,#N/A,FALSE,"J";#N/A,#N/A,FALSE,"K";#N/A,#N/A,FALSE,"L";#N/A,#N/A,FALSE,"M";#N/A,#N/A,FALSE,"N";#N/A,#N/A,FALSE,"O"}</definedName>
    <definedName name="wrn.Output._.tables." localSheetId="9" hidden="1">{#N/A,#N/A,FALSE,"I";#N/A,#N/A,FALSE,"J";#N/A,#N/A,FALSE,"K";#N/A,#N/A,FALSE,"L";#N/A,#N/A,FALSE,"M";#N/A,#N/A,FALSE,"N";#N/A,#N/A,FALSE,"O"}</definedName>
    <definedName name="wrn.Output._.tables." localSheetId="10" hidden="1">{#N/A,#N/A,FALSE,"I";#N/A,#N/A,FALSE,"J";#N/A,#N/A,FALSE,"K";#N/A,#N/A,FALSE,"L";#N/A,#N/A,FALSE,"M";#N/A,#N/A,FALSE,"N";#N/A,#N/A,FALSE,"O"}</definedName>
    <definedName name="wrn.Output._.tables." localSheetId="11" hidden="1">{#N/A,#N/A,FALSE,"I";#N/A,#N/A,FALSE,"J";#N/A,#N/A,FALSE,"K";#N/A,#N/A,FALSE,"L";#N/A,#N/A,FALSE,"M";#N/A,#N/A,FALSE,"N";#N/A,#N/A,FALSE,"O"}</definedName>
    <definedName name="wrn.Output._.tables." localSheetId="12" hidden="1">{#N/A,#N/A,FALSE,"I";#N/A,#N/A,FALSE,"J";#N/A,#N/A,FALSE,"K";#N/A,#N/A,FALSE,"L";#N/A,#N/A,FALSE,"M";#N/A,#N/A,FALSE,"N";#N/A,#N/A,FALSE,"O"}</definedName>
    <definedName name="wrn.Output._.tables." localSheetId="13" hidden="1">{#N/A,#N/A,FALSE,"I";#N/A,#N/A,FALSE,"J";#N/A,#N/A,FALSE,"K";#N/A,#N/A,FALSE,"L";#N/A,#N/A,FALSE,"M";#N/A,#N/A,FALSE,"N";#N/A,#N/A,FALSE,"O"}</definedName>
    <definedName name="wrn.Output._.tables." localSheetId="14" hidden="1">{#N/A,#N/A,FALSE,"I";#N/A,#N/A,FALSE,"J";#N/A,#N/A,FALSE,"K";#N/A,#N/A,FALSE,"L";#N/A,#N/A,FALSE,"M";#N/A,#N/A,FALSE,"N";#N/A,#N/A,FALSE,"O"}</definedName>
    <definedName name="wrn.Output._.tables." localSheetId="15" hidden="1">{#N/A,#N/A,FALSE,"I";#N/A,#N/A,FALSE,"J";#N/A,#N/A,FALSE,"K";#N/A,#N/A,FALSE,"L";#N/A,#N/A,FALSE,"M";#N/A,#N/A,FALSE,"N";#N/A,#N/A,FALSE,"O"}</definedName>
    <definedName name="wrn.Output._.tables." localSheetId="16" hidden="1">{#N/A,#N/A,FALSE,"I";#N/A,#N/A,FALSE,"J";#N/A,#N/A,FALSE,"K";#N/A,#N/A,FALSE,"L";#N/A,#N/A,FALSE,"M";#N/A,#N/A,FALSE,"N";#N/A,#N/A,FALSE,"O"}</definedName>
    <definedName name="wrn.Output._.tables." localSheetId="17" hidden="1">{#N/A,#N/A,FALSE,"I";#N/A,#N/A,FALSE,"J";#N/A,#N/A,FALSE,"K";#N/A,#N/A,FALSE,"L";#N/A,#N/A,FALSE,"M";#N/A,#N/A,FALSE,"N";#N/A,#N/A,FALSE,"O"}</definedName>
    <definedName name="wrn.Output._.tables." localSheetId="20" hidden="1">{#N/A,#N/A,FALSE,"I";#N/A,#N/A,FALSE,"J";#N/A,#N/A,FALSE,"K";#N/A,#N/A,FALSE,"L";#N/A,#N/A,FALSE,"M";#N/A,#N/A,FALSE,"N";#N/A,#N/A,FALSE,"O"}</definedName>
    <definedName name="wrn.Output._.tables." localSheetId="21" hidden="1">{#N/A,#N/A,FALSE,"I";#N/A,#N/A,FALSE,"J";#N/A,#N/A,FALSE,"K";#N/A,#N/A,FALSE,"L";#N/A,#N/A,FALSE,"M";#N/A,#N/A,FALSE,"N";#N/A,#N/A,FALSE,"O"}</definedName>
    <definedName name="wrn.Output._.tables." hidden="1">{#N/A,#N/A,FALSE,"I";#N/A,#N/A,FALSE,"J";#N/A,#N/A,FALSE,"K";#N/A,#N/A,FALSE,"L";#N/A,#N/A,FALSE,"M";#N/A,#N/A,FALSE,"N";#N/A,#N/A,FALSE,"O"}</definedName>
    <definedName name="wrn.PCPI." localSheetId="4" hidden="1">{#N/A,#N/A,FALSE,"PCPI"}</definedName>
    <definedName name="wrn.PCPI." localSheetId="23" hidden="1">{#N/A,#N/A,FALSE,"PCPI"}</definedName>
    <definedName name="wrn.PCPI." localSheetId="24" hidden="1">{#N/A,#N/A,FALSE,"PCPI"}</definedName>
    <definedName name="wrn.PCPI." localSheetId="5" hidden="1">{#N/A,#N/A,FALSE,"PCPI"}</definedName>
    <definedName name="wrn.PCPI." localSheetId="22" hidden="1">{#N/A,#N/A,FALSE,"PCPI"}</definedName>
    <definedName name="wrn.PCPI." localSheetId="6" hidden="1">{#N/A,#N/A,FALSE,"PCPI"}</definedName>
    <definedName name="wrn.PCPI." localSheetId="7" hidden="1">{#N/A,#N/A,FALSE,"PCPI"}</definedName>
    <definedName name="wrn.PCPI." localSheetId="8" hidden="1">{#N/A,#N/A,FALSE,"PCPI"}</definedName>
    <definedName name="wrn.PCPI." localSheetId="9" hidden="1">{#N/A,#N/A,FALSE,"PCPI"}</definedName>
    <definedName name="wrn.PCPI." localSheetId="10" hidden="1">{#N/A,#N/A,FALSE,"PCPI"}</definedName>
    <definedName name="wrn.PCPI." localSheetId="11" hidden="1">{#N/A,#N/A,FALSE,"PCPI"}</definedName>
    <definedName name="wrn.PCPI." localSheetId="12" hidden="1">{#N/A,#N/A,FALSE,"PCPI"}</definedName>
    <definedName name="wrn.PCPI." localSheetId="13" hidden="1">{#N/A,#N/A,FALSE,"PCPI"}</definedName>
    <definedName name="wrn.PCPI." localSheetId="14" hidden="1">{#N/A,#N/A,FALSE,"PCPI"}</definedName>
    <definedName name="wrn.PCPI." localSheetId="15" hidden="1">{#N/A,#N/A,FALSE,"PCPI"}</definedName>
    <definedName name="wrn.PCPI." localSheetId="16" hidden="1">{#N/A,#N/A,FALSE,"PCPI"}</definedName>
    <definedName name="wrn.PCPI." localSheetId="17" hidden="1">{#N/A,#N/A,FALSE,"PCPI"}</definedName>
    <definedName name="wrn.PCPI." localSheetId="20" hidden="1">{#N/A,#N/A,FALSE,"PCPI"}</definedName>
    <definedName name="wrn.PCPI." localSheetId="21" hidden="1">{#N/A,#N/A,FALSE,"PCPI"}</definedName>
    <definedName name="wrn.PCPI." hidden="1">{#N/A,#N/A,FALSE,"PCPI"}</definedName>
    <definedName name="wrn.PENSION." localSheetId="4" hidden="1">{#N/A,#N/A,FALSE,"PENSION"}</definedName>
    <definedName name="wrn.PENSION." localSheetId="23" hidden="1">{#N/A,#N/A,FALSE,"PENSION"}</definedName>
    <definedName name="wrn.PENSION." localSheetId="24" hidden="1">{#N/A,#N/A,FALSE,"PENSION"}</definedName>
    <definedName name="wrn.PENSION." localSheetId="5" hidden="1">{#N/A,#N/A,FALSE,"PENSION"}</definedName>
    <definedName name="wrn.PENSION." localSheetId="22" hidden="1">{#N/A,#N/A,FALSE,"PENSION"}</definedName>
    <definedName name="wrn.PENSION." localSheetId="6" hidden="1">{#N/A,#N/A,FALSE,"PENSION"}</definedName>
    <definedName name="wrn.PENSION." localSheetId="7" hidden="1">{#N/A,#N/A,FALSE,"PENSION"}</definedName>
    <definedName name="wrn.PENSION." localSheetId="8" hidden="1">{#N/A,#N/A,FALSE,"PENSION"}</definedName>
    <definedName name="wrn.PENSION." localSheetId="9" hidden="1">{#N/A,#N/A,FALSE,"PENSION"}</definedName>
    <definedName name="wrn.PENSION." localSheetId="10" hidden="1">{#N/A,#N/A,FALSE,"PENSION"}</definedName>
    <definedName name="wrn.PENSION." localSheetId="11" hidden="1">{#N/A,#N/A,FALSE,"PENSION"}</definedName>
    <definedName name="wrn.PENSION." localSheetId="12" hidden="1">{#N/A,#N/A,FALSE,"PENSION"}</definedName>
    <definedName name="wrn.PENSION." localSheetId="13" hidden="1">{#N/A,#N/A,FALSE,"PENSION"}</definedName>
    <definedName name="wrn.PENSION." localSheetId="14" hidden="1">{#N/A,#N/A,FALSE,"PENSION"}</definedName>
    <definedName name="wrn.PENSION." localSheetId="15" hidden="1">{#N/A,#N/A,FALSE,"PENSION"}</definedName>
    <definedName name="wrn.PENSION." localSheetId="16" hidden="1">{#N/A,#N/A,FALSE,"PENSION"}</definedName>
    <definedName name="wrn.PENSION." localSheetId="17" hidden="1">{#N/A,#N/A,FALSE,"PENSION"}</definedName>
    <definedName name="wrn.PENSION." localSheetId="20" hidden="1">{#N/A,#N/A,FALSE,"PENSION"}</definedName>
    <definedName name="wrn.PENSION." localSheetId="21" hidden="1">{#N/A,#N/A,FALSE,"PENSION"}</definedName>
    <definedName name="wrn.PENSION." hidden="1">{#N/A,#N/A,FALSE,"PENSION"}</definedName>
    <definedName name="wrn.PRUDENT." localSheetId="4" hidden="1">{#N/A,#N/A,FALSE,"PRUDENT"}</definedName>
    <definedName name="wrn.PRUDENT." localSheetId="23" hidden="1">{#N/A,#N/A,FALSE,"PRUDENT"}</definedName>
    <definedName name="wrn.PRUDENT." localSheetId="24" hidden="1">{#N/A,#N/A,FALSE,"PRUDENT"}</definedName>
    <definedName name="wrn.PRUDENT." localSheetId="5" hidden="1">{#N/A,#N/A,FALSE,"PRUDENT"}</definedName>
    <definedName name="wrn.PRUDENT." localSheetId="22" hidden="1">{#N/A,#N/A,FALSE,"PRUDENT"}</definedName>
    <definedName name="wrn.PRUDENT." localSheetId="6" hidden="1">{#N/A,#N/A,FALSE,"PRUDENT"}</definedName>
    <definedName name="wrn.PRUDENT." localSheetId="7" hidden="1">{#N/A,#N/A,FALSE,"PRUDENT"}</definedName>
    <definedName name="wrn.PRUDENT." localSheetId="8" hidden="1">{#N/A,#N/A,FALSE,"PRUDENT"}</definedName>
    <definedName name="wrn.PRUDENT." localSheetId="9" hidden="1">{#N/A,#N/A,FALSE,"PRUDENT"}</definedName>
    <definedName name="wrn.PRUDENT." localSheetId="10" hidden="1">{#N/A,#N/A,FALSE,"PRUDENT"}</definedName>
    <definedName name="wrn.PRUDENT." localSheetId="11" hidden="1">{#N/A,#N/A,FALSE,"PRUDENT"}</definedName>
    <definedName name="wrn.PRUDENT." localSheetId="12" hidden="1">{#N/A,#N/A,FALSE,"PRUDENT"}</definedName>
    <definedName name="wrn.PRUDENT." localSheetId="13" hidden="1">{#N/A,#N/A,FALSE,"PRUDENT"}</definedName>
    <definedName name="wrn.PRUDENT." localSheetId="14" hidden="1">{#N/A,#N/A,FALSE,"PRUDENT"}</definedName>
    <definedName name="wrn.PRUDENT." localSheetId="15" hidden="1">{#N/A,#N/A,FALSE,"PRUDENT"}</definedName>
    <definedName name="wrn.PRUDENT." localSheetId="16" hidden="1">{#N/A,#N/A,FALSE,"PRUDENT"}</definedName>
    <definedName name="wrn.PRUDENT." localSheetId="17" hidden="1">{#N/A,#N/A,FALSE,"PRUDENT"}</definedName>
    <definedName name="wrn.PRUDENT." localSheetId="20" hidden="1">{#N/A,#N/A,FALSE,"PRUDENT"}</definedName>
    <definedName name="wrn.PRUDENT." localSheetId="21" hidden="1">{#N/A,#N/A,FALSE,"PRUDENT"}</definedName>
    <definedName name="wrn.PRUDENT." hidden="1">{#N/A,#N/A,FALSE,"PRUDENT"}</definedName>
    <definedName name="wrn.PUBLEXP." localSheetId="4" hidden="1">{#N/A,#N/A,FALSE,"PUBLEXP"}</definedName>
    <definedName name="wrn.PUBLEXP." localSheetId="23" hidden="1">{#N/A,#N/A,FALSE,"PUBLEXP"}</definedName>
    <definedName name="wrn.PUBLEXP." localSheetId="24" hidden="1">{#N/A,#N/A,FALSE,"PUBLEXP"}</definedName>
    <definedName name="wrn.PUBLEXP." localSheetId="5" hidden="1">{#N/A,#N/A,FALSE,"PUBLEXP"}</definedName>
    <definedName name="wrn.PUBLEXP." localSheetId="22" hidden="1">{#N/A,#N/A,FALSE,"PUBLEXP"}</definedName>
    <definedName name="wrn.PUBLEXP." localSheetId="6" hidden="1">{#N/A,#N/A,FALSE,"PUBLEXP"}</definedName>
    <definedName name="wrn.PUBLEXP." localSheetId="7" hidden="1">{#N/A,#N/A,FALSE,"PUBLEXP"}</definedName>
    <definedName name="wrn.PUBLEXP." localSheetId="8" hidden="1">{#N/A,#N/A,FALSE,"PUBLEXP"}</definedName>
    <definedName name="wrn.PUBLEXP." localSheetId="9" hidden="1">{#N/A,#N/A,FALSE,"PUBLEXP"}</definedName>
    <definedName name="wrn.PUBLEXP." localSheetId="10" hidden="1">{#N/A,#N/A,FALSE,"PUBLEXP"}</definedName>
    <definedName name="wrn.PUBLEXP." localSheetId="11" hidden="1">{#N/A,#N/A,FALSE,"PUBLEXP"}</definedName>
    <definedName name="wrn.PUBLEXP." localSheetId="12" hidden="1">{#N/A,#N/A,FALSE,"PUBLEXP"}</definedName>
    <definedName name="wrn.PUBLEXP." localSheetId="13" hidden="1">{#N/A,#N/A,FALSE,"PUBLEXP"}</definedName>
    <definedName name="wrn.PUBLEXP." localSheetId="14" hidden="1">{#N/A,#N/A,FALSE,"PUBLEXP"}</definedName>
    <definedName name="wrn.PUBLEXP." localSheetId="15" hidden="1">{#N/A,#N/A,FALSE,"PUBLEXP"}</definedName>
    <definedName name="wrn.PUBLEXP." localSheetId="16" hidden="1">{#N/A,#N/A,FALSE,"PUBLEXP"}</definedName>
    <definedName name="wrn.PUBLEXP." localSheetId="17" hidden="1">{#N/A,#N/A,FALSE,"PUBLEXP"}</definedName>
    <definedName name="wrn.PUBLEXP." localSheetId="20" hidden="1">{#N/A,#N/A,FALSE,"PUBLEXP"}</definedName>
    <definedName name="wrn.PUBLEXP." localSheetId="21" hidden="1">{#N/A,#N/A,FALSE,"PUBLEXP"}</definedName>
    <definedName name="wrn.PUBLEXP." hidden="1">{#N/A,#N/A,FALSE,"PUBLEXP"}</definedName>
    <definedName name="wrn.REDTABS." localSheetId="4"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23"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24"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5"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22"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6"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7"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8"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9"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10"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11"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12"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13"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14"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15"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16"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17"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20"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21"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VSHARE." localSheetId="4" hidden="1">{#N/A,#N/A,FALSE,"REVSHARE"}</definedName>
    <definedName name="wrn.REVSHARE." localSheetId="23" hidden="1">{#N/A,#N/A,FALSE,"REVSHARE"}</definedName>
    <definedName name="wrn.REVSHARE." localSheetId="24" hidden="1">{#N/A,#N/A,FALSE,"REVSHARE"}</definedName>
    <definedName name="wrn.REVSHARE." localSheetId="5" hidden="1">{#N/A,#N/A,FALSE,"REVSHARE"}</definedName>
    <definedName name="wrn.REVSHARE." localSheetId="22" hidden="1">{#N/A,#N/A,FALSE,"REVSHARE"}</definedName>
    <definedName name="wrn.REVSHARE." localSheetId="6" hidden="1">{#N/A,#N/A,FALSE,"REVSHARE"}</definedName>
    <definedName name="wrn.REVSHARE." localSheetId="7" hidden="1">{#N/A,#N/A,FALSE,"REVSHARE"}</definedName>
    <definedName name="wrn.REVSHARE." localSheetId="8" hidden="1">{#N/A,#N/A,FALSE,"REVSHARE"}</definedName>
    <definedName name="wrn.REVSHARE." localSheetId="9" hidden="1">{#N/A,#N/A,FALSE,"REVSHARE"}</definedName>
    <definedName name="wrn.REVSHARE." localSheetId="10" hidden="1">{#N/A,#N/A,FALSE,"REVSHARE"}</definedName>
    <definedName name="wrn.REVSHARE." localSheetId="11" hidden="1">{#N/A,#N/A,FALSE,"REVSHARE"}</definedName>
    <definedName name="wrn.REVSHARE." localSheetId="12" hidden="1">{#N/A,#N/A,FALSE,"REVSHARE"}</definedName>
    <definedName name="wrn.REVSHARE." localSheetId="13" hidden="1">{#N/A,#N/A,FALSE,"REVSHARE"}</definedName>
    <definedName name="wrn.REVSHARE." localSheetId="14" hidden="1">{#N/A,#N/A,FALSE,"REVSHARE"}</definedName>
    <definedName name="wrn.REVSHARE." localSheetId="15" hidden="1">{#N/A,#N/A,FALSE,"REVSHARE"}</definedName>
    <definedName name="wrn.REVSHARE." localSheetId="16" hidden="1">{#N/A,#N/A,FALSE,"REVSHARE"}</definedName>
    <definedName name="wrn.REVSHARE." localSheetId="17" hidden="1">{#N/A,#N/A,FALSE,"REVSHARE"}</definedName>
    <definedName name="wrn.REVSHARE." localSheetId="20" hidden="1">{#N/A,#N/A,FALSE,"REVSHARE"}</definedName>
    <definedName name="wrn.REVSHARE." localSheetId="21" hidden="1">{#N/A,#N/A,FALSE,"REVSHARE"}</definedName>
    <definedName name="wrn.REVSHARE." hidden="1">{#N/A,#N/A,FALSE,"REVSHARE"}</definedName>
    <definedName name="wrn.STATE." localSheetId="4" hidden="1">{#N/A,#N/A,FALSE,"STATE"}</definedName>
    <definedName name="wrn.STATE." localSheetId="23" hidden="1">{#N/A,#N/A,FALSE,"STATE"}</definedName>
    <definedName name="wrn.STATE." localSheetId="24" hidden="1">{#N/A,#N/A,FALSE,"STATE"}</definedName>
    <definedName name="wrn.STATE." localSheetId="5" hidden="1">{#N/A,#N/A,FALSE,"STATE"}</definedName>
    <definedName name="wrn.STATE." localSheetId="22" hidden="1">{#N/A,#N/A,FALSE,"STATE"}</definedName>
    <definedName name="wrn.STATE." localSheetId="6" hidden="1">{#N/A,#N/A,FALSE,"STATE"}</definedName>
    <definedName name="wrn.STATE." localSheetId="7" hidden="1">{#N/A,#N/A,FALSE,"STATE"}</definedName>
    <definedName name="wrn.STATE." localSheetId="8" hidden="1">{#N/A,#N/A,FALSE,"STATE"}</definedName>
    <definedName name="wrn.STATE." localSheetId="9" hidden="1">{#N/A,#N/A,FALSE,"STATE"}</definedName>
    <definedName name="wrn.STATE." localSheetId="10" hidden="1">{#N/A,#N/A,FALSE,"STATE"}</definedName>
    <definedName name="wrn.STATE." localSheetId="11" hidden="1">{#N/A,#N/A,FALSE,"STATE"}</definedName>
    <definedName name="wrn.STATE." localSheetId="12" hidden="1">{#N/A,#N/A,FALSE,"STATE"}</definedName>
    <definedName name="wrn.STATE." localSheetId="13" hidden="1">{#N/A,#N/A,FALSE,"STATE"}</definedName>
    <definedName name="wrn.STATE." localSheetId="14" hidden="1">{#N/A,#N/A,FALSE,"STATE"}</definedName>
    <definedName name="wrn.STATE." localSheetId="15" hidden="1">{#N/A,#N/A,FALSE,"STATE"}</definedName>
    <definedName name="wrn.STATE." localSheetId="16" hidden="1">{#N/A,#N/A,FALSE,"STATE"}</definedName>
    <definedName name="wrn.STATE." localSheetId="17" hidden="1">{#N/A,#N/A,FALSE,"STATE"}</definedName>
    <definedName name="wrn.STATE." localSheetId="20" hidden="1">{#N/A,#N/A,FALSE,"STATE"}</definedName>
    <definedName name="wrn.STATE." localSheetId="21" hidden="1">{#N/A,#N/A,FALSE,"STATE"}</definedName>
    <definedName name="wrn.STATE." hidden="1">{#N/A,#N/A,FALSE,"STATE"}</definedName>
    <definedName name="wrn.TAXARREARS." localSheetId="4" hidden="1">{#N/A,#N/A,FALSE,"TAXARREARS"}</definedName>
    <definedName name="wrn.TAXARREARS." localSheetId="23" hidden="1">{#N/A,#N/A,FALSE,"TAXARREARS"}</definedName>
    <definedName name="wrn.TAXARREARS." localSheetId="24" hidden="1">{#N/A,#N/A,FALSE,"TAXARREARS"}</definedName>
    <definedName name="wrn.TAXARREARS." localSheetId="5" hidden="1">{#N/A,#N/A,FALSE,"TAXARREARS"}</definedName>
    <definedName name="wrn.TAXARREARS." localSheetId="22" hidden="1">{#N/A,#N/A,FALSE,"TAXARREARS"}</definedName>
    <definedName name="wrn.TAXARREARS." localSheetId="6" hidden="1">{#N/A,#N/A,FALSE,"TAXARREARS"}</definedName>
    <definedName name="wrn.TAXARREARS." localSheetId="7" hidden="1">{#N/A,#N/A,FALSE,"TAXARREARS"}</definedName>
    <definedName name="wrn.TAXARREARS." localSheetId="8" hidden="1">{#N/A,#N/A,FALSE,"TAXARREARS"}</definedName>
    <definedName name="wrn.TAXARREARS." localSheetId="9" hidden="1">{#N/A,#N/A,FALSE,"TAXARREARS"}</definedName>
    <definedName name="wrn.TAXARREARS." localSheetId="10" hidden="1">{#N/A,#N/A,FALSE,"TAXARREARS"}</definedName>
    <definedName name="wrn.TAXARREARS." localSheetId="11" hidden="1">{#N/A,#N/A,FALSE,"TAXARREARS"}</definedName>
    <definedName name="wrn.TAXARREARS." localSheetId="12" hidden="1">{#N/A,#N/A,FALSE,"TAXARREARS"}</definedName>
    <definedName name="wrn.TAXARREARS." localSheetId="13" hidden="1">{#N/A,#N/A,FALSE,"TAXARREARS"}</definedName>
    <definedName name="wrn.TAXARREARS." localSheetId="14" hidden="1">{#N/A,#N/A,FALSE,"TAXARREARS"}</definedName>
    <definedName name="wrn.TAXARREARS." localSheetId="15" hidden="1">{#N/A,#N/A,FALSE,"TAXARREARS"}</definedName>
    <definedName name="wrn.TAXARREARS." localSheetId="16" hidden="1">{#N/A,#N/A,FALSE,"TAXARREARS"}</definedName>
    <definedName name="wrn.TAXARREARS." localSheetId="17" hidden="1">{#N/A,#N/A,FALSE,"TAXARREARS"}</definedName>
    <definedName name="wrn.TAXARREARS." localSheetId="20" hidden="1">{#N/A,#N/A,FALSE,"TAXARREARS"}</definedName>
    <definedName name="wrn.TAXARREARS." localSheetId="21" hidden="1">{#N/A,#N/A,FALSE,"TAXARREARS"}</definedName>
    <definedName name="wrn.TAXARREARS." hidden="1">{#N/A,#N/A,FALSE,"TAXARREARS"}</definedName>
    <definedName name="wrn.TAXPAYRS." localSheetId="4" hidden="1">{#N/A,#N/A,FALSE,"TAXPAYRS"}</definedName>
    <definedName name="wrn.TAXPAYRS." localSheetId="23" hidden="1">{#N/A,#N/A,FALSE,"TAXPAYRS"}</definedName>
    <definedName name="wrn.TAXPAYRS." localSheetId="24" hidden="1">{#N/A,#N/A,FALSE,"TAXPAYRS"}</definedName>
    <definedName name="wrn.TAXPAYRS." localSheetId="5" hidden="1">{#N/A,#N/A,FALSE,"TAXPAYRS"}</definedName>
    <definedName name="wrn.TAXPAYRS." localSheetId="22" hidden="1">{#N/A,#N/A,FALSE,"TAXPAYRS"}</definedName>
    <definedName name="wrn.TAXPAYRS." localSheetId="6" hidden="1">{#N/A,#N/A,FALSE,"TAXPAYRS"}</definedName>
    <definedName name="wrn.TAXPAYRS." localSheetId="7" hidden="1">{#N/A,#N/A,FALSE,"TAXPAYRS"}</definedName>
    <definedName name="wrn.TAXPAYRS." localSheetId="8" hidden="1">{#N/A,#N/A,FALSE,"TAXPAYRS"}</definedName>
    <definedName name="wrn.TAXPAYRS." localSheetId="9" hidden="1">{#N/A,#N/A,FALSE,"TAXPAYRS"}</definedName>
    <definedName name="wrn.TAXPAYRS." localSheetId="10" hidden="1">{#N/A,#N/A,FALSE,"TAXPAYRS"}</definedName>
    <definedName name="wrn.TAXPAYRS." localSheetId="11" hidden="1">{#N/A,#N/A,FALSE,"TAXPAYRS"}</definedName>
    <definedName name="wrn.TAXPAYRS." localSheetId="12" hidden="1">{#N/A,#N/A,FALSE,"TAXPAYRS"}</definedName>
    <definedName name="wrn.TAXPAYRS." localSheetId="13" hidden="1">{#N/A,#N/A,FALSE,"TAXPAYRS"}</definedName>
    <definedName name="wrn.TAXPAYRS." localSheetId="14" hidden="1">{#N/A,#N/A,FALSE,"TAXPAYRS"}</definedName>
    <definedName name="wrn.TAXPAYRS." localSheetId="15" hidden="1">{#N/A,#N/A,FALSE,"TAXPAYRS"}</definedName>
    <definedName name="wrn.TAXPAYRS." localSheetId="16" hidden="1">{#N/A,#N/A,FALSE,"TAXPAYRS"}</definedName>
    <definedName name="wrn.TAXPAYRS." localSheetId="17" hidden="1">{#N/A,#N/A,FALSE,"TAXPAYRS"}</definedName>
    <definedName name="wrn.TAXPAYRS." localSheetId="20" hidden="1">{#N/A,#N/A,FALSE,"TAXPAYRS"}</definedName>
    <definedName name="wrn.TAXPAYRS." localSheetId="21" hidden="1">{#N/A,#N/A,FALSE,"TAXPAYRS"}</definedName>
    <definedName name="wrn.TAXPAYRS." hidden="1">{#N/A,#N/A,FALSE,"TAXPAYRS"}</definedName>
    <definedName name="wrn.TRADE." localSheetId="4" hidden="1">{#N/A,#N/A,FALSE,"TRADE"}</definedName>
    <definedName name="wrn.TRADE." localSheetId="23" hidden="1">{#N/A,#N/A,FALSE,"TRADE"}</definedName>
    <definedName name="wrn.TRADE." localSheetId="24" hidden="1">{#N/A,#N/A,FALSE,"TRADE"}</definedName>
    <definedName name="wrn.TRADE." localSheetId="5" hidden="1">{#N/A,#N/A,FALSE,"TRADE"}</definedName>
    <definedName name="wrn.TRADE." localSheetId="22" hidden="1">{#N/A,#N/A,FALSE,"TRADE"}</definedName>
    <definedName name="wrn.TRADE." localSheetId="6" hidden="1">{#N/A,#N/A,FALSE,"TRADE"}</definedName>
    <definedName name="wrn.TRADE." localSheetId="7" hidden="1">{#N/A,#N/A,FALSE,"TRADE"}</definedName>
    <definedName name="wrn.TRADE." localSheetId="8" hidden="1">{#N/A,#N/A,FALSE,"TRADE"}</definedName>
    <definedName name="wrn.TRADE." localSheetId="9" hidden="1">{#N/A,#N/A,FALSE,"TRADE"}</definedName>
    <definedName name="wrn.TRADE." localSheetId="10" hidden="1">{#N/A,#N/A,FALSE,"TRADE"}</definedName>
    <definedName name="wrn.TRADE." localSheetId="11" hidden="1">{#N/A,#N/A,FALSE,"TRADE"}</definedName>
    <definedName name="wrn.TRADE." localSheetId="12" hidden="1">{#N/A,#N/A,FALSE,"TRADE"}</definedName>
    <definedName name="wrn.TRADE." localSheetId="13" hidden="1">{#N/A,#N/A,FALSE,"TRADE"}</definedName>
    <definedName name="wrn.TRADE." localSheetId="14" hidden="1">{#N/A,#N/A,FALSE,"TRADE"}</definedName>
    <definedName name="wrn.TRADE." localSheetId="15" hidden="1">{#N/A,#N/A,FALSE,"TRADE"}</definedName>
    <definedName name="wrn.TRADE." localSheetId="16" hidden="1">{#N/A,#N/A,FALSE,"TRADE"}</definedName>
    <definedName name="wrn.TRADE." localSheetId="17" hidden="1">{#N/A,#N/A,FALSE,"TRADE"}</definedName>
    <definedName name="wrn.TRADE." localSheetId="20" hidden="1">{#N/A,#N/A,FALSE,"TRADE"}</definedName>
    <definedName name="wrn.TRADE." localSheetId="21" hidden="1">{#N/A,#N/A,FALSE,"TRADE"}</definedName>
    <definedName name="wrn.TRADE." hidden="1">{#N/A,#N/A,FALSE,"TRADE"}</definedName>
    <definedName name="wrn.TRANSPORT." localSheetId="4" hidden="1">{#N/A,#N/A,FALSE,"TRANPORT"}</definedName>
    <definedName name="wrn.TRANSPORT." localSheetId="23" hidden="1">{#N/A,#N/A,FALSE,"TRANPORT"}</definedName>
    <definedName name="wrn.TRANSPORT." localSheetId="24" hidden="1">{#N/A,#N/A,FALSE,"TRANPORT"}</definedName>
    <definedName name="wrn.TRANSPORT." localSheetId="5" hidden="1">{#N/A,#N/A,FALSE,"TRANPORT"}</definedName>
    <definedName name="wrn.TRANSPORT." localSheetId="22" hidden="1">{#N/A,#N/A,FALSE,"TRANPORT"}</definedName>
    <definedName name="wrn.TRANSPORT." localSheetId="6" hidden="1">{#N/A,#N/A,FALSE,"TRANPORT"}</definedName>
    <definedName name="wrn.TRANSPORT." localSheetId="7" hidden="1">{#N/A,#N/A,FALSE,"TRANPORT"}</definedName>
    <definedName name="wrn.TRANSPORT." localSheetId="8" hidden="1">{#N/A,#N/A,FALSE,"TRANPORT"}</definedName>
    <definedName name="wrn.TRANSPORT." localSheetId="9" hidden="1">{#N/A,#N/A,FALSE,"TRANPORT"}</definedName>
    <definedName name="wrn.TRANSPORT." localSheetId="10" hidden="1">{#N/A,#N/A,FALSE,"TRANPORT"}</definedName>
    <definedName name="wrn.TRANSPORT." localSheetId="11" hidden="1">{#N/A,#N/A,FALSE,"TRANPORT"}</definedName>
    <definedName name="wrn.TRANSPORT." localSheetId="12" hidden="1">{#N/A,#N/A,FALSE,"TRANPORT"}</definedName>
    <definedName name="wrn.TRANSPORT." localSheetId="13" hidden="1">{#N/A,#N/A,FALSE,"TRANPORT"}</definedName>
    <definedName name="wrn.TRANSPORT." localSheetId="14" hidden="1">{#N/A,#N/A,FALSE,"TRANPORT"}</definedName>
    <definedName name="wrn.TRANSPORT." localSheetId="15" hidden="1">{#N/A,#N/A,FALSE,"TRANPORT"}</definedName>
    <definedName name="wrn.TRANSPORT." localSheetId="16" hidden="1">{#N/A,#N/A,FALSE,"TRANPORT"}</definedName>
    <definedName name="wrn.TRANSPORT." localSheetId="17" hidden="1">{#N/A,#N/A,FALSE,"TRANPORT"}</definedName>
    <definedName name="wrn.TRANSPORT." localSheetId="20" hidden="1">{#N/A,#N/A,FALSE,"TRANPORT"}</definedName>
    <definedName name="wrn.TRANSPORT." localSheetId="21" hidden="1">{#N/A,#N/A,FALSE,"TRANPORT"}</definedName>
    <definedName name="wrn.TRANSPORT." hidden="1">{#N/A,#N/A,FALSE,"TRANPORT"}</definedName>
    <definedName name="wrn.UNEMPL." localSheetId="4" hidden="1">{#N/A,#N/A,FALSE,"EMP_POP";#N/A,#N/A,FALSE,"UNEMPL"}</definedName>
    <definedName name="wrn.UNEMPL." localSheetId="23" hidden="1">{#N/A,#N/A,FALSE,"EMP_POP";#N/A,#N/A,FALSE,"UNEMPL"}</definedName>
    <definedName name="wrn.UNEMPL." localSheetId="24" hidden="1">{#N/A,#N/A,FALSE,"EMP_POP";#N/A,#N/A,FALSE,"UNEMPL"}</definedName>
    <definedName name="wrn.UNEMPL." localSheetId="5" hidden="1">{#N/A,#N/A,FALSE,"EMP_POP";#N/A,#N/A,FALSE,"UNEMPL"}</definedName>
    <definedName name="wrn.UNEMPL." localSheetId="22" hidden="1">{#N/A,#N/A,FALSE,"EMP_POP";#N/A,#N/A,FALSE,"UNEMPL"}</definedName>
    <definedName name="wrn.UNEMPL." localSheetId="6" hidden="1">{#N/A,#N/A,FALSE,"EMP_POP";#N/A,#N/A,FALSE,"UNEMPL"}</definedName>
    <definedName name="wrn.UNEMPL." localSheetId="7" hidden="1">{#N/A,#N/A,FALSE,"EMP_POP";#N/A,#N/A,FALSE,"UNEMPL"}</definedName>
    <definedName name="wrn.UNEMPL." localSheetId="8" hidden="1">{#N/A,#N/A,FALSE,"EMP_POP";#N/A,#N/A,FALSE,"UNEMPL"}</definedName>
    <definedName name="wrn.UNEMPL." localSheetId="9" hidden="1">{#N/A,#N/A,FALSE,"EMP_POP";#N/A,#N/A,FALSE,"UNEMPL"}</definedName>
    <definedName name="wrn.UNEMPL." localSheetId="10" hidden="1">{#N/A,#N/A,FALSE,"EMP_POP";#N/A,#N/A,FALSE,"UNEMPL"}</definedName>
    <definedName name="wrn.UNEMPL." localSheetId="11" hidden="1">{#N/A,#N/A,FALSE,"EMP_POP";#N/A,#N/A,FALSE,"UNEMPL"}</definedName>
    <definedName name="wrn.UNEMPL." localSheetId="12" hidden="1">{#N/A,#N/A,FALSE,"EMP_POP";#N/A,#N/A,FALSE,"UNEMPL"}</definedName>
    <definedName name="wrn.UNEMPL." localSheetId="13" hidden="1">{#N/A,#N/A,FALSE,"EMP_POP";#N/A,#N/A,FALSE,"UNEMPL"}</definedName>
    <definedName name="wrn.UNEMPL." localSheetId="14" hidden="1">{#N/A,#N/A,FALSE,"EMP_POP";#N/A,#N/A,FALSE,"UNEMPL"}</definedName>
    <definedName name="wrn.UNEMPL." localSheetId="15" hidden="1">{#N/A,#N/A,FALSE,"EMP_POP";#N/A,#N/A,FALSE,"UNEMPL"}</definedName>
    <definedName name="wrn.UNEMPL." localSheetId="16" hidden="1">{#N/A,#N/A,FALSE,"EMP_POP";#N/A,#N/A,FALSE,"UNEMPL"}</definedName>
    <definedName name="wrn.UNEMPL." localSheetId="17" hidden="1">{#N/A,#N/A,FALSE,"EMP_POP";#N/A,#N/A,FALSE,"UNEMPL"}</definedName>
    <definedName name="wrn.UNEMPL." localSheetId="20" hidden="1">{#N/A,#N/A,FALSE,"EMP_POP";#N/A,#N/A,FALSE,"UNEMPL"}</definedName>
    <definedName name="wrn.UNEMPL." localSheetId="21" hidden="1">{#N/A,#N/A,FALSE,"EMP_POP";#N/A,#N/A,FALSE,"UNEMPL"}</definedName>
    <definedName name="wrn.UNEMPL." hidden="1">{#N/A,#N/A,FALSE,"EMP_POP";#N/A,#N/A,FALSE,"UNEMPL"}</definedName>
    <definedName name="wrn.WAGES." localSheetId="4" hidden="1">{#N/A,#N/A,FALSE,"WAGES"}</definedName>
    <definedName name="wrn.WAGES." localSheetId="23" hidden="1">{#N/A,#N/A,FALSE,"WAGES"}</definedName>
    <definedName name="wrn.WAGES." localSheetId="24" hidden="1">{#N/A,#N/A,FALSE,"WAGES"}</definedName>
    <definedName name="wrn.WAGES." localSheetId="5" hidden="1">{#N/A,#N/A,FALSE,"WAGES"}</definedName>
    <definedName name="wrn.WAGES." localSheetId="22" hidden="1">{#N/A,#N/A,FALSE,"WAGES"}</definedName>
    <definedName name="wrn.WAGES." localSheetId="6" hidden="1">{#N/A,#N/A,FALSE,"WAGES"}</definedName>
    <definedName name="wrn.WAGES." localSheetId="7" hidden="1">{#N/A,#N/A,FALSE,"WAGES"}</definedName>
    <definedName name="wrn.WAGES." localSheetId="8" hidden="1">{#N/A,#N/A,FALSE,"WAGES"}</definedName>
    <definedName name="wrn.WAGES." localSheetId="9" hidden="1">{#N/A,#N/A,FALSE,"WAGES"}</definedName>
    <definedName name="wrn.WAGES." localSheetId="10" hidden="1">{#N/A,#N/A,FALSE,"WAGES"}</definedName>
    <definedName name="wrn.WAGES." localSheetId="11" hidden="1">{#N/A,#N/A,FALSE,"WAGES"}</definedName>
    <definedName name="wrn.WAGES." localSheetId="12" hidden="1">{#N/A,#N/A,FALSE,"WAGES"}</definedName>
    <definedName name="wrn.WAGES." localSheetId="13" hidden="1">{#N/A,#N/A,FALSE,"WAGES"}</definedName>
    <definedName name="wrn.WAGES." localSheetId="14" hidden="1">{#N/A,#N/A,FALSE,"WAGES"}</definedName>
    <definedName name="wrn.WAGES." localSheetId="15" hidden="1">{#N/A,#N/A,FALSE,"WAGES"}</definedName>
    <definedName name="wrn.WAGES." localSheetId="16" hidden="1">{#N/A,#N/A,FALSE,"WAGES"}</definedName>
    <definedName name="wrn.WAGES." localSheetId="17" hidden="1">{#N/A,#N/A,FALSE,"WAGES"}</definedName>
    <definedName name="wrn.WAGES." localSheetId="20" hidden="1">{#N/A,#N/A,FALSE,"WAGES"}</definedName>
    <definedName name="wrn.WAGES." localSheetId="21" hidden="1">{#N/A,#N/A,FALSE,"WAGES"}</definedName>
    <definedName name="wrn.WAGES." hidden="1">{#N/A,#N/A,FALSE,"WAGES"}</definedName>
    <definedName name="wrn.WEO." localSheetId="4" hidden="1">{"WEO",#N/A,FALSE,"T"}</definedName>
    <definedName name="wrn.WEO." localSheetId="23" hidden="1">{"WEO",#N/A,FALSE,"T"}</definedName>
    <definedName name="wrn.WEO." localSheetId="24" hidden="1">{"WEO",#N/A,FALSE,"T"}</definedName>
    <definedName name="wrn.WEO." localSheetId="5" hidden="1">{"WEO",#N/A,FALSE,"T"}</definedName>
    <definedName name="wrn.WEO." localSheetId="22" hidden="1">{"WEO",#N/A,FALSE,"T"}</definedName>
    <definedName name="wrn.WEO." localSheetId="6" hidden="1">{"WEO",#N/A,FALSE,"T"}</definedName>
    <definedName name="wrn.WEO." localSheetId="7" hidden="1">{"WEO",#N/A,FALSE,"T"}</definedName>
    <definedName name="wrn.WEO." localSheetId="8" hidden="1">{"WEO",#N/A,FALSE,"T"}</definedName>
    <definedName name="wrn.WEO." localSheetId="9" hidden="1">{"WEO",#N/A,FALSE,"T"}</definedName>
    <definedName name="wrn.WEO." localSheetId="10" hidden="1">{"WEO",#N/A,FALSE,"T"}</definedName>
    <definedName name="wrn.WEO." localSheetId="11" hidden="1">{"WEO",#N/A,FALSE,"T"}</definedName>
    <definedName name="wrn.WEO." localSheetId="12" hidden="1">{"WEO",#N/A,FALSE,"T"}</definedName>
    <definedName name="wrn.WEO." localSheetId="13" hidden="1">{"WEO",#N/A,FALSE,"T"}</definedName>
    <definedName name="wrn.WEO." localSheetId="14" hidden="1">{"WEO",#N/A,FALSE,"T"}</definedName>
    <definedName name="wrn.WEO." localSheetId="15" hidden="1">{"WEO",#N/A,FALSE,"T"}</definedName>
    <definedName name="wrn.WEO." localSheetId="16" hidden="1">{"WEO",#N/A,FALSE,"T"}</definedName>
    <definedName name="wrn.WEO." localSheetId="17" hidden="1">{"WEO",#N/A,FALSE,"T"}</definedName>
    <definedName name="wrn.WEO." localSheetId="20" hidden="1">{"WEO",#N/A,FALSE,"T"}</definedName>
    <definedName name="wrn.WEO." localSheetId="21" hidden="1">{"WEO",#N/A,FALSE,"T"}</definedName>
    <definedName name="wrn.WEO." hidden="1">{"WEO",#N/A,FALSE,"T"}</definedName>
    <definedName name="XGS" localSheetId="23">#REF!</definedName>
    <definedName name="XGS" localSheetId="14">#REF!</definedName>
    <definedName name="XGS" localSheetId="16">#REF!</definedName>
    <definedName name="XGS" localSheetId="20">#REF!</definedName>
    <definedName name="XGS" localSheetId="21">#REF!</definedName>
    <definedName name="XGS">#REF!</definedName>
    <definedName name="Xi" localSheetId="23">#REF!</definedName>
    <definedName name="Xi" localSheetId="14">#REF!</definedName>
    <definedName name="Xi" localSheetId="20">#REF!</definedName>
    <definedName name="Xi" localSheetId="21">#REF!</definedName>
    <definedName name="Xi">#REF!</definedName>
    <definedName name="XiVi" localSheetId="23">#REF!</definedName>
    <definedName name="XiVi" localSheetId="14">#REF!</definedName>
    <definedName name="XiVi" localSheetId="20">#REF!</definedName>
    <definedName name="XiVi" localSheetId="21">#REF!</definedName>
    <definedName name="XiVi">#REF!</definedName>
    <definedName name="XM" localSheetId="20">#REF!</definedName>
    <definedName name="XM" localSheetId="21">#REF!</definedName>
    <definedName name="XM">#REF!</definedName>
    <definedName name="XN" localSheetId="20">#REF!</definedName>
    <definedName name="XN" localSheetId="21">#REF!</definedName>
    <definedName name="XN">#REF!</definedName>
    <definedName name="XRefColumnsCount" hidden="1">3</definedName>
    <definedName name="XRefCopyRangeCount" hidden="1">6</definedName>
    <definedName name="XRefPasteRangeCount" hidden="1">1</definedName>
    <definedName name="xxWRS_1" localSheetId="23">#REF!</definedName>
    <definedName name="xxWRS_1" localSheetId="14">#REF!</definedName>
    <definedName name="xxWRS_1" localSheetId="16">#REF!</definedName>
    <definedName name="xxWRS_1" localSheetId="20">#REF!</definedName>
    <definedName name="xxWRS_1" localSheetId="21">#REF!</definedName>
    <definedName name="xxWRS_1">#REF!</definedName>
    <definedName name="xxWRS_2" localSheetId="23">#REF!</definedName>
    <definedName name="xxWRS_2" localSheetId="14">#REF!</definedName>
    <definedName name="xxWRS_2" localSheetId="20">#REF!</definedName>
    <definedName name="xxWRS_2" localSheetId="21">#REF!</definedName>
    <definedName name="xxWRS_2">#REF!</definedName>
    <definedName name="xxWRS_3" localSheetId="23">#REF!</definedName>
    <definedName name="xxWRS_3" localSheetId="14">#REF!</definedName>
    <definedName name="xxWRS_3" localSheetId="20">#REF!</definedName>
    <definedName name="xxWRS_3" localSheetId="21">#REF!</definedName>
    <definedName name="xxWRS_3">#REF!</definedName>
    <definedName name="xxWRS_4">[22]Q5!$A$1:$A$104</definedName>
    <definedName name="xxWRS_5">[22]Q6!$A$1:$A$160</definedName>
    <definedName name="xxWRS_6">[22]Q7!$A$1:$A$59</definedName>
    <definedName name="xxWRS_7">[22]Q5!$A$1:$A$109</definedName>
    <definedName name="xxWRS_8">[22]Q6!$A$1:$A$162</definedName>
    <definedName name="xxWRS_9">[22]Q7!$A$1:$A$61</definedName>
    <definedName name="ycirr" localSheetId="23">#REF!</definedName>
    <definedName name="ycirr" localSheetId="8">#REF!</definedName>
    <definedName name="ycirr" localSheetId="14">#REF!</definedName>
    <definedName name="ycirr" localSheetId="16">#REF!</definedName>
    <definedName name="ycirr" localSheetId="20">#REF!</definedName>
    <definedName name="ycirr" localSheetId="21">#REF!</definedName>
    <definedName name="ycirr">#REF!</definedName>
    <definedName name="Year" localSheetId="23">#REF!</definedName>
    <definedName name="Year" localSheetId="8">#REF!</definedName>
    <definedName name="Year" localSheetId="14">#REF!</definedName>
    <definedName name="Year" localSheetId="20">#REF!</definedName>
    <definedName name="Year" localSheetId="21">#REF!</definedName>
    <definedName name="Year">#REF!</definedName>
    <definedName name="Years" localSheetId="23">#REF!</definedName>
    <definedName name="Years" localSheetId="8">#REF!</definedName>
    <definedName name="Years" localSheetId="14">#REF!</definedName>
    <definedName name="Years" localSheetId="20">#REF!</definedName>
    <definedName name="Years" localSheetId="21">#REF!</definedName>
    <definedName name="Years">#REF!</definedName>
    <definedName name="yenr" localSheetId="20">#REF!</definedName>
    <definedName name="yenr" localSheetId="21">#REF!</definedName>
    <definedName name="yenr">#REF!</definedName>
    <definedName name="YesNo" localSheetId="20">#REF!</definedName>
    <definedName name="YesNo" localSheetId="21">#REF!</definedName>
    <definedName name="YesNo">#REF!</definedName>
    <definedName name="YRB">'[1]Imp:DSA output'!$B$9:$B$464</definedName>
    <definedName name="YRHIDE">'[1]Imp:DSA output'!$C$9:$G$464</definedName>
    <definedName name="YRPOST">'[1]Imp:DSA output'!$M$9:$IH$9</definedName>
    <definedName name="YRPRE">'[1]Imp:DSA output'!$B$9:$F$464</definedName>
    <definedName name="YRTITLES">'[1]Imp:DSA output'!$A$1</definedName>
    <definedName name="YRX">'[1]Imp:DSA output'!$S$9:$IG$464</definedName>
    <definedName name="Z" localSheetId="4">[1]Imp!#REF!</definedName>
    <definedName name="Z" localSheetId="23">[1]Imp!#REF!</definedName>
    <definedName name="Z" localSheetId="24">[1]Imp!#REF!</definedName>
    <definedName name="Z" localSheetId="20">[1]Imp!#REF!</definedName>
    <definedName name="Z" localSheetId="21">[1]Imp!#REF!</definedName>
    <definedName name="Z">[1]Imp!#REF!</definedName>
    <definedName name="منتج" localSheetId="23">#REF!</definedName>
    <definedName name="منتج" localSheetId="14">#REF!</definedName>
    <definedName name="منتج" localSheetId="16">#REF!</definedName>
    <definedName name="منتج" localSheetId="20">#REF!</definedName>
    <definedName name="منتج" localSheetId="21">#REF!</definedName>
    <definedName name="منتج">#REF!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 i="1316" l="1"/>
  <c r="B5" i="1316"/>
  <c r="B4" i="1316"/>
  <c r="B3" i="1316"/>
  <c r="B6" i="1216"/>
  <c r="B5" i="1216"/>
  <c r="B4" i="1216"/>
  <c r="B3" i="1216"/>
  <c r="B6" i="1221"/>
  <c r="B5" i="1221"/>
  <c r="B4" i="1221"/>
  <c r="B3" i="1221"/>
  <c r="B6" i="1214"/>
  <c r="B5" i="1214"/>
  <c r="B4" i="1214"/>
  <c r="B3" i="1214"/>
  <c r="B6" i="1213"/>
  <c r="B5" i="1213"/>
  <c r="B4" i="1213"/>
  <c r="B3" i="1213"/>
  <c r="B6" i="1212"/>
  <c r="B5" i="1212"/>
  <c r="B4" i="1212"/>
  <c r="B3" i="1212"/>
  <c r="B6" i="1208"/>
  <c r="B5" i="1208"/>
  <c r="B4" i="1208"/>
  <c r="B3" i="1208"/>
  <c r="B6" i="1207"/>
  <c r="B5" i="1207"/>
  <c r="B4" i="1207"/>
  <c r="B3" i="1207"/>
  <c r="B6" i="1206"/>
  <c r="B5" i="1206"/>
  <c r="B4" i="1206"/>
  <c r="B3" i="1206"/>
  <c r="B6" i="1205"/>
  <c r="B5" i="1205"/>
  <c r="B4" i="1205"/>
  <c r="B3" i="1205"/>
  <c r="B6" i="1204"/>
  <c r="B5" i="1204"/>
  <c r="B4" i="1204"/>
  <c r="B3" i="1204"/>
  <c r="B6" i="1203"/>
  <c r="B5" i="1203"/>
  <c r="B4" i="1203"/>
  <c r="B3" i="1203"/>
  <c r="B6" i="1202"/>
  <c r="B5" i="1202"/>
  <c r="B4" i="1202"/>
  <c r="B3" i="1202"/>
  <c r="B6" i="1201"/>
  <c r="B5" i="1201"/>
  <c r="B4" i="1201"/>
  <c r="B3" i="1201"/>
  <c r="B640" i="1221" l="1"/>
  <c r="B437" i="1221"/>
  <c r="B6" i="1200"/>
  <c r="B5" i="1200"/>
  <c r="B4" i="1200"/>
  <c r="B3" i="1200"/>
  <c r="B6" i="1199"/>
  <c r="B5" i="1199"/>
  <c r="B4" i="1199"/>
  <c r="B3" i="1199"/>
  <c r="B6" i="1198"/>
  <c r="B5" i="1198"/>
  <c r="B3" i="1198"/>
  <c r="B6" i="1197"/>
  <c r="B5" i="1197"/>
  <c r="B4" i="1197"/>
  <c r="B4" i="1198" s="1"/>
  <c r="B3" i="1197"/>
  <c r="B45" i="1202" l="1"/>
  <c r="B44" i="1202"/>
  <c r="B43" i="1202"/>
  <c r="D36" i="1216" l="1"/>
  <c r="D17" i="1206" l="1"/>
  <c r="D9" i="1206"/>
  <c r="C9" i="1206"/>
  <c r="C126" i="1200" l="1"/>
  <c r="D24" i="1206" l="1"/>
  <c r="C24" i="1206"/>
  <c r="D21" i="1204"/>
  <c r="D9" i="1204"/>
  <c r="D10" i="1204"/>
  <c r="Q126" i="1200" l="1"/>
  <c r="R126" i="1200"/>
  <c r="E126" i="1200"/>
  <c r="F126" i="1200"/>
  <c r="G126" i="1200"/>
  <c r="H126" i="1200"/>
  <c r="I126" i="1200"/>
  <c r="J126" i="1200"/>
  <c r="K126" i="1200"/>
  <c r="L126" i="1200"/>
  <c r="M126" i="1200"/>
  <c r="N126" i="1200"/>
  <c r="O126" i="1200"/>
  <c r="P126" i="1200"/>
  <c r="D126" i="1200"/>
  <c r="B54" i="1199" l="1"/>
  <c r="C44" i="1212" l="1"/>
  <c r="C27" i="1212"/>
  <c r="C15" i="1212"/>
  <c r="C12" i="1212"/>
  <c r="C11" i="1212"/>
  <c r="C18" i="1212"/>
  <c r="D137" i="1206" l="1"/>
  <c r="D18" i="1206" s="1"/>
  <c r="C137" i="1206"/>
  <c r="D102" i="1206"/>
  <c r="D16" i="1206" s="1"/>
  <c r="C102" i="1206"/>
  <c r="C16" i="1206" s="1"/>
  <c r="C18" i="1206" l="1"/>
  <c r="C845" i="1221"/>
  <c r="C642" i="1221"/>
  <c r="C439" i="1221"/>
  <c r="C236" i="1221"/>
  <c r="C33" i="1221"/>
  <c r="C10" i="1221"/>
  <c r="G60" i="1216" l="1"/>
  <c r="F60" i="1216"/>
  <c r="E60" i="1216"/>
  <c r="D60" i="1216"/>
  <c r="C60" i="1216"/>
  <c r="H59" i="1216"/>
  <c r="H58" i="1216"/>
  <c r="H57" i="1216"/>
  <c r="H56" i="1216"/>
  <c r="H55" i="1216"/>
  <c r="H54" i="1216"/>
  <c r="H50" i="1216"/>
  <c r="H47" i="1216"/>
  <c r="G46" i="1216"/>
  <c r="G48" i="1216" s="1"/>
  <c r="G49" i="1216" s="1"/>
  <c r="F46" i="1216"/>
  <c r="F48" i="1216" s="1"/>
  <c r="F49" i="1216" s="1"/>
  <c r="E46" i="1216"/>
  <c r="E48" i="1216" s="1"/>
  <c r="E49" i="1216" s="1"/>
  <c r="D46" i="1216"/>
  <c r="D48" i="1216" s="1"/>
  <c r="D49" i="1216" s="1"/>
  <c r="C46" i="1216"/>
  <c r="C48" i="1216" s="1"/>
  <c r="C49" i="1216" s="1"/>
  <c r="H45" i="1216"/>
  <c r="H44" i="1216"/>
  <c r="H43" i="1216"/>
  <c r="H42" i="1216"/>
  <c r="H41" i="1216"/>
  <c r="H40" i="1216"/>
  <c r="G36" i="1216"/>
  <c r="F36" i="1216"/>
  <c r="I33" i="1216"/>
  <c r="C36" i="1216"/>
  <c r="H35" i="1216"/>
  <c r="H34" i="1216"/>
  <c r="H33" i="1216"/>
  <c r="H32" i="1216"/>
  <c r="H31" i="1216"/>
  <c r="H30" i="1216"/>
  <c r="H29" i="1216"/>
  <c r="H26" i="1216"/>
  <c r="G26" i="1216"/>
  <c r="F26" i="1216"/>
  <c r="E26" i="1216"/>
  <c r="D26" i="1216"/>
  <c r="C26" i="1216"/>
  <c r="H26" i="1214"/>
  <c r="G26" i="1214"/>
  <c r="F26" i="1214"/>
  <c r="E26" i="1214"/>
  <c r="D26" i="1214"/>
  <c r="C26" i="1214"/>
  <c r="I25" i="1214"/>
  <c r="I24" i="1214"/>
  <c r="I23" i="1214"/>
  <c r="I22" i="1214"/>
  <c r="I21" i="1214"/>
  <c r="H19" i="1214"/>
  <c r="G19" i="1214"/>
  <c r="F19" i="1214"/>
  <c r="E19" i="1214"/>
  <c r="D19" i="1214"/>
  <c r="C19" i="1214"/>
  <c r="I18" i="1214"/>
  <c r="I17" i="1214"/>
  <c r="I16" i="1214"/>
  <c r="I15" i="1214"/>
  <c r="I14" i="1214"/>
  <c r="I13" i="1214"/>
  <c r="I12" i="1214"/>
  <c r="I11" i="1214"/>
  <c r="B9" i="1213"/>
  <c r="C43" i="1212"/>
  <c r="C41" i="1212"/>
  <c r="C40" i="1212"/>
  <c r="E27" i="1214" l="1"/>
  <c r="E28" i="1214" s="1"/>
  <c r="F27" i="1214"/>
  <c r="F28" i="1214" s="1"/>
  <c r="C54" i="1212"/>
  <c r="C58" i="1212" s="1"/>
  <c r="C12" i="1216"/>
  <c r="G27" i="1214"/>
  <c r="G28" i="1214" s="1"/>
  <c r="H60" i="1216"/>
  <c r="H27" i="1214"/>
  <c r="H28" i="1214" s="1"/>
  <c r="H36" i="1216"/>
  <c r="C10" i="1216"/>
  <c r="C13" i="1216" s="1"/>
  <c r="I31" i="1216"/>
  <c r="C16" i="1212"/>
  <c r="I32" i="1216"/>
  <c r="I34" i="1216"/>
  <c r="H49" i="1216"/>
  <c r="I19" i="1214"/>
  <c r="I26" i="1214"/>
  <c r="I30" i="1216"/>
  <c r="I36" i="1216"/>
  <c r="D27" i="1214"/>
  <c r="D28" i="1214" s="1"/>
  <c r="C27" i="1214"/>
  <c r="C28" i="1214" s="1"/>
  <c r="I35" i="1216"/>
  <c r="H46" i="1216"/>
  <c r="H48" i="1216" s="1"/>
  <c r="C28" i="1212" l="1"/>
  <c r="I27" i="1214"/>
  <c r="I28" i="1214" s="1"/>
  <c r="E151" i="1208"/>
  <c r="E150" i="1208"/>
  <c r="L37" i="1208"/>
  <c r="K37" i="1208"/>
  <c r="J37" i="1208"/>
  <c r="I37" i="1208"/>
  <c r="H37" i="1208"/>
  <c r="G37" i="1208"/>
  <c r="F37" i="1208"/>
  <c r="E37" i="1208"/>
  <c r="D37" i="1208"/>
  <c r="C37" i="1208"/>
  <c r="L26" i="1208"/>
  <c r="K26" i="1208"/>
  <c r="J26" i="1208"/>
  <c r="I26" i="1208"/>
  <c r="H26" i="1208"/>
  <c r="G26" i="1208"/>
  <c r="F26" i="1208"/>
  <c r="E26" i="1208"/>
  <c r="D26" i="1208"/>
  <c r="C26" i="1208"/>
  <c r="E149" i="1208" s="1"/>
  <c r="D163" i="1207"/>
  <c r="C36" i="1197" s="1"/>
  <c r="D10" i="1207"/>
  <c r="C17" i="1206"/>
  <c r="D14" i="1206"/>
  <c r="C14" i="1206"/>
  <c r="D12" i="1206"/>
  <c r="C12" i="1206"/>
  <c r="D10" i="1206"/>
  <c r="C10" i="1206"/>
  <c r="C11" i="1206" s="1"/>
  <c r="F173" i="1205"/>
  <c r="F120" i="1205"/>
  <c r="F65" i="1205"/>
  <c r="F12" i="1205"/>
  <c r="D27" i="1204"/>
  <c r="D26" i="1204"/>
  <c r="D25" i="1204"/>
  <c r="D24" i="1204"/>
  <c r="D23" i="1204"/>
  <c r="D22" i="1204"/>
  <c r="D16" i="1204"/>
  <c r="D15" i="1204"/>
  <c r="D14" i="1204"/>
  <c r="D13" i="1204"/>
  <c r="D12" i="1204"/>
  <c r="D11" i="1204"/>
  <c r="E22" i="1203"/>
  <c r="D22" i="1203"/>
  <c r="C22" i="1203"/>
  <c r="B22" i="1203"/>
  <c r="F21" i="1203"/>
  <c r="F20" i="1203"/>
  <c r="F19" i="1203"/>
  <c r="F18" i="1203"/>
  <c r="J15" i="1203"/>
  <c r="I15" i="1203"/>
  <c r="H15" i="1203"/>
  <c r="G15" i="1203"/>
  <c r="F15" i="1203"/>
  <c r="E15" i="1203"/>
  <c r="D15" i="1203"/>
  <c r="C15" i="1203"/>
  <c r="B15" i="1203"/>
  <c r="L14" i="1203"/>
  <c r="K14" i="1203"/>
  <c r="L13" i="1203"/>
  <c r="K13" i="1203"/>
  <c r="L12" i="1203"/>
  <c r="K12" i="1203"/>
  <c r="L11" i="1203"/>
  <c r="K11" i="1203"/>
  <c r="C46" i="1202"/>
  <c r="C47" i="1202" s="1"/>
  <c r="C60" i="1212" s="1"/>
  <c r="C20" i="1202"/>
  <c r="C16" i="1202" s="1"/>
  <c r="C423" i="1201"/>
  <c r="C372" i="1201"/>
  <c r="C321" i="1201"/>
  <c r="C270" i="1201"/>
  <c r="C215" i="1201"/>
  <c r="C164" i="1201"/>
  <c r="C113" i="1201"/>
  <c r="C62" i="1201"/>
  <c r="C11" i="1201"/>
  <c r="R142" i="1200"/>
  <c r="Q142" i="1200"/>
  <c r="P142" i="1200"/>
  <c r="O142" i="1200"/>
  <c r="N142" i="1200"/>
  <c r="M142" i="1200"/>
  <c r="L142" i="1200"/>
  <c r="K142" i="1200"/>
  <c r="J142" i="1200"/>
  <c r="I142" i="1200"/>
  <c r="H142" i="1200"/>
  <c r="G142" i="1200"/>
  <c r="F142" i="1200"/>
  <c r="E142" i="1200"/>
  <c r="D142" i="1200"/>
  <c r="C142" i="1200"/>
  <c r="R137" i="1200"/>
  <c r="Q137" i="1200"/>
  <c r="P137" i="1200"/>
  <c r="O137" i="1200"/>
  <c r="N137" i="1200"/>
  <c r="M137" i="1200"/>
  <c r="L137" i="1200"/>
  <c r="K137" i="1200"/>
  <c r="J137" i="1200"/>
  <c r="I137" i="1200"/>
  <c r="H137" i="1200"/>
  <c r="G137" i="1200"/>
  <c r="F137" i="1200"/>
  <c r="E137" i="1200"/>
  <c r="D137" i="1200"/>
  <c r="C137" i="1200"/>
  <c r="R133" i="1200"/>
  <c r="Q133" i="1200"/>
  <c r="P133" i="1200"/>
  <c r="O133" i="1200"/>
  <c r="N133" i="1200"/>
  <c r="M133" i="1200"/>
  <c r="L133" i="1200"/>
  <c r="K133" i="1200"/>
  <c r="J133" i="1200"/>
  <c r="I133" i="1200"/>
  <c r="H133" i="1200"/>
  <c r="G133" i="1200"/>
  <c r="F133" i="1200"/>
  <c r="E133" i="1200"/>
  <c r="D133" i="1200"/>
  <c r="C133" i="1200"/>
  <c r="J108" i="1200"/>
  <c r="H107" i="1200"/>
  <c r="E107" i="1200"/>
  <c r="H106" i="1200"/>
  <c r="E106" i="1200"/>
  <c r="H105" i="1200"/>
  <c r="E105" i="1200"/>
  <c r="G104" i="1200"/>
  <c r="F104" i="1200"/>
  <c r="D104" i="1200"/>
  <c r="C104" i="1200"/>
  <c r="H103" i="1200"/>
  <c r="E103" i="1200"/>
  <c r="H102" i="1200"/>
  <c r="E102" i="1200"/>
  <c r="H101" i="1200"/>
  <c r="E101" i="1200"/>
  <c r="G100" i="1200"/>
  <c r="F100" i="1200"/>
  <c r="D100" i="1200"/>
  <c r="C100" i="1200"/>
  <c r="H99" i="1200"/>
  <c r="E99" i="1200"/>
  <c r="H98" i="1200"/>
  <c r="E98" i="1200"/>
  <c r="H97" i="1200"/>
  <c r="E97" i="1200"/>
  <c r="H96" i="1200"/>
  <c r="E96" i="1200"/>
  <c r="H95" i="1200"/>
  <c r="E95" i="1200"/>
  <c r="H94" i="1200"/>
  <c r="E94" i="1200"/>
  <c r="G93" i="1200"/>
  <c r="F93" i="1200"/>
  <c r="D93" i="1200"/>
  <c r="C93" i="1200"/>
  <c r="H92" i="1200"/>
  <c r="E92" i="1200"/>
  <c r="H91" i="1200"/>
  <c r="E91" i="1200"/>
  <c r="H90" i="1200"/>
  <c r="E90" i="1200"/>
  <c r="H89" i="1200"/>
  <c r="E89" i="1200"/>
  <c r="H88" i="1200"/>
  <c r="E88" i="1200"/>
  <c r="H87" i="1200"/>
  <c r="E87" i="1200"/>
  <c r="G86" i="1200"/>
  <c r="F86" i="1200"/>
  <c r="D86" i="1200"/>
  <c r="C86" i="1200"/>
  <c r="H85" i="1200"/>
  <c r="E85" i="1200"/>
  <c r="H84" i="1200"/>
  <c r="E84" i="1200"/>
  <c r="H83" i="1200"/>
  <c r="E83" i="1200"/>
  <c r="H82" i="1200"/>
  <c r="E82" i="1200"/>
  <c r="G81" i="1200"/>
  <c r="F81" i="1200"/>
  <c r="D81" i="1200"/>
  <c r="C81" i="1200"/>
  <c r="H80" i="1200"/>
  <c r="E80" i="1200"/>
  <c r="H79" i="1200"/>
  <c r="E79" i="1200"/>
  <c r="H78" i="1200"/>
  <c r="E78" i="1200"/>
  <c r="H77" i="1200"/>
  <c r="E77" i="1200"/>
  <c r="H76" i="1200"/>
  <c r="E76" i="1200"/>
  <c r="H75" i="1200"/>
  <c r="E75" i="1200"/>
  <c r="H74" i="1200"/>
  <c r="E74" i="1200"/>
  <c r="G73" i="1200"/>
  <c r="F73" i="1200"/>
  <c r="D73" i="1200"/>
  <c r="C73" i="1200"/>
  <c r="H72" i="1200"/>
  <c r="E72" i="1200"/>
  <c r="H71" i="1200"/>
  <c r="E71" i="1200"/>
  <c r="H70" i="1200"/>
  <c r="E70" i="1200"/>
  <c r="G69" i="1200"/>
  <c r="F69" i="1200"/>
  <c r="D69" i="1200"/>
  <c r="C69" i="1200"/>
  <c r="H67" i="1200"/>
  <c r="E67" i="1200"/>
  <c r="H66" i="1200"/>
  <c r="E66" i="1200"/>
  <c r="H65" i="1200"/>
  <c r="E65" i="1200"/>
  <c r="G64" i="1200"/>
  <c r="F64" i="1200"/>
  <c r="D64" i="1200"/>
  <c r="C64" i="1200"/>
  <c r="H63" i="1200"/>
  <c r="E63" i="1200"/>
  <c r="H62" i="1200"/>
  <c r="E62" i="1200"/>
  <c r="G61" i="1200"/>
  <c r="F61" i="1200"/>
  <c r="D61" i="1200"/>
  <c r="C61" i="1200"/>
  <c r="H60" i="1200"/>
  <c r="E60" i="1200"/>
  <c r="H59" i="1200"/>
  <c r="E59" i="1200"/>
  <c r="H58" i="1200"/>
  <c r="E58" i="1200"/>
  <c r="H57" i="1200"/>
  <c r="E57" i="1200"/>
  <c r="H56" i="1200"/>
  <c r="E56" i="1200"/>
  <c r="H55" i="1200"/>
  <c r="E55" i="1200"/>
  <c r="H54" i="1200"/>
  <c r="E54" i="1200"/>
  <c r="H53" i="1200"/>
  <c r="E53" i="1200"/>
  <c r="H52" i="1200"/>
  <c r="E52" i="1200"/>
  <c r="G51" i="1200"/>
  <c r="F51" i="1200"/>
  <c r="D51" i="1200"/>
  <c r="C51" i="1200"/>
  <c r="H50" i="1200"/>
  <c r="E50" i="1200"/>
  <c r="H49" i="1200"/>
  <c r="E49" i="1200"/>
  <c r="H48" i="1200"/>
  <c r="E48" i="1200"/>
  <c r="H47" i="1200"/>
  <c r="E47" i="1200"/>
  <c r="H46" i="1200"/>
  <c r="E46" i="1200"/>
  <c r="H45" i="1200"/>
  <c r="E45" i="1200"/>
  <c r="H44" i="1200"/>
  <c r="E44" i="1200"/>
  <c r="H43" i="1200"/>
  <c r="E43" i="1200"/>
  <c r="H42" i="1200"/>
  <c r="E42" i="1200"/>
  <c r="G41" i="1200"/>
  <c r="F41" i="1200"/>
  <c r="D41" i="1200"/>
  <c r="C41" i="1200"/>
  <c r="H39" i="1200"/>
  <c r="E39" i="1200"/>
  <c r="H38" i="1200"/>
  <c r="E38" i="1200"/>
  <c r="H37" i="1200"/>
  <c r="E37" i="1200"/>
  <c r="H36" i="1200"/>
  <c r="E36" i="1200"/>
  <c r="H35" i="1200"/>
  <c r="E35" i="1200"/>
  <c r="H34" i="1200"/>
  <c r="E34" i="1200"/>
  <c r="G33" i="1200"/>
  <c r="F33" i="1200"/>
  <c r="D33" i="1200"/>
  <c r="C33" i="1200"/>
  <c r="H32" i="1200"/>
  <c r="E32" i="1200"/>
  <c r="H31" i="1200"/>
  <c r="E31" i="1200"/>
  <c r="H30" i="1200"/>
  <c r="E30" i="1200"/>
  <c r="H29" i="1200"/>
  <c r="E29" i="1200"/>
  <c r="H28" i="1200"/>
  <c r="E28" i="1200"/>
  <c r="H27" i="1200"/>
  <c r="E27" i="1200"/>
  <c r="H26" i="1200"/>
  <c r="E26" i="1200"/>
  <c r="G25" i="1200"/>
  <c r="F25" i="1200"/>
  <c r="D25" i="1200"/>
  <c r="C25" i="1200"/>
  <c r="C17" i="1200"/>
  <c r="B41" i="1199"/>
  <c r="B31" i="1199"/>
  <c r="D19" i="1199"/>
  <c r="D18" i="1199"/>
  <c r="D17" i="1199"/>
  <c r="D16" i="1199"/>
  <c r="D15" i="1199"/>
  <c r="D14" i="1199"/>
  <c r="D13" i="1199"/>
  <c r="D12" i="1199"/>
  <c r="C11" i="1199"/>
  <c r="C20" i="1199" s="1"/>
  <c r="B11" i="1199"/>
  <c r="D10" i="1199"/>
  <c r="D9" i="1199"/>
  <c r="C97" i="1198"/>
  <c r="C88" i="1198"/>
  <c r="C79" i="1198"/>
  <c r="C70" i="1198"/>
  <c r="C61" i="1198"/>
  <c r="C52" i="1198"/>
  <c r="C43" i="1198"/>
  <c r="C34" i="1198"/>
  <c r="C25" i="1198"/>
  <c r="C16" i="1198"/>
  <c r="C49" i="1197"/>
  <c r="D29" i="1204" l="1"/>
  <c r="D18" i="1204"/>
  <c r="G38" i="1208"/>
  <c r="C37" i="1212"/>
  <c r="C38" i="1212"/>
  <c r="D19" i="1200"/>
  <c r="I46" i="1200"/>
  <c r="I95" i="1200"/>
  <c r="I102" i="1200"/>
  <c r="C39" i="1212"/>
  <c r="C14" i="1197"/>
  <c r="B20" i="1199"/>
  <c r="C45" i="1212"/>
  <c r="I66" i="1200"/>
  <c r="I94" i="1200"/>
  <c r="I101" i="1200"/>
  <c r="I103" i="1200"/>
  <c r="I106" i="1200"/>
  <c r="B56" i="1199"/>
  <c r="C19" i="1197" s="1"/>
  <c r="C21" i="1212"/>
  <c r="I50" i="1200"/>
  <c r="E64" i="1200"/>
  <c r="K15" i="1203"/>
  <c r="H93" i="1200"/>
  <c r="D11" i="1206"/>
  <c r="D13" i="1206" s="1"/>
  <c r="D15" i="1206" s="1"/>
  <c r="D25" i="1206" s="1"/>
  <c r="H38" i="1208"/>
  <c r="B42" i="1199"/>
  <c r="C17" i="1197" s="1"/>
  <c r="I39" i="1200"/>
  <c r="I78" i="1200"/>
  <c r="I105" i="1200"/>
  <c r="I82" i="1200"/>
  <c r="G40" i="1200"/>
  <c r="I97" i="1200"/>
  <c r="H61" i="1200"/>
  <c r="E69" i="1200"/>
  <c r="I75" i="1200"/>
  <c r="H51" i="1200"/>
  <c r="I62" i="1200"/>
  <c r="I65" i="1200"/>
  <c r="E100" i="1200"/>
  <c r="D9" i="1200"/>
  <c r="I77" i="1200"/>
  <c r="I71" i="1200"/>
  <c r="I92" i="1200"/>
  <c r="E25" i="1200"/>
  <c r="I28" i="1200"/>
  <c r="D11" i="1199"/>
  <c r="D20" i="1199" s="1"/>
  <c r="C16" i="1197" s="1"/>
  <c r="H25" i="1200"/>
  <c r="E33" i="1200"/>
  <c r="I44" i="1200"/>
  <c r="I54" i="1200"/>
  <c r="I58" i="1200"/>
  <c r="E38" i="1208"/>
  <c r="I26" i="1200"/>
  <c r="I30" i="1200"/>
  <c r="H33" i="1200"/>
  <c r="I37" i="1200"/>
  <c r="I36" i="1200"/>
  <c r="I47" i="1200"/>
  <c r="H73" i="1200"/>
  <c r="D16" i="1200"/>
  <c r="F40" i="1200"/>
  <c r="I45" i="1200"/>
  <c r="H64" i="1200"/>
  <c r="H81" i="1200"/>
  <c r="I98" i="1200"/>
  <c r="H104" i="1200"/>
  <c r="C10" i="1201"/>
  <c r="D238" i="1201" s="1"/>
  <c r="F38" i="1208"/>
  <c r="I84" i="1200"/>
  <c r="I38" i="1200"/>
  <c r="I49" i="1200"/>
  <c r="I52" i="1200"/>
  <c r="E86" i="1200"/>
  <c r="E93" i="1200"/>
  <c r="I35" i="1200"/>
  <c r="I57" i="1200"/>
  <c r="I63" i="1200"/>
  <c r="C68" i="1200"/>
  <c r="D40" i="1200"/>
  <c r="E81" i="1200"/>
  <c r="G68" i="1200"/>
  <c r="D68" i="1200"/>
  <c r="I38" i="1208"/>
  <c r="E41" i="1200"/>
  <c r="D13" i="1200"/>
  <c r="I29" i="1200"/>
  <c r="C40" i="1200"/>
  <c r="I60" i="1200"/>
  <c r="I70" i="1200"/>
  <c r="E73" i="1200"/>
  <c r="I76" i="1200"/>
  <c r="I79" i="1200"/>
  <c r="I85" i="1200"/>
  <c r="I88" i="1200"/>
  <c r="H100" i="1200"/>
  <c r="H69" i="1200"/>
  <c r="H41" i="1200"/>
  <c r="I48" i="1200"/>
  <c r="E61" i="1200"/>
  <c r="I89" i="1200"/>
  <c r="E104" i="1200"/>
  <c r="I53" i="1200"/>
  <c r="C20" i="1200"/>
  <c r="D20" i="1200" s="1"/>
  <c r="I27" i="1200"/>
  <c r="I31" i="1200"/>
  <c r="I42" i="1200"/>
  <c r="I55" i="1200"/>
  <c r="I80" i="1200"/>
  <c r="I83" i="1200"/>
  <c r="H86" i="1200"/>
  <c r="I90" i="1200"/>
  <c r="I96" i="1200"/>
  <c r="I99" i="1200"/>
  <c r="I107" i="1200"/>
  <c r="F9" i="1205"/>
  <c r="C37" i="1197" s="1"/>
  <c r="J38" i="1208"/>
  <c r="I72" i="1200"/>
  <c r="I74" i="1200"/>
  <c r="L15" i="1203"/>
  <c r="C13" i="1206"/>
  <c r="C15" i="1206" s="1"/>
  <c r="C19" i="1206" s="1"/>
  <c r="K38" i="1208"/>
  <c r="I32" i="1200"/>
  <c r="I34" i="1200"/>
  <c r="I43" i="1200"/>
  <c r="I56" i="1200"/>
  <c r="I59" i="1200"/>
  <c r="I67" i="1200"/>
  <c r="F68" i="1200"/>
  <c r="I87" i="1200"/>
  <c r="I91" i="1200"/>
  <c r="F22" i="1203"/>
  <c r="F117" i="1205"/>
  <c r="C38" i="1197" s="1"/>
  <c r="D38" i="1208"/>
  <c r="L38" i="1208"/>
  <c r="C38" i="1208"/>
  <c r="D14" i="1200"/>
  <c r="D15" i="1200"/>
  <c r="E51" i="1200"/>
  <c r="D10" i="1200"/>
  <c r="D17" i="1200"/>
  <c r="D11" i="1200"/>
  <c r="D18" i="1200"/>
  <c r="D12" i="1200"/>
  <c r="C269" i="1201"/>
  <c r="D32" i="1204" l="1"/>
  <c r="C11" i="1197" s="1"/>
  <c r="I64" i="1200"/>
  <c r="D16" i="1201"/>
  <c r="D196" i="1201"/>
  <c r="D25" i="1201"/>
  <c r="D216" i="1201"/>
  <c r="D51" i="1201"/>
  <c r="D190" i="1201"/>
  <c r="D195" i="1201"/>
  <c r="D10" i="1201"/>
  <c r="D22" i="1201"/>
  <c r="D220" i="1201"/>
  <c r="D215" i="1201"/>
  <c r="D26" i="1201"/>
  <c r="D88" i="1201"/>
  <c r="D61" i="1201"/>
  <c r="D124" i="1201"/>
  <c r="D46" i="1201"/>
  <c r="D228" i="1201"/>
  <c r="D130" i="1201"/>
  <c r="D246" i="1201"/>
  <c r="D30" i="1201"/>
  <c r="D116" i="1201"/>
  <c r="D171" i="1201"/>
  <c r="D140" i="1201"/>
  <c r="D50" i="1201"/>
  <c r="D260" i="1201"/>
  <c r="D217" i="1201"/>
  <c r="D33" i="1201"/>
  <c r="D59" i="1201"/>
  <c r="D148" i="1201"/>
  <c r="D58" i="1201"/>
  <c r="D128" i="1201"/>
  <c r="D243" i="1201"/>
  <c r="D72" i="1201"/>
  <c r="D73" i="1201"/>
  <c r="D133" i="1201"/>
  <c r="D165" i="1201"/>
  <c r="D245" i="1201"/>
  <c r="D20" i="1201"/>
  <c r="D34" i="1201"/>
  <c r="D219" i="1201"/>
  <c r="D225" i="1201"/>
  <c r="D144" i="1201"/>
  <c r="D15" i="1201"/>
  <c r="D132" i="1201"/>
  <c r="D77" i="1201"/>
  <c r="D137" i="1201"/>
  <c r="D205" i="1201"/>
  <c r="D249" i="1201"/>
  <c r="D211" i="1201"/>
  <c r="D204" i="1201"/>
  <c r="D163" i="1201"/>
  <c r="D45" i="1201"/>
  <c r="D110" i="1201"/>
  <c r="D179" i="1201"/>
  <c r="D12" i="1201"/>
  <c r="D21" i="1201"/>
  <c r="D192" i="1201"/>
  <c r="D145" i="1201"/>
  <c r="D47" i="1201"/>
  <c r="D257" i="1201"/>
  <c r="I69" i="1200"/>
  <c r="I25" i="1200"/>
  <c r="D85" i="1201"/>
  <c r="D103" i="1201"/>
  <c r="D108" i="1201"/>
  <c r="D78" i="1201"/>
  <c r="D107" i="1201"/>
  <c r="D160" i="1201"/>
  <c r="D105" i="1201"/>
  <c r="D223" i="1201"/>
  <c r="D247" i="1201"/>
  <c r="D109" i="1201"/>
  <c r="D82" i="1201"/>
  <c r="D166" i="1201"/>
  <c r="D76" i="1201"/>
  <c r="D35" i="1201"/>
  <c r="D263" i="1201"/>
  <c r="D172" i="1201"/>
  <c r="D90" i="1201"/>
  <c r="D186" i="1201"/>
  <c r="C39" i="1197"/>
  <c r="H68" i="1200"/>
  <c r="I100" i="1200"/>
  <c r="D321" i="1201"/>
  <c r="D269" i="1201"/>
  <c r="D108" i="1200"/>
  <c r="D19" i="1206"/>
  <c r="D23" i="1206" s="1"/>
  <c r="D26" i="1206" s="1"/>
  <c r="D28" i="1206" s="1"/>
  <c r="C12" i="1202" s="1"/>
  <c r="C42" i="1212"/>
  <c r="C23" i="1212"/>
  <c r="E40" i="1200"/>
  <c r="D248" i="1201"/>
  <c r="D173" i="1201"/>
  <c r="D134" i="1201"/>
  <c r="D71" i="1201"/>
  <c r="D198" i="1201"/>
  <c r="D252" i="1201"/>
  <c r="D193" i="1201"/>
  <c r="D142" i="1201"/>
  <c r="D75" i="1201"/>
  <c r="D48" i="1201"/>
  <c r="I93" i="1200"/>
  <c r="D197" i="1201"/>
  <c r="D162" i="1201"/>
  <c r="D83" i="1201"/>
  <c r="D131" i="1201"/>
  <c r="H40" i="1200"/>
  <c r="E68" i="1200"/>
  <c r="G108" i="1200"/>
  <c r="D92" i="1201"/>
  <c r="D49" i="1201"/>
  <c r="D104" i="1201"/>
  <c r="D29" i="1201"/>
  <c r="D156" i="1201"/>
  <c r="D81" i="1201"/>
  <c r="D168" i="1201"/>
  <c r="D200" i="1201"/>
  <c r="D54" i="1201"/>
  <c r="D141" i="1201"/>
  <c r="D224" i="1201"/>
  <c r="D256" i="1201"/>
  <c r="D86" i="1201"/>
  <c r="D169" i="1201"/>
  <c r="D201" i="1201"/>
  <c r="D55" i="1201"/>
  <c r="D138" i="1201"/>
  <c r="D221" i="1201"/>
  <c r="D253" i="1201"/>
  <c r="D79" i="1201"/>
  <c r="D111" i="1201"/>
  <c r="D194" i="1201"/>
  <c r="D44" i="1201"/>
  <c r="D127" i="1201"/>
  <c r="D159" i="1201"/>
  <c r="D242" i="1201"/>
  <c r="C108" i="1200"/>
  <c r="D175" i="1201"/>
  <c r="C20" i="1197"/>
  <c r="D120" i="1201"/>
  <c r="D64" i="1201"/>
  <c r="D89" i="1201"/>
  <c r="D117" i="1201"/>
  <c r="D232" i="1201"/>
  <c r="D177" i="1201"/>
  <c r="D209" i="1201"/>
  <c r="D146" i="1201"/>
  <c r="D229" i="1201"/>
  <c r="D87" i="1201"/>
  <c r="D202" i="1201"/>
  <c r="D135" i="1201"/>
  <c r="D218" i="1201"/>
  <c r="D62" i="1201"/>
  <c r="D207" i="1201"/>
  <c r="D68" i="1201"/>
  <c r="D255" i="1201"/>
  <c r="D23" i="1201"/>
  <c r="D167" i="1201"/>
  <c r="D28" i="1201"/>
  <c r="D136" i="1201"/>
  <c r="D203" i="1201"/>
  <c r="D259" i="1201"/>
  <c r="D80" i="1201"/>
  <c r="D251" i="1201"/>
  <c r="D93" i="1201"/>
  <c r="D180" i="1201"/>
  <c r="D212" i="1201"/>
  <c r="D121" i="1201"/>
  <c r="D153" i="1201"/>
  <c r="D236" i="1201"/>
  <c r="D66" i="1201"/>
  <c r="D98" i="1201"/>
  <c r="D181" i="1201"/>
  <c r="D213" i="1201"/>
  <c r="D118" i="1201"/>
  <c r="D150" i="1201"/>
  <c r="D233" i="1201"/>
  <c r="D265" i="1201"/>
  <c r="D91" i="1201"/>
  <c r="D174" i="1201"/>
  <c r="D206" i="1201"/>
  <c r="D56" i="1201"/>
  <c r="D139" i="1201"/>
  <c r="D222" i="1201"/>
  <c r="D254" i="1201"/>
  <c r="D53" i="1201"/>
  <c r="D239" i="1201"/>
  <c r="D24" i="1201"/>
  <c r="D227" i="1201"/>
  <c r="D235" i="1201"/>
  <c r="D208" i="1201"/>
  <c r="D264" i="1201"/>
  <c r="D113" i="1201"/>
  <c r="D164" i="1201"/>
  <c r="D14" i="1201"/>
  <c r="D84" i="1201"/>
  <c r="D41" i="1201"/>
  <c r="D31" i="1201"/>
  <c r="D183" i="1201"/>
  <c r="D32" i="1201"/>
  <c r="D152" i="1201"/>
  <c r="D19" i="1201"/>
  <c r="D13" i="1201"/>
  <c r="D96" i="1201"/>
  <c r="D65" i="1201"/>
  <c r="D97" i="1201"/>
  <c r="D184" i="1201"/>
  <c r="D38" i="1201"/>
  <c r="D125" i="1201"/>
  <c r="D157" i="1201"/>
  <c r="D240" i="1201"/>
  <c r="D70" i="1201"/>
  <c r="D102" i="1201"/>
  <c r="D185" i="1201"/>
  <c r="D39" i="1201"/>
  <c r="D122" i="1201"/>
  <c r="D154" i="1201"/>
  <c r="D237" i="1201"/>
  <c r="D63" i="1201"/>
  <c r="D95" i="1201"/>
  <c r="D178" i="1201"/>
  <c r="D210" i="1201"/>
  <c r="D60" i="1201"/>
  <c r="D143" i="1201"/>
  <c r="D226" i="1201"/>
  <c r="D258" i="1201"/>
  <c r="I81" i="1200"/>
  <c r="D11" i="1201"/>
  <c r="D187" i="1201"/>
  <c r="D176" i="1201"/>
  <c r="D149" i="1201"/>
  <c r="D94" i="1201"/>
  <c r="D114" i="1201"/>
  <c r="D261" i="1201"/>
  <c r="D170" i="1201"/>
  <c r="D52" i="1201"/>
  <c r="D250" i="1201"/>
  <c r="I51" i="1200"/>
  <c r="D18" i="1201"/>
  <c r="D100" i="1201"/>
  <c r="D191" i="1201"/>
  <c r="D57" i="1201"/>
  <c r="D199" i="1201"/>
  <c r="D37" i="1201"/>
  <c r="D231" i="1201"/>
  <c r="D27" i="1201"/>
  <c r="D17" i="1201"/>
  <c r="D112" i="1201"/>
  <c r="D69" i="1201"/>
  <c r="D101" i="1201"/>
  <c r="D188" i="1201"/>
  <c r="D42" i="1201"/>
  <c r="D129" i="1201"/>
  <c r="D161" i="1201"/>
  <c r="D244" i="1201"/>
  <c r="D74" i="1201"/>
  <c r="D106" i="1201"/>
  <c r="D189" i="1201"/>
  <c r="D43" i="1201"/>
  <c r="D126" i="1201"/>
  <c r="D158" i="1201"/>
  <c r="D241" i="1201"/>
  <c r="D67" i="1201"/>
  <c r="D99" i="1201"/>
  <c r="D182" i="1201"/>
  <c r="D214" i="1201"/>
  <c r="D115" i="1201"/>
  <c r="D147" i="1201"/>
  <c r="D230" i="1201"/>
  <c r="D262" i="1201"/>
  <c r="I73" i="1200"/>
  <c r="I33" i="1200"/>
  <c r="D36" i="1201"/>
  <c r="D119" i="1201"/>
  <c r="D151" i="1201"/>
  <c r="D234" i="1201"/>
  <c r="D40" i="1201"/>
  <c r="D123" i="1201"/>
  <c r="D155" i="1201"/>
  <c r="I61" i="1200"/>
  <c r="D270" i="1201"/>
  <c r="I104" i="1200"/>
  <c r="I86" i="1200"/>
  <c r="I41" i="1200"/>
  <c r="F108" i="1200"/>
  <c r="C18" i="1197"/>
  <c r="C25" i="1206"/>
  <c r="D472" i="1201"/>
  <c r="D464" i="1201"/>
  <c r="D456" i="1201"/>
  <c r="D448" i="1201"/>
  <c r="D440" i="1201"/>
  <c r="D432" i="1201"/>
  <c r="D424" i="1201"/>
  <c r="D417" i="1201"/>
  <c r="D409" i="1201"/>
  <c r="D401" i="1201"/>
  <c r="D393" i="1201"/>
  <c r="D385" i="1201"/>
  <c r="D377" i="1201"/>
  <c r="D370" i="1201"/>
  <c r="D362" i="1201"/>
  <c r="D354" i="1201"/>
  <c r="D346" i="1201"/>
  <c r="D338" i="1201"/>
  <c r="D330" i="1201"/>
  <c r="D322" i="1201"/>
  <c r="D315" i="1201"/>
  <c r="D307" i="1201"/>
  <c r="D299" i="1201"/>
  <c r="D291" i="1201"/>
  <c r="D283" i="1201"/>
  <c r="D275" i="1201"/>
  <c r="D471" i="1201"/>
  <c r="D463" i="1201"/>
  <c r="D455" i="1201"/>
  <c r="D447" i="1201"/>
  <c r="D439" i="1201"/>
  <c r="D431" i="1201"/>
  <c r="D423" i="1201"/>
  <c r="D416" i="1201"/>
  <c r="D408" i="1201"/>
  <c r="D400" i="1201"/>
  <c r="D392" i="1201"/>
  <c r="D384" i="1201"/>
  <c r="D376" i="1201"/>
  <c r="D369" i="1201"/>
  <c r="D361" i="1201"/>
  <c r="D353" i="1201"/>
  <c r="D345" i="1201"/>
  <c r="D337" i="1201"/>
  <c r="D329" i="1201"/>
  <c r="D314" i="1201"/>
  <c r="D306" i="1201"/>
  <c r="D298" i="1201"/>
  <c r="D290" i="1201"/>
  <c r="D282" i="1201"/>
  <c r="D274" i="1201"/>
  <c r="D470" i="1201"/>
  <c r="D462" i="1201"/>
  <c r="D454" i="1201"/>
  <c r="D446" i="1201"/>
  <c r="D438" i="1201"/>
  <c r="D430" i="1201"/>
  <c r="D415" i="1201"/>
  <c r="D407" i="1201"/>
  <c r="D399" i="1201"/>
  <c r="D391" i="1201"/>
  <c r="D383" i="1201"/>
  <c r="D375" i="1201"/>
  <c r="D368" i="1201"/>
  <c r="D360" i="1201"/>
  <c r="D352" i="1201"/>
  <c r="D344" i="1201"/>
  <c r="D336" i="1201"/>
  <c r="D328" i="1201"/>
  <c r="D313" i="1201"/>
  <c r="D305" i="1201"/>
  <c r="D297" i="1201"/>
  <c r="D289" i="1201"/>
  <c r="D281" i="1201"/>
  <c r="D273" i="1201"/>
  <c r="D469" i="1201"/>
  <c r="D461" i="1201"/>
  <c r="D453" i="1201"/>
  <c r="D445" i="1201"/>
  <c r="D437" i="1201"/>
  <c r="D429" i="1201"/>
  <c r="D422" i="1201"/>
  <c r="D414" i="1201"/>
  <c r="D406" i="1201"/>
  <c r="D398" i="1201"/>
  <c r="D390" i="1201"/>
  <c r="D382" i="1201"/>
  <c r="D374" i="1201"/>
  <c r="D367" i="1201"/>
  <c r="D359" i="1201"/>
  <c r="D351" i="1201"/>
  <c r="D343" i="1201"/>
  <c r="D335" i="1201"/>
  <c r="D327" i="1201"/>
  <c r="D320" i="1201"/>
  <c r="D312" i="1201"/>
  <c r="D304" i="1201"/>
  <c r="D296" i="1201"/>
  <c r="D288" i="1201"/>
  <c r="D280" i="1201"/>
  <c r="D272" i="1201"/>
  <c r="D468" i="1201"/>
  <c r="D460" i="1201"/>
  <c r="D452" i="1201"/>
  <c r="D444" i="1201"/>
  <c r="D436" i="1201"/>
  <c r="D428" i="1201"/>
  <c r="D421" i="1201"/>
  <c r="D413" i="1201"/>
  <c r="D405" i="1201"/>
  <c r="D397" i="1201"/>
  <c r="D389" i="1201"/>
  <c r="D381" i="1201"/>
  <c r="D373" i="1201"/>
  <c r="D366" i="1201"/>
  <c r="D358" i="1201"/>
  <c r="D350" i="1201"/>
  <c r="D342" i="1201"/>
  <c r="D334" i="1201"/>
  <c r="D326" i="1201"/>
  <c r="D319" i="1201"/>
  <c r="D311" i="1201"/>
  <c r="D303" i="1201"/>
  <c r="D295" i="1201"/>
  <c r="D287" i="1201"/>
  <c r="D279" i="1201"/>
  <c r="D271" i="1201"/>
  <c r="D467" i="1201"/>
  <c r="D459" i="1201"/>
  <c r="D451" i="1201"/>
  <c r="D443" i="1201"/>
  <c r="D435" i="1201"/>
  <c r="D427" i="1201"/>
  <c r="D420" i="1201"/>
  <c r="D412" i="1201"/>
  <c r="D404" i="1201"/>
  <c r="D396" i="1201"/>
  <c r="D388" i="1201"/>
  <c r="D380" i="1201"/>
  <c r="D365" i="1201"/>
  <c r="D357" i="1201"/>
  <c r="D349" i="1201"/>
  <c r="D341" i="1201"/>
  <c r="D333" i="1201"/>
  <c r="D325" i="1201"/>
  <c r="D318" i="1201"/>
  <c r="D310" i="1201"/>
  <c r="D302" i="1201"/>
  <c r="D294" i="1201"/>
  <c r="D286" i="1201"/>
  <c r="D278" i="1201"/>
  <c r="D450" i="1201"/>
  <c r="D394" i="1201"/>
  <c r="D363" i="1201"/>
  <c r="D331" i="1201"/>
  <c r="D301" i="1201"/>
  <c r="D410" i="1201"/>
  <c r="D317" i="1201"/>
  <c r="D285" i="1201"/>
  <c r="D449" i="1201"/>
  <c r="D419" i="1201"/>
  <c r="D387" i="1201"/>
  <c r="D356" i="1201"/>
  <c r="D324" i="1201"/>
  <c r="D300" i="1201"/>
  <c r="C42" i="1197"/>
  <c r="D442" i="1201"/>
  <c r="D418" i="1201"/>
  <c r="D386" i="1201"/>
  <c r="D355" i="1201"/>
  <c r="D323" i="1201"/>
  <c r="D293" i="1201"/>
  <c r="D473" i="1201"/>
  <c r="D441" i="1201"/>
  <c r="D411" i="1201"/>
  <c r="D379" i="1201"/>
  <c r="D348" i="1201"/>
  <c r="D292" i="1201"/>
  <c r="D466" i="1201"/>
  <c r="D434" i="1201"/>
  <c r="D378" i="1201"/>
  <c r="D347" i="1201"/>
  <c r="D465" i="1201"/>
  <c r="D433" i="1201"/>
  <c r="D403" i="1201"/>
  <c r="D340" i="1201"/>
  <c r="D316" i="1201"/>
  <c r="D284" i="1201"/>
  <c r="D457" i="1201"/>
  <c r="D395" i="1201"/>
  <c r="D332" i="1201"/>
  <c r="D276" i="1201"/>
  <c r="D458" i="1201"/>
  <c r="D426" i="1201"/>
  <c r="D402" i="1201"/>
  <c r="D371" i="1201"/>
  <c r="D339" i="1201"/>
  <c r="D309" i="1201"/>
  <c r="D277" i="1201"/>
  <c r="D425" i="1201"/>
  <c r="D364" i="1201"/>
  <c r="D308" i="1201"/>
  <c r="D372" i="1201"/>
  <c r="E124" i="1206" l="1"/>
  <c r="E128" i="1206"/>
  <c r="E132" i="1206"/>
  <c r="E136" i="1206"/>
  <c r="E141" i="1206"/>
  <c r="E145" i="1206"/>
  <c r="E115" i="1206"/>
  <c r="E119" i="1206"/>
  <c r="E97" i="1206"/>
  <c r="E101" i="1206"/>
  <c r="E105" i="1206"/>
  <c r="E109" i="1206"/>
  <c r="E95" i="1206"/>
  <c r="E126" i="1206"/>
  <c r="E139" i="1206"/>
  <c r="E114" i="1206"/>
  <c r="E103" i="1206"/>
  <c r="E111" i="1206"/>
  <c r="E131" i="1206"/>
  <c r="E140" i="1206"/>
  <c r="E118" i="1206"/>
  <c r="E100" i="1206"/>
  <c r="E108" i="1206"/>
  <c r="E125" i="1206"/>
  <c r="E129" i="1206"/>
  <c r="E133" i="1206"/>
  <c r="E138" i="1206"/>
  <c r="E142" i="1206"/>
  <c r="E146" i="1206"/>
  <c r="E116" i="1206"/>
  <c r="E120" i="1206"/>
  <c r="E98" i="1206"/>
  <c r="E102" i="1206"/>
  <c r="E106" i="1206"/>
  <c r="E110" i="1206"/>
  <c r="E130" i="1206"/>
  <c r="E134" i="1206"/>
  <c r="E143" i="1206"/>
  <c r="E147" i="1206"/>
  <c r="E117" i="1206"/>
  <c r="E99" i="1206"/>
  <c r="E107" i="1206"/>
  <c r="E127" i="1206"/>
  <c r="E135" i="1206"/>
  <c r="E144" i="1206"/>
  <c r="E123" i="1206"/>
  <c r="E96" i="1206"/>
  <c r="E104" i="1206"/>
  <c r="E112" i="1206"/>
  <c r="E137" i="1206"/>
  <c r="H108" i="1200"/>
  <c r="E150" i="1206"/>
  <c r="E151" i="1206"/>
  <c r="E149" i="1206"/>
  <c r="C36" i="1212"/>
  <c r="C43" i="1197"/>
  <c r="I40" i="1200"/>
  <c r="E108" i="1200"/>
  <c r="C10" i="1197"/>
  <c r="C26" i="1197" s="1"/>
  <c r="I68" i="1200"/>
  <c r="E93" i="1206"/>
  <c r="E85" i="1206"/>
  <c r="E73" i="1206"/>
  <c r="E63" i="1206"/>
  <c r="E51" i="1206"/>
  <c r="E43" i="1206"/>
  <c r="E33" i="1206"/>
  <c r="E18" i="1206"/>
  <c r="E10" i="1206"/>
  <c r="E77" i="1206"/>
  <c r="E74" i="1206"/>
  <c r="E92" i="1206"/>
  <c r="E82" i="1206"/>
  <c r="E72" i="1206"/>
  <c r="E62" i="1206"/>
  <c r="E50" i="1206"/>
  <c r="E42" i="1206"/>
  <c r="E32" i="1206"/>
  <c r="E25" i="1206"/>
  <c r="E87" i="1206"/>
  <c r="E67" i="1206"/>
  <c r="E45" i="1206"/>
  <c r="E91" i="1206"/>
  <c r="E81" i="1206"/>
  <c r="E71" i="1206"/>
  <c r="E61" i="1206"/>
  <c r="E49" i="1206"/>
  <c r="E41" i="1206"/>
  <c r="E22" i="1206"/>
  <c r="E35" i="1206"/>
  <c r="E90" i="1206"/>
  <c r="E80" i="1206"/>
  <c r="E70" i="1206"/>
  <c r="E60" i="1206"/>
  <c r="E48" i="1206"/>
  <c r="E38" i="1206"/>
  <c r="E21" i="1206"/>
  <c r="E16" i="1206"/>
  <c r="E86" i="1206"/>
  <c r="E66" i="1206"/>
  <c r="E34" i="1206"/>
  <c r="E89" i="1206"/>
  <c r="E79" i="1206"/>
  <c r="E69" i="1206"/>
  <c r="E59" i="1206"/>
  <c r="E47" i="1206"/>
  <c r="E37" i="1206"/>
  <c r="E20" i="1206"/>
  <c r="E52" i="1206"/>
  <c r="E88" i="1206"/>
  <c r="E78" i="1206"/>
  <c r="E68" i="1206"/>
  <c r="E56" i="1206"/>
  <c r="E46" i="1206"/>
  <c r="E36" i="1206"/>
  <c r="E27" i="1206"/>
  <c r="E55" i="1206"/>
  <c r="E94" i="1206"/>
  <c r="E44" i="1206"/>
  <c r="E9" i="1206"/>
  <c r="E14" i="1206"/>
  <c r="E11" i="1206"/>
  <c r="E24" i="1206"/>
  <c r="E12" i="1206"/>
  <c r="E13" i="1206"/>
  <c r="E17" i="1206"/>
  <c r="C23" i="1206"/>
  <c r="E19" i="1206"/>
  <c r="E15" i="1206"/>
  <c r="I108" i="1200" l="1"/>
  <c r="E103" i="1201"/>
  <c r="E189" i="1201"/>
  <c r="E232" i="1201"/>
  <c r="E204" i="1201"/>
  <c r="E263" i="1201"/>
  <c r="E124" i="1201"/>
  <c r="E139" i="1201"/>
  <c r="E48" i="1201"/>
  <c r="E19" i="1201"/>
  <c r="E56" i="1201"/>
  <c r="E21" i="1201"/>
  <c r="E17" i="1201"/>
  <c r="E106" i="1201"/>
  <c r="E172" i="1201"/>
  <c r="E235" i="1201"/>
  <c r="E45" i="1201"/>
  <c r="E32" i="1201"/>
  <c r="E151" i="1201"/>
  <c r="D13" i="1197"/>
  <c r="E13" i="1201"/>
  <c r="D14" i="1197"/>
  <c r="E94" i="1201"/>
  <c r="E141" i="1201"/>
  <c r="E231" i="1201"/>
  <c r="E28" i="1201"/>
  <c r="D16" i="1197"/>
  <c r="E109" i="1201"/>
  <c r="D25" i="1197"/>
  <c r="E238" i="1201"/>
  <c r="E143" i="1201"/>
  <c r="E42" i="1201"/>
  <c r="E183" i="1201"/>
  <c r="E52" i="1201"/>
  <c r="E149" i="1201"/>
  <c r="E18" i="1201"/>
  <c r="E41" i="1201"/>
  <c r="E135" i="1201"/>
  <c r="E14" i="1201"/>
  <c r="E86" i="1201"/>
  <c r="E24" i="1201"/>
  <c r="D17" i="1197"/>
  <c r="E100" i="1201"/>
  <c r="E201" i="1201"/>
  <c r="E162" i="1201"/>
  <c r="E168" i="1201"/>
  <c r="E258" i="1201"/>
  <c r="E43" i="1201"/>
  <c r="E154" i="1201"/>
  <c r="E137" i="1201"/>
  <c r="E203" i="1201"/>
  <c r="E119" i="1201"/>
  <c r="E242" i="1201"/>
  <c r="D24" i="1197"/>
  <c r="E104" i="1201"/>
  <c r="E226" i="1201"/>
  <c r="D19" i="1197"/>
  <c r="E252" i="1201"/>
  <c r="E136" i="1201"/>
  <c r="E31" i="1201"/>
  <c r="E132" i="1201"/>
  <c r="E64" i="1201"/>
  <c r="E223" i="1201"/>
  <c r="E20" i="1201"/>
  <c r="E254" i="1201"/>
  <c r="E46" i="1201"/>
  <c r="E127" i="1201"/>
  <c r="E248" i="1201"/>
  <c r="E84" i="1201"/>
  <c r="E146" i="1201"/>
  <c r="E82" i="1201"/>
  <c r="E133" i="1201"/>
  <c r="E105" i="1201"/>
  <c r="E219" i="1201"/>
  <c r="E187" i="1201"/>
  <c r="E209" i="1201"/>
  <c r="E250" i="1201"/>
  <c r="E234" i="1201"/>
  <c r="E164" i="1201"/>
  <c r="E193" i="1201"/>
  <c r="E244" i="1201"/>
  <c r="E212" i="1201"/>
  <c r="E65" i="1201"/>
  <c r="E128" i="1201"/>
  <c r="E155" i="1201"/>
  <c r="E167" i="1201"/>
  <c r="E23" i="1201"/>
  <c r="E68" i="1201"/>
  <c r="E29" i="1201"/>
  <c r="E25" i="1201"/>
  <c r="D11" i="1197"/>
  <c r="E77" i="1201"/>
  <c r="E199" i="1201"/>
  <c r="E113" i="1201"/>
  <c r="E73" i="1201"/>
  <c r="E27" i="1201"/>
  <c r="E142" i="1201"/>
  <c r="E131" i="1201"/>
  <c r="E195" i="1201"/>
  <c r="E148" i="1201"/>
  <c r="E192" i="1201"/>
  <c r="E264" i="1201"/>
  <c r="E165" i="1201"/>
  <c r="E166" i="1201"/>
  <c r="D26" i="1197"/>
  <c r="E246" i="1201"/>
  <c r="D22" i="1197"/>
  <c r="E85" i="1201"/>
  <c r="E54" i="1201"/>
  <c r="E229" i="1201"/>
  <c r="D18" i="1197"/>
  <c r="E10" i="1201"/>
  <c r="E80" i="1201"/>
  <c r="E207" i="1201"/>
  <c r="E159" i="1201"/>
  <c r="E30" i="1201"/>
  <c r="E147" i="1201"/>
  <c r="E11" i="1201"/>
  <c r="E60" i="1201"/>
  <c r="E262" i="1201"/>
  <c r="D21" i="1197"/>
  <c r="E108" i="1201"/>
  <c r="E40" i="1201"/>
  <c r="E61" i="1201"/>
  <c r="E156" i="1201"/>
  <c r="E251" i="1201"/>
  <c r="E93" i="1201"/>
  <c r="E196" i="1201"/>
  <c r="E117" i="1201"/>
  <c r="E220" i="1201"/>
  <c r="E74" i="1201"/>
  <c r="E169" i="1201"/>
  <c r="E122" i="1201"/>
  <c r="E237" i="1201"/>
  <c r="E186" i="1201"/>
  <c r="E191" i="1201"/>
  <c r="E26" i="1201"/>
  <c r="E47" i="1201"/>
  <c r="E76" i="1201"/>
  <c r="E53" i="1201"/>
  <c r="E247" i="1201"/>
  <c r="E216" i="1201"/>
  <c r="E114" i="1201"/>
  <c r="D10" i="1197"/>
  <c r="E62" i="1201"/>
  <c r="E112" i="1201"/>
  <c r="D23" i="1197"/>
  <c r="E222" i="1201"/>
  <c r="E44" i="1201"/>
  <c r="E163" i="1201"/>
  <c r="E15" i="1201"/>
  <c r="E72" i="1201"/>
  <c r="D15" i="1197"/>
  <c r="E16" i="1201"/>
  <c r="E123" i="1201"/>
  <c r="E51" i="1201"/>
  <c r="E116" i="1201"/>
  <c r="E160" i="1201"/>
  <c r="E255" i="1201"/>
  <c r="E97" i="1201"/>
  <c r="E200" i="1201"/>
  <c r="E129" i="1201"/>
  <c r="E224" i="1201"/>
  <c r="E78" i="1201"/>
  <c r="E177" i="1201"/>
  <c r="E130" i="1201"/>
  <c r="E245" i="1201"/>
  <c r="E198" i="1201"/>
  <c r="E257" i="1201"/>
  <c r="E261" i="1201"/>
  <c r="E71" i="1201"/>
  <c r="E83" i="1201"/>
  <c r="E215" i="1201"/>
  <c r="E33" i="1201"/>
  <c r="E175" i="1201"/>
  <c r="E96" i="1201"/>
  <c r="E22" i="1201"/>
  <c r="E115" i="1201"/>
  <c r="E211" i="1201"/>
  <c r="E36" i="1201"/>
  <c r="E230" i="1201"/>
  <c r="E35" i="1201"/>
  <c r="E39" i="1201"/>
  <c r="D12" i="1197"/>
  <c r="E49" i="1201"/>
  <c r="E144" i="1201"/>
  <c r="E243" i="1201"/>
  <c r="E81" i="1201"/>
  <c r="E180" i="1201"/>
  <c r="E50" i="1201"/>
  <c r="E161" i="1201"/>
  <c r="E256" i="1201"/>
  <c r="E110" i="1201"/>
  <c r="E59" i="1201"/>
  <c r="E225" i="1201"/>
  <c r="D20" i="1197"/>
  <c r="C34" i="1212"/>
  <c r="C52" i="1212" s="1"/>
  <c r="C61" i="1212" s="1"/>
  <c r="E87" i="1201"/>
  <c r="E170" i="1201"/>
  <c r="E202" i="1201"/>
  <c r="E197" i="1201"/>
  <c r="E118" i="1201"/>
  <c r="E150" i="1201"/>
  <c r="E233" i="1201"/>
  <c r="E265" i="1201"/>
  <c r="E91" i="1201"/>
  <c r="E174" i="1201"/>
  <c r="E206" i="1201"/>
  <c r="E63" i="1201"/>
  <c r="E95" i="1201"/>
  <c r="E178" i="1201"/>
  <c r="E210" i="1201"/>
  <c r="E218" i="1201"/>
  <c r="E171" i="1201"/>
  <c r="E57" i="1201"/>
  <c r="E140" i="1201"/>
  <c r="E227" i="1201"/>
  <c r="E259" i="1201"/>
  <c r="E89" i="1201"/>
  <c r="E176" i="1201"/>
  <c r="E208" i="1201"/>
  <c r="E58" i="1201"/>
  <c r="E145" i="1201"/>
  <c r="E228" i="1201"/>
  <c r="E260" i="1201"/>
  <c r="E90" i="1201"/>
  <c r="E173" i="1201"/>
  <c r="E205" i="1201"/>
  <c r="E126" i="1201"/>
  <c r="E158" i="1201"/>
  <c r="E241" i="1201"/>
  <c r="E67" i="1201"/>
  <c r="E99" i="1201"/>
  <c r="E182" i="1201"/>
  <c r="E214" i="1201"/>
  <c r="E184" i="1201"/>
  <c r="E34" i="1201"/>
  <c r="E121" i="1201"/>
  <c r="E153" i="1201"/>
  <c r="E236" i="1201"/>
  <c r="E66" i="1201"/>
  <c r="E98" i="1201"/>
  <c r="E181" i="1201"/>
  <c r="E213" i="1201"/>
  <c r="E134" i="1201"/>
  <c r="E217" i="1201"/>
  <c r="E249" i="1201"/>
  <c r="E75" i="1201"/>
  <c r="E107" i="1201"/>
  <c r="E190" i="1201"/>
  <c r="E88" i="1201"/>
  <c r="E12" i="1201"/>
  <c r="E92" i="1201"/>
  <c r="E179" i="1201"/>
  <c r="E37" i="1201"/>
  <c r="E120" i="1201"/>
  <c r="E152" i="1201"/>
  <c r="E239" i="1201"/>
  <c r="E69" i="1201"/>
  <c r="E101" i="1201"/>
  <c r="E188" i="1201"/>
  <c r="E38" i="1201"/>
  <c r="E125" i="1201"/>
  <c r="E157" i="1201"/>
  <c r="E240" i="1201"/>
  <c r="E70" i="1201"/>
  <c r="E102" i="1201"/>
  <c r="E185" i="1201"/>
  <c r="E55" i="1201"/>
  <c r="E138" i="1201"/>
  <c r="E221" i="1201"/>
  <c r="E253" i="1201"/>
  <c r="E79" i="1201"/>
  <c r="E111" i="1201"/>
  <c r="E194" i="1201"/>
  <c r="C26" i="1206"/>
  <c r="E23" i="1206"/>
  <c r="C28" i="1206" l="1"/>
  <c r="E26" i="1206"/>
  <c r="E28" i="1206" l="1"/>
  <c r="C17" i="1202" l="1"/>
  <c r="C33" i="1197" s="1"/>
  <c r="C29" i="1197" s="1"/>
  <c r="C26" i="1212"/>
  <c r="C31" i="1212" l="1"/>
  <c r="C32" i="1212" s="1"/>
  <c r="E847" i="1221"/>
  <c r="E855" i="1221"/>
  <c r="E863" i="1221"/>
  <c r="E871" i="1221"/>
  <c r="E879" i="1221"/>
  <c r="E887" i="1221"/>
  <c r="E895" i="1221"/>
  <c r="E903" i="1221"/>
  <c r="E911" i="1221"/>
  <c r="E919" i="1221"/>
  <c r="E927" i="1221"/>
  <c r="E935" i="1221"/>
  <c r="E943" i="1221"/>
  <c r="E951" i="1221"/>
  <c r="E959" i="1221"/>
  <c r="E967" i="1221"/>
  <c r="E975" i="1221"/>
  <c r="E983" i="1221"/>
  <c r="E991" i="1221"/>
  <c r="E999" i="1221"/>
  <c r="E1007" i="1221"/>
  <c r="E1015" i="1221"/>
  <c r="E1023" i="1221"/>
  <c r="E1031" i="1221"/>
  <c r="E1039" i="1221"/>
  <c r="E644" i="1221"/>
  <c r="E652" i="1221"/>
  <c r="E660" i="1221"/>
  <c r="E668" i="1221"/>
  <c r="E676" i="1221"/>
  <c r="E684" i="1221"/>
  <c r="E692" i="1221"/>
  <c r="E700" i="1221"/>
  <c r="E708" i="1221"/>
  <c r="E716" i="1221"/>
  <c r="E724" i="1221"/>
  <c r="E732" i="1221"/>
  <c r="E740" i="1221"/>
  <c r="E748" i="1221"/>
  <c r="E756" i="1221"/>
  <c r="E764" i="1221"/>
  <c r="E772" i="1221"/>
  <c r="E780" i="1221"/>
  <c r="E788" i="1221"/>
  <c r="E796" i="1221"/>
  <c r="E804" i="1221"/>
  <c r="E812" i="1221"/>
  <c r="E820" i="1221"/>
  <c r="E828" i="1221"/>
  <c r="E836" i="1221"/>
  <c r="E441" i="1221"/>
  <c r="E449" i="1221"/>
  <c r="E457" i="1221"/>
  <c r="E465" i="1221"/>
  <c r="E473" i="1221"/>
  <c r="E481" i="1221"/>
  <c r="E489" i="1221"/>
  <c r="E497" i="1221"/>
  <c r="E505" i="1221"/>
  <c r="E513" i="1221"/>
  <c r="E521" i="1221"/>
  <c r="E529" i="1221"/>
  <c r="E537" i="1221"/>
  <c r="E545" i="1221"/>
  <c r="E553" i="1221"/>
  <c r="E561" i="1221"/>
  <c r="E569" i="1221"/>
  <c r="E577" i="1221"/>
  <c r="E585" i="1221"/>
  <c r="E593" i="1221"/>
  <c r="E601" i="1221"/>
  <c r="E609" i="1221"/>
  <c r="E617" i="1221"/>
  <c r="E625" i="1221"/>
  <c r="E633" i="1221"/>
  <c r="E238" i="1221"/>
  <c r="E246" i="1221"/>
  <c r="E254" i="1221"/>
  <c r="E262" i="1221"/>
  <c r="E270" i="1221"/>
  <c r="E278" i="1221"/>
  <c r="E286" i="1221"/>
  <c r="E294" i="1221"/>
  <c r="E302" i="1221"/>
  <c r="E310" i="1221"/>
  <c r="E848" i="1221"/>
  <c r="E856" i="1221"/>
  <c r="E864" i="1221"/>
  <c r="E872" i="1221"/>
  <c r="E880" i="1221"/>
  <c r="E888" i="1221"/>
  <c r="E896" i="1221"/>
  <c r="E904" i="1221"/>
  <c r="E912" i="1221"/>
  <c r="E920" i="1221"/>
  <c r="E928" i="1221"/>
  <c r="E936" i="1221"/>
  <c r="E944" i="1221"/>
  <c r="E952" i="1221"/>
  <c r="E960" i="1221"/>
  <c r="E968" i="1221"/>
  <c r="E976" i="1221"/>
  <c r="E984" i="1221"/>
  <c r="E992" i="1221"/>
  <c r="E1000" i="1221"/>
  <c r="E1008" i="1221"/>
  <c r="E1016" i="1221"/>
  <c r="E1024" i="1221"/>
  <c r="E1032" i="1221"/>
  <c r="E1040" i="1221"/>
  <c r="E645" i="1221"/>
  <c r="E653" i="1221"/>
  <c r="E661" i="1221"/>
  <c r="E669" i="1221"/>
  <c r="E677" i="1221"/>
  <c r="E685" i="1221"/>
  <c r="E693" i="1221"/>
  <c r="E701" i="1221"/>
  <c r="E709" i="1221"/>
  <c r="E717" i="1221"/>
  <c r="E725" i="1221"/>
  <c r="E733" i="1221"/>
  <c r="E741" i="1221"/>
  <c r="E749" i="1221"/>
  <c r="E757" i="1221"/>
  <c r="E765" i="1221"/>
  <c r="E773" i="1221"/>
  <c r="E781" i="1221"/>
  <c r="E789" i="1221"/>
  <c r="E797" i="1221"/>
  <c r="E805" i="1221"/>
  <c r="E813" i="1221"/>
  <c r="E821" i="1221"/>
  <c r="E829" i="1221"/>
  <c r="E837" i="1221"/>
  <c r="E442" i="1221"/>
  <c r="E450" i="1221"/>
  <c r="E458" i="1221"/>
  <c r="E466" i="1221"/>
  <c r="E474" i="1221"/>
  <c r="E482" i="1221"/>
  <c r="E490" i="1221"/>
  <c r="E498" i="1221"/>
  <c r="E506" i="1221"/>
  <c r="E514" i="1221"/>
  <c r="E522" i="1221"/>
  <c r="E530" i="1221"/>
  <c r="E538" i="1221"/>
  <c r="E546" i="1221"/>
  <c r="E554" i="1221"/>
  <c r="E562" i="1221"/>
  <c r="E570" i="1221"/>
  <c r="E578" i="1221"/>
  <c r="E586" i="1221"/>
  <c r="E594" i="1221"/>
  <c r="E602" i="1221"/>
  <c r="E610" i="1221"/>
  <c r="E618" i="1221"/>
  <c r="E626" i="1221"/>
  <c r="E634" i="1221"/>
  <c r="E239" i="1221"/>
  <c r="E247" i="1221"/>
  <c r="E255" i="1221"/>
  <c r="E263" i="1221"/>
  <c r="E271" i="1221"/>
  <c r="E279" i="1221"/>
  <c r="E287" i="1221"/>
  <c r="E295" i="1221"/>
  <c r="E303" i="1221"/>
  <c r="E849" i="1221"/>
  <c r="E857" i="1221"/>
  <c r="E865" i="1221"/>
  <c r="E873" i="1221"/>
  <c r="E881" i="1221"/>
  <c r="E889" i="1221"/>
  <c r="E897" i="1221"/>
  <c r="E905" i="1221"/>
  <c r="E913" i="1221"/>
  <c r="E921" i="1221"/>
  <c r="E929" i="1221"/>
  <c r="E937" i="1221"/>
  <c r="E945" i="1221"/>
  <c r="E953" i="1221"/>
  <c r="E961" i="1221"/>
  <c r="E969" i="1221"/>
  <c r="E977" i="1221"/>
  <c r="E985" i="1221"/>
  <c r="E993" i="1221"/>
  <c r="E1001" i="1221"/>
  <c r="E1009" i="1221"/>
  <c r="E1017" i="1221"/>
  <c r="E1025" i="1221"/>
  <c r="E1033" i="1221"/>
  <c r="E1041" i="1221"/>
  <c r="E646" i="1221"/>
  <c r="E654" i="1221"/>
  <c r="E662" i="1221"/>
  <c r="E670" i="1221"/>
  <c r="E678" i="1221"/>
  <c r="E686" i="1221"/>
  <c r="E694" i="1221"/>
  <c r="E702" i="1221"/>
  <c r="E710" i="1221"/>
  <c r="E718" i="1221"/>
  <c r="E726" i="1221"/>
  <c r="E734" i="1221"/>
  <c r="E742" i="1221"/>
  <c r="E750" i="1221"/>
  <c r="E758" i="1221"/>
  <c r="E766" i="1221"/>
  <c r="E774" i="1221"/>
  <c r="E782" i="1221"/>
  <c r="E790" i="1221"/>
  <c r="E798" i="1221"/>
  <c r="E806" i="1221"/>
  <c r="E814" i="1221"/>
  <c r="E822" i="1221"/>
  <c r="E830" i="1221"/>
  <c r="E838" i="1221"/>
  <c r="E443" i="1221"/>
  <c r="E451" i="1221"/>
  <c r="E459" i="1221"/>
  <c r="E467" i="1221"/>
  <c r="E475" i="1221"/>
  <c r="E483" i="1221"/>
  <c r="E491" i="1221"/>
  <c r="E499" i="1221"/>
  <c r="E507" i="1221"/>
  <c r="E515" i="1221"/>
  <c r="E523" i="1221"/>
  <c r="E531" i="1221"/>
  <c r="E539" i="1221"/>
  <c r="E547" i="1221"/>
  <c r="E555" i="1221"/>
  <c r="E563" i="1221"/>
  <c r="E571" i="1221"/>
  <c r="E579" i="1221"/>
  <c r="E587" i="1221"/>
  <c r="E595" i="1221"/>
  <c r="E603" i="1221"/>
  <c r="E611" i="1221"/>
  <c r="E619" i="1221"/>
  <c r="E627" i="1221"/>
  <c r="E635" i="1221"/>
  <c r="E240" i="1221"/>
  <c r="E248" i="1221"/>
  <c r="E256" i="1221"/>
  <c r="E264" i="1221"/>
  <c r="E272" i="1221"/>
  <c r="E280" i="1221"/>
  <c r="E288" i="1221"/>
  <c r="E296" i="1221"/>
  <c r="E304" i="1221"/>
  <c r="E312" i="1221"/>
  <c r="E850" i="1221"/>
  <c r="E858" i="1221"/>
  <c r="E866" i="1221"/>
  <c r="E874" i="1221"/>
  <c r="E882" i="1221"/>
  <c r="E890" i="1221"/>
  <c r="E898" i="1221"/>
  <c r="E906" i="1221"/>
  <c r="E914" i="1221"/>
  <c r="E922" i="1221"/>
  <c r="E930" i="1221"/>
  <c r="E938" i="1221"/>
  <c r="E946" i="1221"/>
  <c r="E954" i="1221"/>
  <c r="E962" i="1221"/>
  <c r="E970" i="1221"/>
  <c r="E978" i="1221"/>
  <c r="E986" i="1221"/>
  <c r="E994" i="1221"/>
  <c r="E1002" i="1221"/>
  <c r="E1010" i="1221"/>
  <c r="E1018" i="1221"/>
  <c r="E1026" i="1221"/>
  <c r="E1034" i="1221"/>
  <c r="E1042" i="1221"/>
  <c r="E647" i="1221"/>
  <c r="E655" i="1221"/>
  <c r="E663" i="1221"/>
  <c r="E671" i="1221"/>
  <c r="E679" i="1221"/>
  <c r="E687" i="1221"/>
  <c r="E695" i="1221"/>
  <c r="E703" i="1221"/>
  <c r="E711" i="1221"/>
  <c r="E719" i="1221"/>
  <c r="E727" i="1221"/>
  <c r="E735" i="1221"/>
  <c r="E743" i="1221"/>
  <c r="E751" i="1221"/>
  <c r="E759" i="1221"/>
  <c r="E767" i="1221"/>
  <c r="E775" i="1221"/>
  <c r="E783" i="1221"/>
  <c r="E791" i="1221"/>
  <c r="E799" i="1221"/>
  <c r="E807" i="1221"/>
  <c r="E815" i="1221"/>
  <c r="E823" i="1221"/>
  <c r="E831" i="1221"/>
  <c r="E839" i="1221"/>
  <c r="E444" i="1221"/>
  <c r="E452" i="1221"/>
  <c r="E460" i="1221"/>
  <c r="E468" i="1221"/>
  <c r="E476" i="1221"/>
  <c r="E484" i="1221"/>
  <c r="E492" i="1221"/>
  <c r="E500" i="1221"/>
  <c r="E508" i="1221"/>
  <c r="E516" i="1221"/>
  <c r="E524" i="1221"/>
  <c r="E532" i="1221"/>
  <c r="E540" i="1221"/>
  <c r="E548" i="1221"/>
  <c r="E556" i="1221"/>
  <c r="E564" i="1221"/>
  <c r="E572" i="1221"/>
  <c r="E580" i="1221"/>
  <c r="E588" i="1221"/>
  <c r="E596" i="1221"/>
  <c r="E604" i="1221"/>
  <c r="E612" i="1221"/>
  <c r="E620" i="1221"/>
  <c r="E628" i="1221"/>
  <c r="E636" i="1221"/>
  <c r="E241" i="1221"/>
  <c r="E249" i="1221"/>
  <c r="E257" i="1221"/>
  <c r="E265" i="1221"/>
  <c r="E273" i="1221"/>
  <c r="E281" i="1221"/>
  <c r="E289" i="1221"/>
  <c r="E297" i="1221"/>
  <c r="E305" i="1221"/>
  <c r="E851" i="1221"/>
  <c r="E867" i="1221"/>
  <c r="E883" i="1221"/>
  <c r="E899" i="1221"/>
  <c r="E915" i="1221"/>
  <c r="E931" i="1221"/>
  <c r="E947" i="1221"/>
  <c r="E963" i="1221"/>
  <c r="E979" i="1221"/>
  <c r="E995" i="1221"/>
  <c r="E1011" i="1221"/>
  <c r="E1027" i="1221"/>
  <c r="E1043" i="1221"/>
  <c r="E656" i="1221"/>
  <c r="E672" i="1221"/>
  <c r="E688" i="1221"/>
  <c r="E704" i="1221"/>
  <c r="E720" i="1221"/>
  <c r="E736" i="1221"/>
  <c r="E752" i="1221"/>
  <c r="E768" i="1221"/>
  <c r="E784" i="1221"/>
  <c r="E800" i="1221"/>
  <c r="E816" i="1221"/>
  <c r="E832" i="1221"/>
  <c r="E445" i="1221"/>
  <c r="E461" i="1221"/>
  <c r="E477" i="1221"/>
  <c r="E493" i="1221"/>
  <c r="E509" i="1221"/>
  <c r="E525" i="1221"/>
  <c r="E541" i="1221"/>
  <c r="E557" i="1221"/>
  <c r="E573" i="1221"/>
  <c r="E589" i="1221"/>
  <c r="E605" i="1221"/>
  <c r="E621" i="1221"/>
  <c r="E637" i="1221"/>
  <c r="E250" i="1221"/>
  <c r="E266" i="1221"/>
  <c r="E282" i="1221"/>
  <c r="E298" i="1221"/>
  <c r="E311" i="1221"/>
  <c r="E320" i="1221"/>
  <c r="E328" i="1221"/>
  <c r="E336" i="1221"/>
  <c r="E344" i="1221"/>
  <c r="E352" i="1221"/>
  <c r="E360" i="1221"/>
  <c r="E368" i="1221"/>
  <c r="E376" i="1221"/>
  <c r="E384" i="1221"/>
  <c r="E392" i="1221"/>
  <c r="E400" i="1221"/>
  <c r="E408" i="1221"/>
  <c r="E416" i="1221"/>
  <c r="E424" i="1221"/>
  <c r="E432" i="1221"/>
  <c r="E37" i="1221"/>
  <c r="E45" i="1221"/>
  <c r="E53" i="1221"/>
  <c r="E61" i="1221"/>
  <c r="E69" i="1221"/>
  <c r="E77" i="1221"/>
  <c r="E85" i="1221"/>
  <c r="E93" i="1221"/>
  <c r="E101" i="1221"/>
  <c r="E109" i="1221"/>
  <c r="E117" i="1221"/>
  <c r="E125" i="1221"/>
  <c r="E133" i="1221"/>
  <c r="E141" i="1221"/>
  <c r="E149" i="1221"/>
  <c r="E157" i="1221"/>
  <c r="E165" i="1221"/>
  <c r="E173" i="1221"/>
  <c r="E181" i="1221"/>
  <c r="E189" i="1221"/>
  <c r="E197" i="1221"/>
  <c r="E205" i="1221"/>
  <c r="E213" i="1221"/>
  <c r="E221" i="1221"/>
  <c r="E229" i="1221"/>
  <c r="E14" i="1221"/>
  <c r="E22" i="1221"/>
  <c r="E30" i="1221"/>
  <c r="E313" i="1221"/>
  <c r="E345" i="1221"/>
  <c r="E353" i="1221"/>
  <c r="E369" i="1221"/>
  <c r="E377" i="1221"/>
  <c r="E385" i="1221"/>
  <c r="E852" i="1221"/>
  <c r="E868" i="1221"/>
  <c r="E884" i="1221"/>
  <c r="E900" i="1221"/>
  <c r="E916" i="1221"/>
  <c r="E932" i="1221"/>
  <c r="E948" i="1221"/>
  <c r="E964" i="1221"/>
  <c r="E980" i="1221"/>
  <c r="E996" i="1221"/>
  <c r="E1012" i="1221"/>
  <c r="E1028" i="1221"/>
  <c r="E1044" i="1221"/>
  <c r="E657" i="1221"/>
  <c r="E673" i="1221"/>
  <c r="E689" i="1221"/>
  <c r="E705" i="1221"/>
  <c r="E721" i="1221"/>
  <c r="E737" i="1221"/>
  <c r="E753" i="1221"/>
  <c r="E769" i="1221"/>
  <c r="E785" i="1221"/>
  <c r="E801" i="1221"/>
  <c r="E817" i="1221"/>
  <c r="E833" i="1221"/>
  <c r="E446" i="1221"/>
  <c r="E462" i="1221"/>
  <c r="E478" i="1221"/>
  <c r="E494" i="1221"/>
  <c r="E510" i="1221"/>
  <c r="E526" i="1221"/>
  <c r="E542" i="1221"/>
  <c r="E558" i="1221"/>
  <c r="E574" i="1221"/>
  <c r="E590" i="1221"/>
  <c r="E606" i="1221"/>
  <c r="E622" i="1221"/>
  <c r="E638" i="1221"/>
  <c r="E251" i="1221"/>
  <c r="E267" i="1221"/>
  <c r="E283" i="1221"/>
  <c r="E299" i="1221"/>
  <c r="E321" i="1221"/>
  <c r="E329" i="1221"/>
  <c r="E337" i="1221"/>
  <c r="E361" i="1221"/>
  <c r="E853" i="1221"/>
  <c r="E869" i="1221"/>
  <c r="E885" i="1221"/>
  <c r="E901" i="1221"/>
  <c r="E917" i="1221"/>
  <c r="E933" i="1221"/>
  <c r="E949" i="1221"/>
  <c r="E965" i="1221"/>
  <c r="E981" i="1221"/>
  <c r="E997" i="1221"/>
  <c r="E1013" i="1221"/>
  <c r="E1029" i="1221"/>
  <c r="E1045" i="1221"/>
  <c r="E658" i="1221"/>
  <c r="E674" i="1221"/>
  <c r="E690" i="1221"/>
  <c r="E706" i="1221"/>
  <c r="E722" i="1221"/>
  <c r="E738" i="1221"/>
  <c r="E754" i="1221"/>
  <c r="E770" i="1221"/>
  <c r="E786" i="1221"/>
  <c r="E802" i="1221"/>
  <c r="E818" i="1221"/>
  <c r="E834" i="1221"/>
  <c r="E447" i="1221"/>
  <c r="E463" i="1221"/>
  <c r="E479" i="1221"/>
  <c r="E495" i="1221"/>
  <c r="E511" i="1221"/>
  <c r="E527" i="1221"/>
  <c r="E543" i="1221"/>
  <c r="E559" i="1221"/>
  <c r="E575" i="1221"/>
  <c r="E591" i="1221"/>
  <c r="E607" i="1221"/>
  <c r="E623" i="1221"/>
  <c r="E639" i="1221"/>
  <c r="E252" i="1221"/>
  <c r="E268" i="1221"/>
  <c r="E284" i="1221"/>
  <c r="E300" i="1221"/>
  <c r="E314" i="1221"/>
  <c r="E322" i="1221"/>
  <c r="E330" i="1221"/>
  <c r="E338" i="1221"/>
  <c r="E346" i="1221"/>
  <c r="E354" i="1221"/>
  <c r="E362" i="1221"/>
  <c r="E370" i="1221"/>
  <c r="E378" i="1221"/>
  <c r="E386" i="1221"/>
  <c r="E394" i="1221"/>
  <c r="E402" i="1221"/>
  <c r="E410" i="1221"/>
  <c r="E418" i="1221"/>
  <c r="E426" i="1221"/>
  <c r="E434" i="1221"/>
  <c r="E39" i="1221"/>
  <c r="E47" i="1221"/>
  <c r="E55" i="1221"/>
  <c r="E63" i="1221"/>
  <c r="E71" i="1221"/>
  <c r="E79" i="1221"/>
  <c r="E87" i="1221"/>
  <c r="E95" i="1221"/>
  <c r="E103" i="1221"/>
  <c r="E111" i="1221"/>
  <c r="E119" i="1221"/>
  <c r="E127" i="1221"/>
  <c r="E135" i="1221"/>
  <c r="E143" i="1221"/>
  <c r="E151" i="1221"/>
  <c r="E159" i="1221"/>
  <c r="E167" i="1221"/>
  <c r="E175" i="1221"/>
  <c r="E183" i="1221"/>
  <c r="E191" i="1221"/>
  <c r="E199" i="1221"/>
  <c r="E207" i="1221"/>
  <c r="E215" i="1221"/>
  <c r="E223" i="1221"/>
  <c r="E231" i="1221"/>
  <c r="E16" i="1221"/>
  <c r="E24" i="1221"/>
  <c r="E854" i="1221"/>
  <c r="E870" i="1221"/>
  <c r="E886" i="1221"/>
  <c r="E902" i="1221"/>
  <c r="E918" i="1221"/>
  <c r="E934" i="1221"/>
  <c r="E950" i="1221"/>
  <c r="E966" i="1221"/>
  <c r="E982" i="1221"/>
  <c r="E998" i="1221"/>
  <c r="E1014" i="1221"/>
  <c r="E1030" i="1221"/>
  <c r="E846" i="1221"/>
  <c r="E659" i="1221"/>
  <c r="E675" i="1221"/>
  <c r="E691" i="1221"/>
  <c r="E707" i="1221"/>
  <c r="E723" i="1221"/>
  <c r="E739" i="1221"/>
  <c r="E755" i="1221"/>
  <c r="E771" i="1221"/>
  <c r="E787" i="1221"/>
  <c r="E803" i="1221"/>
  <c r="E819" i="1221"/>
  <c r="E835" i="1221"/>
  <c r="E448" i="1221"/>
  <c r="E464" i="1221"/>
  <c r="E480" i="1221"/>
  <c r="E496" i="1221"/>
  <c r="E512" i="1221"/>
  <c r="E528" i="1221"/>
  <c r="E544" i="1221"/>
  <c r="E560" i="1221"/>
  <c r="E576" i="1221"/>
  <c r="E592" i="1221"/>
  <c r="E608" i="1221"/>
  <c r="E624" i="1221"/>
  <c r="E440" i="1221"/>
  <c r="E253" i="1221"/>
  <c r="E269" i="1221"/>
  <c r="E285" i="1221"/>
  <c r="E301" i="1221"/>
  <c r="E315" i="1221"/>
  <c r="E323" i="1221"/>
  <c r="E331" i="1221"/>
  <c r="E339" i="1221"/>
  <c r="E347" i="1221"/>
  <c r="E355" i="1221"/>
  <c r="E363" i="1221"/>
  <c r="E371" i="1221"/>
  <c r="E379" i="1221"/>
  <c r="E387" i="1221"/>
  <c r="E395" i="1221"/>
  <c r="E403" i="1221"/>
  <c r="E411" i="1221"/>
  <c r="E419" i="1221"/>
  <c r="E427" i="1221"/>
  <c r="E435" i="1221"/>
  <c r="E40" i="1221"/>
  <c r="E48" i="1221"/>
  <c r="E56" i="1221"/>
  <c r="E64" i="1221"/>
  <c r="E72" i="1221"/>
  <c r="E80" i="1221"/>
  <c r="E88" i="1221"/>
  <c r="E96" i="1221"/>
  <c r="E104" i="1221"/>
  <c r="E112" i="1221"/>
  <c r="E120" i="1221"/>
  <c r="E128" i="1221"/>
  <c r="E136" i="1221"/>
  <c r="E144" i="1221"/>
  <c r="E152" i="1221"/>
  <c r="E160" i="1221"/>
  <c r="E168" i="1221"/>
  <c r="E176" i="1221"/>
  <c r="E184" i="1221"/>
  <c r="E192" i="1221"/>
  <c r="E200" i="1221"/>
  <c r="E208" i="1221"/>
  <c r="E216" i="1221"/>
  <c r="E224" i="1221"/>
  <c r="E232" i="1221"/>
  <c r="E17" i="1221"/>
  <c r="E25" i="1221"/>
  <c r="E859" i="1221"/>
  <c r="E891" i="1221"/>
  <c r="E923" i="1221"/>
  <c r="E955" i="1221"/>
  <c r="E987" i="1221"/>
  <c r="E1019" i="1221"/>
  <c r="E648" i="1221"/>
  <c r="E680" i="1221"/>
  <c r="E712" i="1221"/>
  <c r="E744" i="1221"/>
  <c r="E776" i="1221"/>
  <c r="E808" i="1221"/>
  <c r="E840" i="1221"/>
  <c r="E469" i="1221"/>
  <c r="E501" i="1221"/>
  <c r="E533" i="1221"/>
  <c r="E565" i="1221"/>
  <c r="E597" i="1221"/>
  <c r="E629" i="1221"/>
  <c r="E258" i="1221"/>
  <c r="E290" i="1221"/>
  <c r="E316" i="1221"/>
  <c r="E332" i="1221"/>
  <c r="E348" i="1221"/>
  <c r="E364" i="1221"/>
  <c r="E380" i="1221"/>
  <c r="E393" i="1221"/>
  <c r="E406" i="1221"/>
  <c r="E420" i="1221"/>
  <c r="E431" i="1221"/>
  <c r="E42" i="1221"/>
  <c r="E54" i="1221"/>
  <c r="E67" i="1221"/>
  <c r="E81" i="1221"/>
  <c r="E92" i="1221"/>
  <c r="E106" i="1221"/>
  <c r="E118" i="1221"/>
  <c r="E131" i="1221"/>
  <c r="E145" i="1221"/>
  <c r="E156" i="1221"/>
  <c r="E170" i="1221"/>
  <c r="E182" i="1221"/>
  <c r="E195" i="1221"/>
  <c r="E209" i="1221"/>
  <c r="E220" i="1221"/>
  <c r="E34" i="1221"/>
  <c r="E23" i="1221"/>
  <c r="E291" i="1221"/>
  <c r="E333" i="1221"/>
  <c r="E349" i="1221"/>
  <c r="E365" i="1221"/>
  <c r="E396" i="1221"/>
  <c r="E407" i="1221"/>
  <c r="E421" i="1221"/>
  <c r="E433" i="1221"/>
  <c r="E43" i="1221"/>
  <c r="E57" i="1221"/>
  <c r="E68" i="1221"/>
  <c r="E82" i="1221"/>
  <c r="E107" i="1221"/>
  <c r="E121" i="1221"/>
  <c r="E132" i="1221"/>
  <c r="E146" i="1221"/>
  <c r="E158" i="1221"/>
  <c r="E171" i="1221"/>
  <c r="E185" i="1221"/>
  <c r="E196" i="1221"/>
  <c r="E210" i="1221"/>
  <c r="E222" i="1221"/>
  <c r="E12" i="1221"/>
  <c r="E26" i="1221"/>
  <c r="E97" i="1221"/>
  <c r="E122" i="1221"/>
  <c r="E161" i="1221"/>
  <c r="E198" i="1221"/>
  <c r="E13" i="1221"/>
  <c r="E27" i="1221"/>
  <c r="E728" i="1221"/>
  <c r="E242" i="1221"/>
  <c r="E324" i="1221"/>
  <c r="E356" i="1221"/>
  <c r="E388" i="1221"/>
  <c r="E35" i="1221"/>
  <c r="E86" i="1221"/>
  <c r="E124" i="1221"/>
  <c r="E163" i="1221"/>
  <c r="E188" i="1221"/>
  <c r="E18" i="1221"/>
  <c r="E940" i="1221"/>
  <c r="E697" i="1221"/>
  <c r="E518" i="1221"/>
  <c r="E275" i="1221"/>
  <c r="E389" i="1221"/>
  <c r="E50" i="1221"/>
  <c r="E153" i="1221"/>
  <c r="E190" i="1221"/>
  <c r="E228" i="1221"/>
  <c r="E11" i="1221"/>
  <c r="E941" i="1221"/>
  <c r="E1005" i="1221"/>
  <c r="E698" i="1221"/>
  <c r="E730" i="1221"/>
  <c r="E826" i="1221"/>
  <c r="E860" i="1221"/>
  <c r="E892" i="1221"/>
  <c r="E924" i="1221"/>
  <c r="E956" i="1221"/>
  <c r="E988" i="1221"/>
  <c r="E1020" i="1221"/>
  <c r="E649" i="1221"/>
  <c r="E681" i="1221"/>
  <c r="E713" i="1221"/>
  <c r="E745" i="1221"/>
  <c r="E777" i="1221"/>
  <c r="E809" i="1221"/>
  <c r="E841" i="1221"/>
  <c r="E470" i="1221"/>
  <c r="E502" i="1221"/>
  <c r="E534" i="1221"/>
  <c r="E566" i="1221"/>
  <c r="E598" i="1221"/>
  <c r="E630" i="1221"/>
  <c r="E259" i="1221"/>
  <c r="E317" i="1221"/>
  <c r="E381" i="1221"/>
  <c r="E94" i="1221"/>
  <c r="E824" i="1221"/>
  <c r="E49" i="1221"/>
  <c r="E138" i="1221"/>
  <c r="E227" i="1221"/>
  <c r="E29" i="1221"/>
  <c r="E972" i="1221"/>
  <c r="E729" i="1221"/>
  <c r="E486" i="1221"/>
  <c r="E582" i="1221"/>
  <c r="E243" i="1221"/>
  <c r="E341" i="1221"/>
  <c r="E401" i="1221"/>
  <c r="E62" i="1221"/>
  <c r="E973" i="1221"/>
  <c r="E762" i="1221"/>
  <c r="E861" i="1221"/>
  <c r="E893" i="1221"/>
  <c r="E925" i="1221"/>
  <c r="E957" i="1221"/>
  <c r="E989" i="1221"/>
  <c r="E1021" i="1221"/>
  <c r="E650" i="1221"/>
  <c r="E682" i="1221"/>
  <c r="E714" i="1221"/>
  <c r="E746" i="1221"/>
  <c r="E778" i="1221"/>
  <c r="E810" i="1221"/>
  <c r="E842" i="1221"/>
  <c r="E471" i="1221"/>
  <c r="E503" i="1221"/>
  <c r="E535" i="1221"/>
  <c r="E567" i="1221"/>
  <c r="E599" i="1221"/>
  <c r="E631" i="1221"/>
  <c r="E260" i="1221"/>
  <c r="E292" i="1221"/>
  <c r="E318" i="1221"/>
  <c r="E334" i="1221"/>
  <c r="E350" i="1221"/>
  <c r="E366" i="1221"/>
  <c r="E382" i="1221"/>
  <c r="E397" i="1221"/>
  <c r="E409" i="1221"/>
  <c r="E422" i="1221"/>
  <c r="E436" i="1221"/>
  <c r="E44" i="1221"/>
  <c r="E58" i="1221"/>
  <c r="E70" i="1221"/>
  <c r="E83" i="1221"/>
  <c r="E108" i="1221"/>
  <c r="E134" i="1221"/>
  <c r="E147" i="1221"/>
  <c r="E172" i="1221"/>
  <c r="E186" i="1221"/>
  <c r="E211" i="1221"/>
  <c r="E225" i="1221"/>
  <c r="E792" i="1221"/>
  <c r="E581" i="1221"/>
  <c r="E274" i="1221"/>
  <c r="E340" i="1221"/>
  <c r="E399" i="1221"/>
  <c r="E60" i="1221"/>
  <c r="E99" i="1221"/>
  <c r="E202" i="1221"/>
  <c r="E908" i="1221"/>
  <c r="E1004" i="1221"/>
  <c r="E1036" i="1221"/>
  <c r="E665" i="1221"/>
  <c r="E793" i="1221"/>
  <c r="E454" i="1221"/>
  <c r="E550" i="1221"/>
  <c r="E325" i="1221"/>
  <c r="E373" i="1221"/>
  <c r="E36" i="1221"/>
  <c r="E100" i="1221"/>
  <c r="E114" i="1221"/>
  <c r="E126" i="1221"/>
  <c r="E164" i="1221"/>
  <c r="E203" i="1221"/>
  <c r="E19" i="1221"/>
  <c r="E877" i="1221"/>
  <c r="E666" i="1221"/>
  <c r="E862" i="1221"/>
  <c r="E894" i="1221"/>
  <c r="E926" i="1221"/>
  <c r="E958" i="1221"/>
  <c r="E990" i="1221"/>
  <c r="E1022" i="1221"/>
  <c r="E651" i="1221"/>
  <c r="E683" i="1221"/>
  <c r="E715" i="1221"/>
  <c r="E747" i="1221"/>
  <c r="E779" i="1221"/>
  <c r="E811" i="1221"/>
  <c r="E643" i="1221"/>
  <c r="E472" i="1221"/>
  <c r="E504" i="1221"/>
  <c r="E536" i="1221"/>
  <c r="E568" i="1221"/>
  <c r="E600" i="1221"/>
  <c r="E632" i="1221"/>
  <c r="E261" i="1221"/>
  <c r="E293" i="1221"/>
  <c r="E319" i="1221"/>
  <c r="E335" i="1221"/>
  <c r="E351" i="1221"/>
  <c r="E367" i="1221"/>
  <c r="E383" i="1221"/>
  <c r="E398" i="1221"/>
  <c r="E412" i="1221"/>
  <c r="E423" i="1221"/>
  <c r="E237" i="1221"/>
  <c r="E46" i="1221"/>
  <c r="E59" i="1221"/>
  <c r="E73" i="1221"/>
  <c r="E84" i="1221"/>
  <c r="E98" i="1221"/>
  <c r="E110" i="1221"/>
  <c r="E123" i="1221"/>
  <c r="E137" i="1221"/>
  <c r="E148" i="1221"/>
  <c r="E162" i="1221"/>
  <c r="E174" i="1221"/>
  <c r="E187" i="1221"/>
  <c r="E201" i="1221"/>
  <c r="E212" i="1221"/>
  <c r="E226" i="1221"/>
  <c r="E15" i="1221"/>
  <c r="E28" i="1221"/>
  <c r="E875" i="1221"/>
  <c r="E907" i="1221"/>
  <c r="E939" i="1221"/>
  <c r="E971" i="1221"/>
  <c r="E1003" i="1221"/>
  <c r="E1035" i="1221"/>
  <c r="E664" i="1221"/>
  <c r="E696" i="1221"/>
  <c r="E760" i="1221"/>
  <c r="E453" i="1221"/>
  <c r="E485" i="1221"/>
  <c r="E517" i="1221"/>
  <c r="E549" i="1221"/>
  <c r="E613" i="1221"/>
  <c r="E306" i="1221"/>
  <c r="E372" i="1221"/>
  <c r="E413" i="1221"/>
  <c r="E425" i="1221"/>
  <c r="E74" i="1221"/>
  <c r="E113" i="1221"/>
  <c r="E150" i="1221"/>
  <c r="E177" i="1221"/>
  <c r="E214" i="1221"/>
  <c r="E876" i="1221"/>
  <c r="E761" i="1221"/>
  <c r="E825" i="1221"/>
  <c r="E614" i="1221"/>
  <c r="E307" i="1221"/>
  <c r="E357" i="1221"/>
  <c r="E414" i="1221"/>
  <c r="E428" i="1221"/>
  <c r="E75" i="1221"/>
  <c r="E89" i="1221"/>
  <c r="E139" i="1221"/>
  <c r="E178" i="1221"/>
  <c r="E217" i="1221"/>
  <c r="E909" i="1221"/>
  <c r="E1037" i="1221"/>
  <c r="E878" i="1221"/>
  <c r="E731" i="1221"/>
  <c r="E488" i="1221"/>
  <c r="E616" i="1221"/>
  <c r="E327" i="1221"/>
  <c r="E391" i="1221"/>
  <c r="E41" i="1221"/>
  <c r="E91" i="1221"/>
  <c r="E142" i="1221"/>
  <c r="E194" i="1221"/>
  <c r="E21" i="1221"/>
  <c r="E404" i="1221"/>
  <c r="E102" i="1221"/>
  <c r="E154" i="1221"/>
  <c r="E942" i="1221"/>
  <c r="E520" i="1221"/>
  <c r="E343" i="1221"/>
  <c r="E52" i="1221"/>
  <c r="E155" i="1221"/>
  <c r="E206" i="1221"/>
  <c r="E115" i="1221"/>
  <c r="E1006" i="1221"/>
  <c r="E277" i="1221"/>
  <c r="E359" i="1221"/>
  <c r="E66" i="1221"/>
  <c r="E169" i="1221"/>
  <c r="E1038" i="1221"/>
  <c r="E374" i="1221"/>
  <c r="E429" i="1221"/>
  <c r="E230" i="1221"/>
  <c r="E309" i="1221"/>
  <c r="E130" i="1221"/>
  <c r="E615" i="1221"/>
  <c r="E326" i="1221"/>
  <c r="E90" i="1221"/>
  <c r="E910" i="1221"/>
  <c r="E763" i="1221"/>
  <c r="E519" i="1221"/>
  <c r="E244" i="1221"/>
  <c r="E342" i="1221"/>
  <c r="E51" i="1221"/>
  <c r="E204" i="1221"/>
  <c r="E794" i="1221"/>
  <c r="E245" i="1221"/>
  <c r="E405" i="1221"/>
  <c r="E105" i="1221"/>
  <c r="E415" i="1221"/>
  <c r="E166" i="1221"/>
  <c r="E827" i="1221"/>
  <c r="E116" i="1221"/>
  <c r="E455" i="1221"/>
  <c r="E129" i="1221"/>
  <c r="E456" i="1221"/>
  <c r="E584" i="1221"/>
  <c r="E430" i="1221"/>
  <c r="E78" i="1221"/>
  <c r="E487" i="1221"/>
  <c r="E140" i="1221"/>
  <c r="E193" i="1221"/>
  <c r="E974" i="1221"/>
  <c r="E795" i="1221"/>
  <c r="E551" i="1221"/>
  <c r="E276" i="1221"/>
  <c r="E358" i="1221"/>
  <c r="E65" i="1221"/>
  <c r="E218" i="1221"/>
  <c r="E552" i="1221"/>
  <c r="E417" i="1221"/>
  <c r="E219" i="1221"/>
  <c r="E583" i="1221"/>
  <c r="E308" i="1221"/>
  <c r="E76" i="1221"/>
  <c r="E179" i="1221"/>
  <c r="E667" i="1221"/>
  <c r="E375" i="1221"/>
  <c r="E180" i="1221"/>
  <c r="E233" i="1221"/>
  <c r="E699" i="1221"/>
  <c r="E390" i="1221"/>
  <c r="E38" i="1221"/>
  <c r="E20" i="1221"/>
  <c r="C44" i="1197"/>
  <c r="C62" i="1212" l="1"/>
  <c r="C63" i="1212"/>
  <c r="D29" i="1197"/>
  <c r="D34" i="1197"/>
  <c r="D37" i="1197"/>
  <c r="D40" i="1197"/>
  <c r="D42" i="1197"/>
  <c r="D44" i="1197"/>
  <c r="D39" i="1197"/>
  <c r="D31" i="1197"/>
  <c r="D41" i="1197"/>
  <c r="D43" i="1197"/>
  <c r="D38" i="1197"/>
  <c r="D32" i="1197"/>
  <c r="D33" i="1197"/>
  <c r="D36" i="1197" l="1"/>
  <c r="E12" i="137" l="1"/>
  <c r="C12" i="137"/>
  <c r="E11" i="137"/>
  <c r="C11" i="137"/>
  <c r="E10" i="137"/>
  <c r="C10" i="137"/>
  <c r="E9" i="137"/>
  <c r="C9" i="137"/>
  <c r="E8" i="137"/>
  <c r="C8" i="137"/>
  <c r="E7" i="137"/>
  <c r="C7" i="137"/>
  <c r="E6" i="137"/>
  <c r="C6" i="137"/>
  <c r="E5" i="137"/>
  <c r="C5" i="137"/>
  <c r="E4" i="137"/>
  <c r="C4" i="137"/>
  <c r="E3" i="137"/>
  <c r="C3" i="137"/>
  <c r="H6" i="133"/>
  <c r="H5" i="133"/>
  <c r="H4" i="133"/>
  <c r="H3" i="133"/>
  <c r="H2" i="1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 authorId="0" shapeId="0" xr:uid="{00000000-0006-0000-1700-000001000000}">
      <text>
        <r>
          <rPr>
            <b/>
            <sz val="9"/>
            <color indexed="81"/>
            <rFont val="Tahoma"/>
            <family val="2"/>
          </rPr>
          <t xml:space="preserve">Label
</t>
        </r>
        <r>
          <rPr>
            <sz val="9"/>
            <color indexed="81"/>
            <rFont val="Tahoma"/>
            <family val="2"/>
          </rPr>
          <t xml:space="preserve">
It can be translated by adding an additional column called 'Label (lang)'
Where 'lang' is the code for the language.
I.E.: 'Label (fr-CA)' for Canadian French.</t>
        </r>
      </text>
    </comment>
  </commentList>
</comments>
</file>

<file path=xl/sharedStrings.xml><?xml version="1.0" encoding="utf-8"?>
<sst xmlns="http://schemas.openxmlformats.org/spreadsheetml/2006/main" count="6670" uniqueCount="2219">
  <si>
    <t>Balance Sheet - Assets</t>
  </si>
  <si>
    <t>Balance Sheet - Liabilities</t>
  </si>
  <si>
    <t>Solvency Analysis - Statement of Solvency</t>
  </si>
  <si>
    <t>Description</t>
  </si>
  <si>
    <t xml:space="preserve">Asset Analysis - Policyholder Investments Breakdown </t>
  </si>
  <si>
    <t xml:space="preserve"> </t>
  </si>
  <si>
    <t>Quarterly</t>
  </si>
  <si>
    <t>Email</t>
  </si>
  <si>
    <t>Asset Analysis - Calculation of Admissible Assets</t>
  </si>
  <si>
    <t>Income Statement - Shareholders</t>
  </si>
  <si>
    <t>Non-Financial Information - Significant Shareholders</t>
  </si>
  <si>
    <t>Income Statement Analysis</t>
  </si>
  <si>
    <t>Solvency Analysis</t>
  </si>
  <si>
    <t>Asset Analysis</t>
  </si>
  <si>
    <t>Non-Financial Analysis</t>
  </si>
  <si>
    <t>Monthly</t>
  </si>
  <si>
    <t>IU_1.1</t>
  </si>
  <si>
    <t>IU_2.2</t>
  </si>
  <si>
    <t>IU_3.3</t>
  </si>
  <si>
    <t>IU_1.2</t>
  </si>
  <si>
    <t>IU_2.1</t>
  </si>
  <si>
    <t>IU_3.1</t>
  </si>
  <si>
    <t>IU_3.2</t>
  </si>
  <si>
    <t>IU_4.1</t>
  </si>
  <si>
    <t>IU_4.2</t>
  </si>
  <si>
    <t>IU_5.1</t>
  </si>
  <si>
    <t>Income Statement - Policyholders</t>
  </si>
  <si>
    <t>Solvency Analysis - Required Solvency Margin - General and Health Insurance</t>
  </si>
  <si>
    <t>Solvency Analysis - Required Solvency Margin - Protection and Savings Insurance</t>
  </si>
  <si>
    <t>1.1.1</t>
  </si>
  <si>
    <t>1.1.2</t>
  </si>
  <si>
    <t>1.2.1</t>
  </si>
  <si>
    <t>1.2.2</t>
  </si>
  <si>
    <t/>
  </si>
  <si>
    <t/>
  </si>
  <si>
    <t>Form Set Mapping</t>
  </si>
  <si>
    <t>Dependency Display Option</t>
  </si>
  <si>
    <t>Dependency Dynamic</t>
  </si>
  <si>
    <t>Dependency</t>
  </si>
  <si>
    <t>Group</t>
  </si>
  <si>
    <t>Use the Form Set label as the reference prefix (e.g. ROC00001)</t>
  </si>
  <si>
    <t>Requires approval after submission</t>
  </si>
  <si>
    <t>Allow multiple instances in draft</t>
  </si>
  <si>
    <t>Allow Form Set to be downloaded in XML format</t>
  </si>
  <si>
    <t>Allow data to be uploaded from XML</t>
  </si>
  <si>
    <t>Allow data to be uploaded from Excel</t>
  </si>
  <si>
    <t>Supervisor Only - exclude from submission validation on Vizor Portal</t>
  </si>
  <si>
    <t>On-line file upload validation</t>
  </si>
  <si>
    <t>Automatically grant resubmission requests</t>
  </si>
  <si>
    <t>Yes</t>
  </si>
  <si>
    <t>No</t>
  </si>
  <si>
    <t>Common Properties</t>
  </si>
  <si>
    <t>Boolean</t>
  </si>
  <si>
    <t>Enumeration *</t>
  </si>
  <si>
    <t>Key *</t>
  </si>
  <si>
    <t>Label *</t>
  </si>
  <si>
    <t>Parent Key</t>
  </si>
  <si>
    <t>Form Set Label</t>
  </si>
  <si>
    <t/>
  </si>
  <si>
    <t>Mandatory</t>
  </si>
  <si>
    <t>Excel Upload</t>
  </si>
  <si>
    <t>PDF Orientation</t>
  </si>
  <si>
    <t>PDF Height (Amount)</t>
  </si>
  <si>
    <t>PDF Height (Unit)</t>
  </si>
  <si>
    <t>Hide on Vizor Portal (NOTE: Applies to Profile sections only)</t>
  </si>
  <si>
    <t>Status</t>
  </si>
  <si>
    <t>1</t>
  </si>
  <si>
    <t>2</t>
  </si>
  <si>
    <t>3</t>
  </si>
  <si>
    <t>4</t>
  </si>
  <si>
    <t>5</t>
  </si>
  <si>
    <t>6</t>
  </si>
  <si>
    <t>7</t>
  </si>
  <si>
    <t>IU_BSA</t>
  </si>
  <si>
    <t>IU_IS</t>
  </si>
  <si>
    <t>IU_SA</t>
  </si>
  <si>
    <t>IU_AA</t>
  </si>
  <si>
    <t>IU_NFA</t>
  </si>
  <si>
    <t>Balance Sheet Assets</t>
  </si>
  <si>
    <t>Weekly</t>
  </si>
  <si>
    <t>Error</t>
  </si>
  <si>
    <t>Rule</t>
  </si>
  <si>
    <t>Warning</t>
  </si>
  <si>
    <t>Daily</t>
  </si>
  <si>
    <t>Bank of Ghana</t>
  </si>
  <si>
    <t>Interest Rate</t>
  </si>
  <si>
    <t>Currency</t>
  </si>
  <si>
    <t>Guarantees</t>
  </si>
  <si>
    <t>USD</t>
  </si>
  <si>
    <t>GBP</t>
  </si>
  <si>
    <t>EUR</t>
  </si>
  <si>
    <t>Amount</t>
  </si>
  <si>
    <t>ZAR</t>
  </si>
  <si>
    <t>AUD</t>
  </si>
  <si>
    <t>JPY</t>
  </si>
  <si>
    <t>SEK</t>
  </si>
  <si>
    <t>CHF</t>
  </si>
  <si>
    <t>CNY</t>
  </si>
  <si>
    <t>CAD</t>
  </si>
  <si>
    <t>XOF</t>
  </si>
  <si>
    <t>Expiry Date</t>
  </si>
  <si>
    <t>N/A</t>
  </si>
  <si>
    <t>TOTAL</t>
  </si>
  <si>
    <t>S/N</t>
  </si>
  <si>
    <t xml:space="preserve">Others </t>
  </si>
  <si>
    <t>Others</t>
  </si>
  <si>
    <t>Total</t>
  </si>
  <si>
    <t>HEAD OFFICE</t>
  </si>
  <si>
    <t>Sector</t>
  </si>
  <si>
    <t>Manufacturing</t>
  </si>
  <si>
    <t>Other</t>
  </si>
  <si>
    <t>Item Code</t>
  </si>
  <si>
    <t>Item Description</t>
  </si>
  <si>
    <t>1 Month</t>
  </si>
  <si>
    <t>3 Months</t>
  </si>
  <si>
    <t>6 Months</t>
  </si>
  <si>
    <t>Any Other</t>
  </si>
  <si>
    <t>Construction</t>
  </si>
  <si>
    <t>Government</t>
  </si>
  <si>
    <t>Services</t>
  </si>
  <si>
    <t>Minimum</t>
  </si>
  <si>
    <t>8</t>
  </si>
  <si>
    <t>NA</t>
  </si>
  <si>
    <t>10</t>
  </si>
  <si>
    <t>9</t>
  </si>
  <si>
    <t>Item</t>
  </si>
  <si>
    <t>Sight</t>
  </si>
  <si>
    <t>Commission</t>
  </si>
  <si>
    <t>11</t>
  </si>
  <si>
    <t>12</t>
  </si>
  <si>
    <t>Accrued Interest</t>
  </si>
  <si>
    <t>Commercial Banks</t>
  </si>
  <si>
    <t>Rural Banks</t>
  </si>
  <si>
    <t>Credit Unions</t>
  </si>
  <si>
    <t>Government - Treasury Bills</t>
  </si>
  <si>
    <t>Bank of Ghana Bills</t>
  </si>
  <si>
    <t>Public Institutions</t>
  </si>
  <si>
    <t>Public Enterprises</t>
  </si>
  <si>
    <t>Sub-Total</t>
  </si>
  <si>
    <t>Individuals</t>
  </si>
  <si>
    <t>Reserves</t>
  </si>
  <si>
    <t>Individual</t>
  </si>
  <si>
    <t>Savings accounts</t>
  </si>
  <si>
    <t>Central Government</t>
  </si>
  <si>
    <t>Total Liabilities</t>
  </si>
  <si>
    <t>DKK</t>
  </si>
  <si>
    <t>NGN</t>
  </si>
  <si>
    <t>Overdraft</t>
  </si>
  <si>
    <t>3) MANUFACTURING</t>
  </si>
  <si>
    <t>A. FOR EXPORT</t>
  </si>
  <si>
    <t>B. FOR HOME MARKET</t>
  </si>
  <si>
    <t>(c) Other Import Items</t>
  </si>
  <si>
    <t>(a) Cocoa Exports</t>
  </si>
  <si>
    <t>(b) Timber Export</t>
  </si>
  <si>
    <t>(c) Other Export Items</t>
  </si>
  <si>
    <t>(a) Hire Purchase Companies</t>
  </si>
  <si>
    <t>(b) Insurance Companies</t>
  </si>
  <si>
    <t>(c) Building bodies and Corporations</t>
  </si>
  <si>
    <t>GRAND TOTAL</t>
  </si>
  <si>
    <t>Month Ended</t>
  </si>
  <si>
    <t>Domestic</t>
  </si>
  <si>
    <t>Foreign</t>
  </si>
  <si>
    <t>Schedule of  Average Positions of some Balance Sheet Items</t>
  </si>
  <si>
    <t>Average Period to date</t>
  </si>
  <si>
    <t>1) Total Assets</t>
  </si>
  <si>
    <t>2) Property, Plant and Equipment</t>
  </si>
  <si>
    <t>3) Shareholder's Funds</t>
  </si>
  <si>
    <t>Staff Numbers</t>
  </si>
  <si>
    <t>BRANCHES</t>
  </si>
  <si>
    <t>Total Staff(9+13)</t>
  </si>
  <si>
    <t>Fixed Deposits</t>
  </si>
  <si>
    <t>Current</t>
  </si>
  <si>
    <t>Doubtful</t>
  </si>
  <si>
    <t>Loss</t>
  </si>
  <si>
    <t>Name of Customer</t>
  </si>
  <si>
    <t>Malicious Code</t>
  </si>
  <si>
    <t>Other (Specify)</t>
  </si>
  <si>
    <t>Goodwill</t>
  </si>
  <si>
    <t>Institution Name</t>
  </si>
  <si>
    <t>GHS</t>
  </si>
  <si>
    <t>Net</t>
  </si>
  <si>
    <t>Item No.</t>
  </si>
  <si>
    <t>Non-Qualifying Retail Lending</t>
  </si>
  <si>
    <t>Sub-Standard</t>
  </si>
  <si>
    <t>2.1. Direct credit substitutes</t>
  </si>
  <si>
    <t>2.2. Performance-related contingencies</t>
  </si>
  <si>
    <t>2.3. Trade-related contingencies</t>
  </si>
  <si>
    <t>2.4. Lending of securities / posting securities as collateral</t>
  </si>
  <si>
    <t>2.5. Assets sold with recourse</t>
  </si>
  <si>
    <t>2.6. Forward asset purchases</t>
  </si>
  <si>
    <t>2.7. Partly paid shares and securities</t>
  </si>
  <si>
    <t>2.8. Placements of forward deposits</t>
  </si>
  <si>
    <t>2.9. Note issuance and underwriting facilities</t>
  </si>
  <si>
    <t>2.11. Other commitments</t>
  </si>
  <si>
    <t>2.11.1.2. Other loans</t>
  </si>
  <si>
    <t>2.11.2. Commitments with an original maturity of one year or less</t>
  </si>
  <si>
    <t>2.11.3. Commitments with an original maturity of over one year</t>
  </si>
  <si>
    <t>2.11.4. Commitments that can be unconditionally cancelled at any time without notice</t>
  </si>
  <si>
    <t>2.12. All other non-market-related off-balance sheet transactions</t>
  </si>
  <si>
    <t>A</t>
  </si>
  <si>
    <t>B</t>
  </si>
  <si>
    <t>C</t>
  </si>
  <si>
    <t>D</t>
  </si>
  <si>
    <t>E</t>
  </si>
  <si>
    <t>F</t>
  </si>
  <si>
    <t>Unrated (RW of 100%)</t>
  </si>
  <si>
    <t>Non Central GVT PSE that are non-profit making (RW of 50%)</t>
  </si>
  <si>
    <t>ERG1 (RW of 20%)</t>
  </si>
  <si>
    <t>Corporate Finance</t>
  </si>
  <si>
    <t>Corporate Bonds</t>
  </si>
  <si>
    <t>Type</t>
  </si>
  <si>
    <t>Secured</t>
  </si>
  <si>
    <t>Unsecured</t>
  </si>
  <si>
    <t>Assets</t>
  </si>
  <si>
    <t>Other Assets</t>
  </si>
  <si>
    <t>Total Assets</t>
  </si>
  <si>
    <t>Liabilities</t>
  </si>
  <si>
    <t>Statutory Reserve Fund</t>
  </si>
  <si>
    <t>U.S Dollar</t>
  </si>
  <si>
    <t>Pound Sterling</t>
  </si>
  <si>
    <t>Swiss Franc</t>
  </si>
  <si>
    <t>Australian Dollar</t>
  </si>
  <si>
    <t>Canadian Dollar</t>
  </si>
  <si>
    <t>Danish Kroner</t>
  </si>
  <si>
    <t>Japanese Yen</t>
  </si>
  <si>
    <t>New Zealand Dollar</t>
  </si>
  <si>
    <t>Norwegian Kroner</t>
  </si>
  <si>
    <t>Swedish Kroner</t>
  </si>
  <si>
    <t>S/African Rand</t>
  </si>
  <si>
    <t>Euro</t>
  </si>
  <si>
    <t>BCEAO</t>
  </si>
  <si>
    <t>Dalasi</t>
  </si>
  <si>
    <t>Ouguiya</t>
  </si>
  <si>
    <t>Naira</t>
  </si>
  <si>
    <t>Leone</t>
  </si>
  <si>
    <t>Region</t>
  </si>
  <si>
    <t>Finance Houses</t>
  </si>
  <si>
    <t>Micro Finance (Deposit-Taking)</t>
  </si>
  <si>
    <t>SEC Regulated Institutions</t>
  </si>
  <si>
    <t>NPRA Regulated Institutions</t>
  </si>
  <si>
    <t>NIC Regulated Institutions</t>
  </si>
  <si>
    <t>Micro Finance (Non Deposit-Taking)</t>
  </si>
  <si>
    <t>Credit Risk Reserve</t>
  </si>
  <si>
    <t>OLEM</t>
  </si>
  <si>
    <t>Key Management Personnel</t>
  </si>
  <si>
    <t>Middle Level Managers</t>
  </si>
  <si>
    <t>Permanent</t>
  </si>
  <si>
    <t>Contract</t>
  </si>
  <si>
    <t>Disengaged</t>
  </si>
  <si>
    <t>Gender</t>
  </si>
  <si>
    <t>Guarantor</t>
  </si>
  <si>
    <t>Residency</t>
  </si>
  <si>
    <t>Institution Type</t>
  </si>
  <si>
    <t>Name of Institution</t>
  </si>
  <si>
    <t>Placements with Banks and Other Financial Institutions</t>
  </si>
  <si>
    <t>Borrowings</t>
  </si>
  <si>
    <t>Cash Analysis</t>
  </si>
  <si>
    <t>Country</t>
  </si>
  <si>
    <t>Title</t>
  </si>
  <si>
    <t>Remittance</t>
  </si>
  <si>
    <t>Impersonation</t>
  </si>
  <si>
    <t>Cash Suppression</t>
  </si>
  <si>
    <t>Cheque Cloning</t>
  </si>
  <si>
    <t>Card % POS Fraud</t>
  </si>
  <si>
    <t>Ghana</t>
  </si>
  <si>
    <t>PERFORMING</t>
  </si>
  <si>
    <t>NON-PERFORMING</t>
  </si>
  <si>
    <t>1) AGRICULTURE FORESTRY &amp; FISHING</t>
  </si>
  <si>
    <t>2) MINING &amp; QUARRYING</t>
  </si>
  <si>
    <t>(a) Motor Vehicle Import &amp; Declaration</t>
  </si>
  <si>
    <t>(b) Machinery &amp; Heavy equipment</t>
  </si>
  <si>
    <t>Upper West Region</t>
  </si>
  <si>
    <t>Upper East Region</t>
  </si>
  <si>
    <t>Savannah Region</t>
  </si>
  <si>
    <t>North East Region</t>
  </si>
  <si>
    <t>Northern Region</t>
  </si>
  <si>
    <t>Bono East Region</t>
  </si>
  <si>
    <t>Bono Region</t>
  </si>
  <si>
    <t>Oti Region</t>
  </si>
  <si>
    <t>Ahafo Region</t>
  </si>
  <si>
    <t>Ashanti Region</t>
  </si>
  <si>
    <t>Western North Region</t>
  </si>
  <si>
    <t>Volta Region</t>
  </si>
  <si>
    <t>Eastern Region</t>
  </si>
  <si>
    <t>Greater Accra Region</t>
  </si>
  <si>
    <t>Western Region</t>
  </si>
  <si>
    <t>Central Region</t>
  </si>
  <si>
    <t>Shareholders' Funds and Total Liabilities</t>
  </si>
  <si>
    <t xml:space="preserve">BANK RECONCILIATION STATEMENT WITH: </t>
  </si>
  <si>
    <t xml:space="preserve">Balance as per our books as at :   </t>
  </si>
  <si>
    <t>Add their outstanding credit items</t>
  </si>
  <si>
    <t>Less their outstanding debit items</t>
  </si>
  <si>
    <t>Add our outstanding credit items</t>
  </si>
  <si>
    <t>Less our outstanding debit items</t>
  </si>
  <si>
    <t xml:space="preserve">Balance as per their statement as at </t>
  </si>
  <si>
    <t>Separate statement is to be prepared for each bank if the reporting institution is maintaining accounts with more than one bank</t>
  </si>
  <si>
    <t>Banks</t>
  </si>
  <si>
    <t>Savings and Loans / Finance House Inst.</t>
  </si>
  <si>
    <t>Investment with Apex Bank</t>
  </si>
  <si>
    <t>Rural/Community Banks</t>
  </si>
  <si>
    <t>SEC Regulated Financial Institutions</t>
  </si>
  <si>
    <t>Microfinance (Tier 2&amp;3) Institutions</t>
  </si>
  <si>
    <t>Less: Impairment in value</t>
  </si>
  <si>
    <t>% TO GROSS LOANS</t>
  </si>
  <si>
    <t>Less: Credit Impairment Allowance</t>
  </si>
  <si>
    <t>Net Loans</t>
  </si>
  <si>
    <t>OVERDRAFT</t>
  </si>
  <si>
    <t>PARTICULARS</t>
  </si>
  <si>
    <t>No of Loans</t>
  </si>
  <si>
    <t>Cottage Industries</t>
  </si>
  <si>
    <t>B. SIZE</t>
  </si>
  <si>
    <t>Up to 500</t>
  </si>
  <si>
    <t>501 - 1,000</t>
  </si>
  <si>
    <t>1,001 - 10,000</t>
  </si>
  <si>
    <t>10,001 - 100,000</t>
  </si>
  <si>
    <t>Over 100,000</t>
  </si>
  <si>
    <t>C. SECURITY</t>
  </si>
  <si>
    <t>D. TERMS</t>
  </si>
  <si>
    <t>Short-term (up to 1 year)</t>
  </si>
  <si>
    <t>Medium-term (Over 1-5 years)</t>
  </si>
  <si>
    <t>Long-term (Over 5 years)</t>
  </si>
  <si>
    <t>No. of Customer</t>
  </si>
  <si>
    <t>i) Cocoa Production</t>
  </si>
  <si>
    <t>ii) Livestock Breeding</t>
  </si>
  <si>
    <t>iii) Poultry Farming</t>
  </si>
  <si>
    <t>iv) Other Agriculture</t>
  </si>
  <si>
    <t>v) Forestry</t>
  </si>
  <si>
    <t>vi) Logging</t>
  </si>
  <si>
    <t>vii) Fishing</t>
  </si>
  <si>
    <t>i) Bauxite</t>
  </si>
  <si>
    <t>ii) Diamonds</t>
  </si>
  <si>
    <t>iii) Gold</t>
  </si>
  <si>
    <t>iv) Manganese</t>
  </si>
  <si>
    <t>v) Quarrying</t>
  </si>
  <si>
    <t>vi) Other Mining Activity</t>
  </si>
  <si>
    <t>i) Food, Drink &amp; Tobacco</t>
  </si>
  <si>
    <t>ii) Textiles, Clothing &amp; Footwear</t>
  </si>
  <si>
    <t>iii) Sawmilling &amp; Wood Processing</t>
  </si>
  <si>
    <t>iv) Paper pulp &amp; Paper products</t>
  </si>
  <si>
    <t>v) Chemicals and Fertilizers</t>
  </si>
  <si>
    <t>vi) Iron and Steel</t>
  </si>
  <si>
    <t>vii) Boat/Ship Building and repairs</t>
  </si>
  <si>
    <t>viii) Manufacturing of Motor Vehicles</t>
  </si>
  <si>
    <t>ix) Other Unclassified</t>
  </si>
  <si>
    <t>iii) Sawmilling and Wood Processing</t>
  </si>
  <si>
    <t>v) Chemicals and Fertilizer</t>
  </si>
  <si>
    <t>vii) Boat/Ship building and repairs</t>
  </si>
  <si>
    <t>4)  CONSTRUCTION</t>
  </si>
  <si>
    <t>i) Construction &amp; Works</t>
  </si>
  <si>
    <t>ii) Building Construction</t>
  </si>
  <si>
    <t>5)  ELECTRICITY, GAS &amp; WATER</t>
  </si>
  <si>
    <t>i) Electric light &amp; Power</t>
  </si>
  <si>
    <t>ii) Gas Manufacture &amp; Distribution</t>
  </si>
  <si>
    <t>iii) Water Supply</t>
  </si>
  <si>
    <t>6)  COMMERCE &amp; FINANCE</t>
  </si>
  <si>
    <t>i) Import Trade</t>
  </si>
  <si>
    <t>ii) Export Trade</t>
  </si>
  <si>
    <t>iii) Cocoa Marketing</t>
  </si>
  <si>
    <t>iv) Timber Marketing</t>
  </si>
  <si>
    <t>v) Diamond Marketing</t>
  </si>
  <si>
    <t>vi) Mortgage Financing</t>
  </si>
  <si>
    <t>vii) Other Financial Institutions</t>
  </si>
  <si>
    <t>viii) Other Unclassified</t>
  </si>
  <si>
    <t>7)  TRANSPORT,STORAGE AND COMMUNICATION</t>
  </si>
  <si>
    <t>i) Railway transport</t>
  </si>
  <si>
    <t>ii) Road transport</t>
  </si>
  <si>
    <t>iii)Ocean and Other Water transport</t>
  </si>
  <si>
    <t>iv) Air transport</t>
  </si>
  <si>
    <t>v) Storage and warehousing</t>
  </si>
  <si>
    <t>vi) Communications</t>
  </si>
  <si>
    <t>8)  SERVICES</t>
  </si>
  <si>
    <t>i) Printing, Publishing and Allied Products</t>
  </si>
  <si>
    <t>ii) Business Services</t>
  </si>
  <si>
    <t>iii) Recreation Services</t>
  </si>
  <si>
    <t>iv) Personal Services</t>
  </si>
  <si>
    <t>v) Salary Credit</t>
  </si>
  <si>
    <t>vi) Other Services including Government Services</t>
  </si>
  <si>
    <t>9) COTTAGE INDUSTRIES</t>
  </si>
  <si>
    <t>10) FUNERAL LOANS</t>
  </si>
  <si>
    <t>11) CONSUMER FINANCE</t>
  </si>
  <si>
    <t>12)  MISCELLANEOUS</t>
  </si>
  <si>
    <t>Profit/Loss Year to date</t>
  </si>
  <si>
    <t>Other Reserves</t>
  </si>
  <si>
    <t>Hybrid Capital</t>
  </si>
  <si>
    <t>Reporting Year</t>
  </si>
  <si>
    <t>Total Income</t>
  </si>
  <si>
    <t>Male</t>
  </si>
  <si>
    <t>Female</t>
  </si>
  <si>
    <t>Demand</t>
  </si>
  <si>
    <t>Savings</t>
  </si>
  <si>
    <t>Fixed (Time) Deposit</t>
  </si>
  <si>
    <t>Susu</t>
  </si>
  <si>
    <t>Other Private Enterprises</t>
  </si>
  <si>
    <t>Detail</t>
  </si>
  <si>
    <t>% To Total</t>
  </si>
  <si>
    <t>INCOME / EXPENSE</t>
  </si>
  <si>
    <t xml:space="preserve">% OF TOTAL 
INCOME </t>
  </si>
  <si>
    <t>Interest bearing accounts  and deposits with banks/fin institutions</t>
  </si>
  <si>
    <t>SECURITIES</t>
  </si>
  <si>
    <t>Treasury and BOG bills</t>
  </si>
  <si>
    <t>GOG and BOG debt securities</t>
  </si>
  <si>
    <t>Corporate debt securities</t>
  </si>
  <si>
    <t>Commercial paper (Discount)</t>
  </si>
  <si>
    <t>Terms credits from domestic Financial institutions</t>
  </si>
  <si>
    <t>Credits from foreign banks &amp; Financial institutions</t>
  </si>
  <si>
    <t>Credits from Govt. agencies</t>
  </si>
  <si>
    <t>Commercial paper issued</t>
  </si>
  <si>
    <t>Bonds issued</t>
  </si>
  <si>
    <t>Processing fees</t>
  </si>
  <si>
    <t>Administrative fees</t>
  </si>
  <si>
    <t>Commitment Fees</t>
  </si>
  <si>
    <t>Cheque Clearing Fees</t>
  </si>
  <si>
    <t>Staff Training and Development</t>
  </si>
  <si>
    <t>Depreciation charge on PPE</t>
  </si>
  <si>
    <t>Other operating expenses</t>
  </si>
  <si>
    <t>Directors Remuneration</t>
  </si>
  <si>
    <t>Board Meeting Expenses</t>
  </si>
  <si>
    <t>Salaries, Wages and Allowances</t>
  </si>
  <si>
    <t>Housing Expenses</t>
  </si>
  <si>
    <t>Medical Expenses</t>
  </si>
  <si>
    <t>Traveling Expenses</t>
  </si>
  <si>
    <t>Audit Fees</t>
  </si>
  <si>
    <t>Legal Fees</t>
  </si>
  <si>
    <t>Printing and Stationery</t>
  </si>
  <si>
    <t>Repairs and Maintenance</t>
  </si>
  <si>
    <t>Rent, Rates and Taxes</t>
  </si>
  <si>
    <t>Insurance</t>
  </si>
  <si>
    <t>Light and Water</t>
  </si>
  <si>
    <t>Entertainment</t>
  </si>
  <si>
    <t>Advertising and Publicity</t>
  </si>
  <si>
    <t>Subscriptions/Periodicals</t>
  </si>
  <si>
    <t>Anniversary Expenses</t>
  </si>
  <si>
    <t>Donation and Charitable Contributions</t>
  </si>
  <si>
    <t>Gain (loss) on sale of capital</t>
  </si>
  <si>
    <t>Net gain (or loss) on translation (revaluation) of foreign currency positions</t>
  </si>
  <si>
    <t xml:space="preserve">Less:  </t>
  </si>
  <si>
    <t>Acceptances</t>
  </si>
  <si>
    <t>1.00 - 500.00</t>
  </si>
  <si>
    <t>501.00 - 1,000.00</t>
  </si>
  <si>
    <t>1,001.00 - 1,500.00</t>
  </si>
  <si>
    <t>1,501.00 - 3,000.00</t>
  </si>
  <si>
    <t xml:space="preserve">Outstanding Balance </t>
  </si>
  <si>
    <t>Allowable Security 
(Cash / Near Cash Instruments)</t>
  </si>
  <si>
    <t>Portfolio at Risk (%)</t>
  </si>
  <si>
    <t>Current Loans</t>
  </si>
  <si>
    <t>Less: Amounts Recovered</t>
  </si>
  <si>
    <t>Less: Amounts Written off</t>
  </si>
  <si>
    <t xml:space="preserve">Cheque Number </t>
  </si>
  <si>
    <t>Date Presented</t>
  </si>
  <si>
    <t>Drawing bank</t>
  </si>
  <si>
    <t>0-7 days</t>
  </si>
  <si>
    <t>8-30 days</t>
  </si>
  <si>
    <t>31-90 days</t>
  </si>
  <si>
    <t>91-180 days</t>
  </si>
  <si>
    <t>181-365 days</t>
  </si>
  <si>
    <t>A. Financial Assets</t>
  </si>
  <si>
    <t>B. Financial Liabilities</t>
  </si>
  <si>
    <t>Gap %</t>
  </si>
  <si>
    <t>Cash</t>
  </si>
  <si>
    <t>Leases Receivables</t>
  </si>
  <si>
    <t>Past Due for</t>
  </si>
  <si>
    <t>Bills Discounted</t>
  </si>
  <si>
    <t>Placements &amp; Deposits</t>
  </si>
  <si>
    <t>Commercial Paper</t>
  </si>
  <si>
    <t>Bonds &amp; Debentures</t>
  </si>
  <si>
    <t>Total OEA</t>
  </si>
  <si>
    <t>Visa</t>
  </si>
  <si>
    <t>Vodafone</t>
  </si>
  <si>
    <t>Others (specify)</t>
  </si>
  <si>
    <t>Medium</t>
  </si>
  <si>
    <t>CD</t>
  </si>
  <si>
    <t>Nationality</t>
  </si>
  <si>
    <t>Agent</t>
  </si>
  <si>
    <t>Current Account</t>
  </si>
  <si>
    <t>Corporate</t>
  </si>
  <si>
    <t>Stage 1</t>
  </si>
  <si>
    <t>Stage 2</t>
  </si>
  <si>
    <t>Stage 3</t>
  </si>
  <si>
    <t>MNB100</t>
  </si>
  <si>
    <t>Certificates of deposits with banks/Fin. Insti</t>
  </si>
  <si>
    <t>MNB400</t>
  </si>
  <si>
    <t>Related Party Exposures</t>
  </si>
  <si>
    <t>MNB500</t>
  </si>
  <si>
    <t>Portfolio Quality</t>
  </si>
  <si>
    <t>MNB1000</t>
  </si>
  <si>
    <t>MNB101</t>
  </si>
  <si>
    <t>MNB102</t>
  </si>
  <si>
    <t>MNB103</t>
  </si>
  <si>
    <t>MNB104</t>
  </si>
  <si>
    <t>MNB105</t>
  </si>
  <si>
    <t>MNB106</t>
  </si>
  <si>
    <t>MNB107</t>
  </si>
  <si>
    <t>MNB108</t>
  </si>
  <si>
    <t>MNB200</t>
  </si>
  <si>
    <t>MNB800</t>
  </si>
  <si>
    <t>MNB300</t>
  </si>
  <si>
    <t>Capital Adequacy Position</t>
  </si>
  <si>
    <t>MNB600</t>
  </si>
  <si>
    <t>MNB700</t>
  </si>
  <si>
    <t>MNB900</t>
  </si>
  <si>
    <t>Central Bank</t>
  </si>
  <si>
    <t>Non Cumulative Irredeemable Preference Shares</t>
  </si>
  <si>
    <t>Lease Liabilities</t>
  </si>
  <si>
    <t>Central GVT PSE Not Guaranteed by GoG but with Revenue Raising Powers (20%)</t>
  </si>
  <si>
    <t>Merchant</t>
  </si>
  <si>
    <t>Credit Card</t>
  </si>
  <si>
    <t>Enhanced</t>
  </si>
  <si>
    <t>Agriculture Forestry &amp; Fishing</t>
  </si>
  <si>
    <t>Mining &amp; Quarrying</t>
  </si>
  <si>
    <t>Electricity, Gas &amp; Water</t>
  </si>
  <si>
    <t>Commerce &amp; Finance</t>
  </si>
  <si>
    <t>Transport, Storage and Communication</t>
  </si>
  <si>
    <t>Service</t>
  </si>
  <si>
    <t>Miscellaneous</t>
  </si>
  <si>
    <t>CustomerType</t>
  </si>
  <si>
    <t>LoanCategory</t>
  </si>
  <si>
    <t>Loan</t>
  </si>
  <si>
    <t>LoanType</t>
  </si>
  <si>
    <t>SME</t>
  </si>
  <si>
    <t>Retail</t>
  </si>
  <si>
    <t>PaymentFrequency</t>
  </si>
  <si>
    <t>Annual</t>
  </si>
  <si>
    <t>Bullet</t>
  </si>
  <si>
    <t>Semi-Annual</t>
  </si>
  <si>
    <t>Bi-Weekly</t>
  </si>
  <si>
    <t>BOGLoanClassification</t>
  </si>
  <si>
    <t>Delinquent</t>
  </si>
  <si>
    <t>IFRSClassification</t>
  </si>
  <si>
    <t>InterestChargeType</t>
  </si>
  <si>
    <t>Fixed</t>
  </si>
  <si>
    <t>Variable</t>
  </si>
  <si>
    <t>NZD</t>
  </si>
  <si>
    <t>NOK</t>
  </si>
  <si>
    <t>GMD</t>
  </si>
  <si>
    <t>MRO</t>
  </si>
  <si>
    <t>SLL</t>
  </si>
  <si>
    <t>WAU</t>
  </si>
  <si>
    <t>Yuan Reminbi</t>
  </si>
  <si>
    <t>Ecowas</t>
  </si>
  <si>
    <t>AssetProvider</t>
  </si>
  <si>
    <t>Borrower</t>
  </si>
  <si>
    <t>CollateralStatus</t>
  </si>
  <si>
    <t>Discharged</t>
  </si>
  <si>
    <t>Realisation On-Going</t>
  </si>
  <si>
    <t>Realised</t>
  </si>
  <si>
    <t>Grand Total</t>
  </si>
  <si>
    <t>FXSwap Sell</t>
  </si>
  <si>
    <t>USD/GHS</t>
  </si>
  <si>
    <t>FXSwap Buy</t>
  </si>
  <si>
    <t>Resident</t>
  </si>
  <si>
    <t>FXForward Sell</t>
  </si>
  <si>
    <t>FXForward Buy</t>
  </si>
  <si>
    <t>Cash and Short Term Funds</t>
  </si>
  <si>
    <t>Other Assets (MNB104)</t>
  </si>
  <si>
    <t>Paid up Capital (Equity Shares)</t>
  </si>
  <si>
    <t>Reserves (MNB105)</t>
  </si>
  <si>
    <t>Account Receivables</t>
  </si>
  <si>
    <t>Prepaid Expenses</t>
  </si>
  <si>
    <t>Unearned Interest</t>
  </si>
  <si>
    <t>Suspense Accounts</t>
  </si>
  <si>
    <t xml:space="preserve">Account Payable </t>
  </si>
  <si>
    <t>Sub-Total A</t>
  </si>
  <si>
    <t>Sub-Total B</t>
  </si>
  <si>
    <t>StatusOfATM</t>
  </si>
  <si>
    <t>Faulty</t>
  </si>
  <si>
    <t>Dysfunctional</t>
  </si>
  <si>
    <t>Functional</t>
  </si>
  <si>
    <t>MTO</t>
  </si>
  <si>
    <t>Small World Financial Services Group Limited</t>
  </si>
  <si>
    <t>Terra Payment Services (TerraPay)</t>
  </si>
  <si>
    <t>Transafriq</t>
  </si>
  <si>
    <t>Transfast Remittance LLC</t>
  </si>
  <si>
    <t>Unity Link Financial Services</t>
  </si>
  <si>
    <t xml:space="preserve">Wave International (Chime Inc.) </t>
  </si>
  <si>
    <t>Western Union Financial Services Inc.</t>
  </si>
  <si>
    <t>WorldRemit Limited</t>
  </si>
  <si>
    <t xml:space="preserve">Xpress Money Services Limited </t>
  </si>
  <si>
    <t>IDType</t>
  </si>
  <si>
    <t>KYCAccountType</t>
  </si>
  <si>
    <t>Passport</t>
  </si>
  <si>
    <t>Ghana Card</t>
  </si>
  <si>
    <t>Driving License</t>
  </si>
  <si>
    <t>SSNIT Card</t>
  </si>
  <si>
    <t>NHIS</t>
  </si>
  <si>
    <t>Voter ID</t>
  </si>
  <si>
    <t>Equity</t>
  </si>
  <si>
    <t>CollateralHaircut</t>
  </si>
  <si>
    <t>TypeOfCollateral</t>
  </si>
  <si>
    <t>CurrencyMismatchHaircut</t>
  </si>
  <si>
    <t>GoG/BoG Bills, Notes and Bonds</t>
  </si>
  <si>
    <t>Securities of Banks, PSE's and MDB</t>
  </si>
  <si>
    <t>GSE Equities/Main Index and Gold</t>
  </si>
  <si>
    <t>Other Equities from Recognized Exchange</t>
  </si>
  <si>
    <t>TypeOfCRM</t>
  </si>
  <si>
    <t>Cash Deposits</t>
  </si>
  <si>
    <t>GoG/BoG Securities</t>
  </si>
  <si>
    <t>Debt Sec. Rec. by ECAI</t>
  </si>
  <si>
    <t>Equities Listed on GSE</t>
  </si>
  <si>
    <t>RiskWeightOfCRM</t>
  </si>
  <si>
    <t>TypeOfPSE</t>
  </si>
  <si>
    <t>ERG2 (RW of 50%)</t>
  </si>
  <si>
    <t>ERG3 (RW of 50%)</t>
  </si>
  <si>
    <t>ERG4 (RW of 100%)</t>
  </si>
  <si>
    <t>ERG5 (RW of 100%)</t>
  </si>
  <si>
    <t>ERG6 (RW of 150%)</t>
  </si>
  <si>
    <t>TypeOfMDB</t>
  </si>
  <si>
    <t>Non Central GVT PSE that are profit making (RW of 50%)</t>
  </si>
  <si>
    <t>TypeOfRetail</t>
  </si>
  <si>
    <t>Qualifying Retail Lending in Line with CRD Section 128</t>
  </si>
  <si>
    <t>Retailers</t>
  </si>
  <si>
    <t>Money Lenders</t>
  </si>
  <si>
    <t>Deposit for Shares</t>
  </si>
  <si>
    <t>Borrowings - Foreign (MNB108)</t>
  </si>
  <si>
    <t>Other Liabilities (MNB104)</t>
  </si>
  <si>
    <t>Income Surplus (Audited Retained Earnings)</t>
  </si>
  <si>
    <t>Unaudited Profits (Unaudited Retained Earnings)</t>
  </si>
  <si>
    <t>Revaluation Reserve - Property</t>
  </si>
  <si>
    <t>Revaluation Reserve - Others</t>
  </si>
  <si>
    <t>Average Gross Income for 3 years</t>
  </si>
  <si>
    <t>Staff and Director Cost (Annexure F)</t>
  </si>
  <si>
    <t>Other Operating Cost (Annexure G)</t>
  </si>
  <si>
    <t>SAVINGS &amp; LOANS, Finance Houses and Mortgage Finance</t>
  </si>
  <si>
    <t>Business Finance</t>
  </si>
  <si>
    <t>Consumer Loans</t>
  </si>
  <si>
    <t>Home Mortgage Loans</t>
  </si>
  <si>
    <t xml:space="preserve">Microfinance  </t>
  </si>
  <si>
    <t>Small Business Loans</t>
  </si>
  <si>
    <t>Sundry Expenses</t>
  </si>
  <si>
    <t>Core Tier 1 Capital</t>
  </si>
  <si>
    <t xml:space="preserve">Paid up Capital (Equity Shares) (MNB100) </t>
  </si>
  <si>
    <t>Disclosed Reserves  (MNB105)</t>
  </si>
  <si>
    <t xml:space="preserve">Additional Tier 1 Capital </t>
  </si>
  <si>
    <t>Non Cumulative Irredeemable Preference Shares (MNB100)</t>
  </si>
  <si>
    <t>Less: Adjustments to Capital</t>
  </si>
  <si>
    <t xml:space="preserve">Goodwill/Intangibles (MNB100) </t>
  </si>
  <si>
    <t>Losses not Provided For</t>
  </si>
  <si>
    <t>Investments in Unconsolidated Subsidiaries</t>
  </si>
  <si>
    <t xml:space="preserve">Connected Lending of Long Term Nature </t>
  </si>
  <si>
    <t>Adjusted Tier 1 Capital</t>
  </si>
  <si>
    <t>Total Tier 2 Capital</t>
  </si>
  <si>
    <t>Less: Adjustments to Assets</t>
  </si>
  <si>
    <t>Goodwill / Intangibles</t>
  </si>
  <si>
    <t xml:space="preserve">Investments in the Capital of Other Banks &amp; Fin Institutions </t>
  </si>
  <si>
    <t>100% Claims on ARB APEX Bank</t>
  </si>
  <si>
    <t>50% Claims on Other Financial Institutions - Public Sector</t>
  </si>
  <si>
    <t>80% of Loans guaranteed by government</t>
  </si>
  <si>
    <t xml:space="preserve">80% of loans guaranteed  by multilateral banks </t>
  </si>
  <si>
    <t xml:space="preserve">50% of Export Financing Loans </t>
  </si>
  <si>
    <t>50% of Loans and Advances to Public Institutions</t>
  </si>
  <si>
    <t>Schedule of Contingent Liabilities</t>
  </si>
  <si>
    <t>Amount (GHS)</t>
  </si>
  <si>
    <t>4) Interest  Earning Assets or Discount</t>
  </si>
  <si>
    <t xml:space="preserve">5) Interest Bearing Liabilities or Discount </t>
  </si>
  <si>
    <t>Shares and Other Equity (Net) (GHS)</t>
  </si>
  <si>
    <t>AMOUNT GHS</t>
  </si>
  <si>
    <t>Not exceeding GHS100</t>
  </si>
  <si>
    <t>Exceeding GHS1,000</t>
  </si>
  <si>
    <t>CURRENT MONTH
(GHS)</t>
  </si>
  <si>
    <t>FINANCIAL YEAR TO
DATE (CUMULATIVE - GHS)</t>
  </si>
  <si>
    <t>Twenty Largest Exposures (GHS)</t>
  </si>
  <si>
    <t>Eligibility</t>
  </si>
  <si>
    <t>Financial</t>
  </si>
  <si>
    <t>Operational</t>
  </si>
  <si>
    <t>Impairment</t>
  </si>
  <si>
    <t>Impairment of Other Financial Assets</t>
  </si>
  <si>
    <t>Scheduled</t>
  </si>
  <si>
    <t>Unscheduled</t>
  </si>
  <si>
    <t>Undisclosed Reserves</t>
  </si>
  <si>
    <t>GBP/GHS</t>
  </si>
  <si>
    <t>Mr.</t>
  </si>
  <si>
    <t>Mrs.</t>
  </si>
  <si>
    <t>Mx.</t>
  </si>
  <si>
    <t>Ms.</t>
  </si>
  <si>
    <t>Miss</t>
  </si>
  <si>
    <t>Master</t>
  </si>
  <si>
    <t>Madam</t>
  </si>
  <si>
    <t>TypeOfInstitution</t>
  </si>
  <si>
    <t>Universal Bank</t>
  </si>
  <si>
    <t>Securities and Exchange</t>
  </si>
  <si>
    <t>Savings and Loans</t>
  </si>
  <si>
    <t>Finance House</t>
  </si>
  <si>
    <t>Credit Union</t>
  </si>
  <si>
    <t>TypeOfExposure</t>
  </si>
  <si>
    <t>Time Deposit</t>
  </si>
  <si>
    <t>Borrowing</t>
  </si>
  <si>
    <t>Contingent Liability</t>
  </si>
  <si>
    <t>ExposureClassification</t>
  </si>
  <si>
    <t>ContingentLiabilitiesExposure</t>
  </si>
  <si>
    <t>Retired</t>
  </si>
  <si>
    <t>Summary Dismissal</t>
  </si>
  <si>
    <t>Dismissal</t>
  </si>
  <si>
    <t>Time bands for maturing assets (in GHS)</t>
  </si>
  <si>
    <t>Suspended</t>
  </si>
  <si>
    <t>Termination</t>
  </si>
  <si>
    <t>Resignation</t>
  </si>
  <si>
    <t>Deceased</t>
  </si>
  <si>
    <t>TypeOfFraud</t>
  </si>
  <si>
    <t>Manipulation of Accounts and Negotiable Instrument</t>
  </si>
  <si>
    <t>Forgery and Alteration of Document</t>
  </si>
  <si>
    <t>Cyber and IS Fraud</t>
  </si>
  <si>
    <t>Credit Fraud</t>
  </si>
  <si>
    <t>Stolen Cheques</t>
  </si>
  <si>
    <t>E-Money Fraud</t>
  </si>
  <si>
    <t>Attempted</t>
  </si>
  <si>
    <t>Successful</t>
  </si>
  <si>
    <t>DisputeStatus</t>
  </si>
  <si>
    <t>Resolved</t>
  </si>
  <si>
    <t>Not Resolved</t>
  </si>
  <si>
    <t>TypeOfDataProvidingInstitution</t>
  </si>
  <si>
    <t>Microfinance Institutions</t>
  </si>
  <si>
    <t>FinTechs</t>
  </si>
  <si>
    <t xml:space="preserve">Government Institutions </t>
  </si>
  <si>
    <t>SubmissionMode</t>
  </si>
  <si>
    <t>HTTPS</t>
  </si>
  <si>
    <t>USB Drive</t>
  </si>
  <si>
    <t>Flood</t>
  </si>
  <si>
    <t>Labour Disputes</t>
  </si>
  <si>
    <t>Legal Disputes</t>
  </si>
  <si>
    <t>Network Failure</t>
  </si>
  <si>
    <t>Power Outage</t>
  </si>
  <si>
    <t>System Installation</t>
  </si>
  <si>
    <t>System Testing</t>
  </si>
  <si>
    <t>No Service Interruption</t>
  </si>
  <si>
    <t>Deposit-takers</t>
  </si>
  <si>
    <t>Central bank</t>
  </si>
  <si>
    <t>Other Financial Corporation (OFCs)</t>
  </si>
  <si>
    <t>General Government</t>
  </si>
  <si>
    <t>Non-financial Corporations</t>
  </si>
  <si>
    <t>Other domestic sectors</t>
  </si>
  <si>
    <t>Non-residents</t>
  </si>
  <si>
    <t>InstitutionalDistribution</t>
  </si>
  <si>
    <t>Non Resident</t>
  </si>
  <si>
    <t>Refugee</t>
  </si>
  <si>
    <t>TypeOfDepositor</t>
  </si>
  <si>
    <t>Pension</t>
  </si>
  <si>
    <t>ClassificationOfDepositor</t>
  </si>
  <si>
    <t>Non-Resident Depositors</t>
  </si>
  <si>
    <t>Domestic-Local Depositors</t>
  </si>
  <si>
    <t>Domestic-Foreign Depositors</t>
  </si>
  <si>
    <t>Joint</t>
  </si>
  <si>
    <t>Partnership</t>
  </si>
  <si>
    <t>Trust</t>
  </si>
  <si>
    <t>AccountByOwnership</t>
  </si>
  <si>
    <t>StatusOfAccount</t>
  </si>
  <si>
    <t>Dormant</t>
  </si>
  <si>
    <t>Active</t>
  </si>
  <si>
    <t>Fixed deposit</t>
  </si>
  <si>
    <t>Investment</t>
  </si>
  <si>
    <t>Current account</t>
  </si>
  <si>
    <t>TypeOfAccount</t>
  </si>
  <si>
    <t>Foreign Currency Account</t>
  </si>
  <si>
    <t>Foreign Exchange Account</t>
  </si>
  <si>
    <t>TypeOfForeignAccount</t>
  </si>
  <si>
    <t>Shareholder</t>
  </si>
  <si>
    <t>Director</t>
  </si>
  <si>
    <t>Employee</t>
  </si>
  <si>
    <t>RelationToBank</t>
  </si>
  <si>
    <t>Long-term</t>
  </si>
  <si>
    <t>Short-term</t>
  </si>
  <si>
    <t>Term</t>
  </si>
  <si>
    <t>SourceOfBorrowing</t>
  </si>
  <si>
    <t>Government of Ghana Bonds</t>
  </si>
  <si>
    <t>Other Governments Bills and Bonds</t>
  </si>
  <si>
    <t>TypeOfInvestment</t>
  </si>
  <si>
    <t>Impaired</t>
  </si>
  <si>
    <t>Mortgage Houses</t>
  </si>
  <si>
    <t>Private Sector</t>
  </si>
  <si>
    <t>InvestmentTypeOfInstitution</t>
  </si>
  <si>
    <t>TransactionType</t>
  </si>
  <si>
    <t>Purchase</t>
  </si>
  <si>
    <t>Sale</t>
  </si>
  <si>
    <t>ReasonForCounterfeit</t>
  </si>
  <si>
    <t>By Machine</t>
  </si>
  <si>
    <t>By Physical Examination</t>
  </si>
  <si>
    <t>ModusOperandi</t>
  </si>
  <si>
    <t>The use of Higher Denominations</t>
  </si>
  <si>
    <t>No Knowledge</t>
  </si>
  <si>
    <t>Presented together with genuine notes</t>
  </si>
  <si>
    <t>CHF/GHS</t>
  </si>
  <si>
    <t>AUD/GHS</t>
  </si>
  <si>
    <t>CAD/GHS</t>
  </si>
  <si>
    <t>DKK/GHS</t>
  </si>
  <si>
    <t>JPY/GHS</t>
  </si>
  <si>
    <t>NZD/GHS</t>
  </si>
  <si>
    <t>NOK/GHS</t>
  </si>
  <si>
    <t>SEK/GHS</t>
  </si>
  <si>
    <t>ZAR/GHS</t>
  </si>
  <si>
    <t>EUR/GHS</t>
  </si>
  <si>
    <t>CNY/GHS</t>
  </si>
  <si>
    <t>GHS/XOF</t>
  </si>
  <si>
    <t>GHS/GMD</t>
  </si>
  <si>
    <t>GHS/MRO</t>
  </si>
  <si>
    <t>GHS/NGN</t>
  </si>
  <si>
    <t>GHS/SLL</t>
  </si>
  <si>
    <t>WAU/GHS</t>
  </si>
  <si>
    <t>CurrencyPair</t>
  </si>
  <si>
    <t>TxnType</t>
  </si>
  <si>
    <t>Interbank</t>
  </si>
  <si>
    <t>Client</t>
  </si>
  <si>
    <t>Intrusion</t>
  </si>
  <si>
    <t>IncidentType</t>
  </si>
  <si>
    <t>IncidentImpact</t>
  </si>
  <si>
    <t>InterconnectednessType</t>
  </si>
  <si>
    <t>Exposure to Other Institutions</t>
  </si>
  <si>
    <t>Other Insitutions Exposure With Us</t>
  </si>
  <si>
    <t>ReactivationAuthorisedBy</t>
  </si>
  <si>
    <t>Depositor</t>
  </si>
  <si>
    <t>Legal Representative</t>
  </si>
  <si>
    <t>Nominee</t>
  </si>
  <si>
    <t>Sole Proprietorship</t>
  </si>
  <si>
    <t>Borrowings - Foreign and Domestic</t>
  </si>
  <si>
    <t>TypeDiseng</t>
  </si>
  <si>
    <t>YesNo</t>
  </si>
  <si>
    <t>Ghana Cedi</t>
  </si>
  <si>
    <t>NatureOfServiceInterruption</t>
  </si>
  <si>
    <t>FraudStatus</t>
  </si>
  <si>
    <t>InvestmentStatus</t>
  </si>
  <si>
    <t>MarketPositionTransactionType</t>
  </si>
  <si>
    <t>Financial Position: Assets, Equity and Liabilities</t>
  </si>
  <si>
    <t>Details of Other Assets and Other Liabilities</t>
  </si>
  <si>
    <t>Treasury Bills</t>
  </si>
  <si>
    <t xml:space="preserve">Express Links International Limited </t>
  </si>
  <si>
    <t>FIEM Group LLC dba Ping Express (Ping Money)</t>
  </si>
  <si>
    <t>Ghana Express Money Transfer Limited</t>
  </si>
  <si>
    <t>Homesend SCRL</t>
  </si>
  <si>
    <t xml:space="preserve">Jamaica National Overseas (UK) Limited </t>
  </si>
  <si>
    <t xml:space="preserve">MoneyGram Payment Solutions Inc. </t>
  </si>
  <si>
    <t>Payafrique.com</t>
  </si>
  <si>
    <t>Ria Money Transfer</t>
  </si>
  <si>
    <t>Samba International Limited (Samba Money Transfer)</t>
  </si>
  <si>
    <t>Sky Consult (Internal Money Transfer)</t>
  </si>
  <si>
    <t>Government/Muncipal Finance</t>
  </si>
  <si>
    <t>Propietary Position</t>
  </si>
  <si>
    <t>Treasury</t>
  </si>
  <si>
    <t>Private Banking</t>
  </si>
  <si>
    <t>Card Services</t>
  </si>
  <si>
    <t>Custody</t>
  </si>
  <si>
    <t>Corporate Agency</t>
  </si>
  <si>
    <t>Corporate Trust</t>
  </si>
  <si>
    <t>Discretionary Funds Management</t>
  </si>
  <si>
    <t>Non-Discretionary Funds Management</t>
  </si>
  <si>
    <t>CorporateFinance</t>
  </si>
  <si>
    <t>Merchant Banking</t>
  </si>
  <si>
    <t>Advisory Services</t>
  </si>
  <si>
    <t>TradingAndSales</t>
  </si>
  <si>
    <t>Sales</t>
  </si>
  <si>
    <t>Market Making</t>
  </si>
  <si>
    <t>RetailBanking</t>
  </si>
  <si>
    <t>Personal (Or Retail Banking)</t>
  </si>
  <si>
    <t>AgencyServices</t>
  </si>
  <si>
    <t>AssetManagement</t>
  </si>
  <si>
    <t>Penalties</t>
  </si>
  <si>
    <t>Institution Code</t>
  </si>
  <si>
    <t>Reporting Period (As-At-Date)</t>
  </si>
  <si>
    <t>Loans and Advances (net) (MNB103)</t>
  </si>
  <si>
    <t>Shares and Other Equity Investments (Net) (MNB102)</t>
  </si>
  <si>
    <t>Borrowings - Domestic (MNB108)</t>
  </si>
  <si>
    <t>(a) 5% Deposit</t>
  </si>
  <si>
    <t>(b) Clearing Account Balance</t>
  </si>
  <si>
    <t>(c) ACOD</t>
  </si>
  <si>
    <t>(a) 14 Day</t>
  </si>
  <si>
    <t>(b) 28 Day</t>
  </si>
  <si>
    <t>(c) 56 Day</t>
  </si>
  <si>
    <t>(d) 91 Day</t>
  </si>
  <si>
    <t>(e) 182 Day</t>
  </si>
  <si>
    <t>(f) 364 Day</t>
  </si>
  <si>
    <t>(g) 1 Year Bond/Stock</t>
  </si>
  <si>
    <t>(h) Others</t>
  </si>
  <si>
    <t>Return Code</t>
  </si>
  <si>
    <t xml:space="preserve"> TYPE OF LOANS</t>
  </si>
  <si>
    <t>A.PURPOSE</t>
  </si>
  <si>
    <t xml:space="preserve">Between GHS100 and GHS1,000	</t>
  </si>
  <si>
    <t xml:space="preserve">Group </t>
  </si>
  <si>
    <t>Private  Enterprises</t>
  </si>
  <si>
    <t>Lease receivables (finance charge)</t>
  </si>
  <si>
    <t>Hire Purchase credits (finance charge)</t>
  </si>
  <si>
    <t>Factor Credit</t>
  </si>
  <si>
    <t>Trade bills (Discount)</t>
  </si>
  <si>
    <t>Bankers Acceptances (Discount)</t>
  </si>
  <si>
    <t>Directors &amp; Staff Awards</t>
  </si>
  <si>
    <t>Cleaning &amp; Sanitation</t>
  </si>
  <si>
    <t>Security Expenses</t>
  </si>
  <si>
    <t>Fuel, Maintenance and Transport Subsidy</t>
  </si>
  <si>
    <t>SCS Bank licence and support</t>
  </si>
  <si>
    <t>Registration and Renewals</t>
  </si>
  <si>
    <t>Motor vehicle running expense</t>
  </si>
  <si>
    <t>Specie movement</t>
  </si>
  <si>
    <t>Bank charges</t>
  </si>
  <si>
    <t>Tier 1 Capital</t>
  </si>
  <si>
    <t>Maturity Profile of Assets &amp; Liabilities</t>
  </si>
  <si>
    <t>Sl. No</t>
  </si>
  <si>
    <t>Name Of Director</t>
  </si>
  <si>
    <t>Interest Rate %</t>
  </si>
  <si>
    <t>% To Paid-Up Capital</t>
  </si>
  <si>
    <t>Name Of Employee</t>
  </si>
  <si>
    <t>Name Of Persons Connected To Directors /Employees/Shareholders</t>
  </si>
  <si>
    <t>Name Of Person</t>
  </si>
  <si>
    <t>Portfolio Status</t>
  </si>
  <si>
    <t>Loan Size (GHS)</t>
  </si>
  <si>
    <t>Aging Report</t>
  </si>
  <si>
    <t>Olem 30 &lt; 90 Days</t>
  </si>
  <si>
    <t>Sub-Standard 90 &lt; 180 Days</t>
  </si>
  <si>
    <t>Doubtful 180 &lt; 360 Days</t>
  </si>
  <si>
    <t>Loss &gt;360</t>
  </si>
  <si>
    <t>Savings Account</t>
  </si>
  <si>
    <t>Access Bank (Ghana) Plc</t>
  </si>
  <si>
    <t>Bank of Africa Ghana Limited</t>
  </si>
  <si>
    <t>Barclays Bank of Ghana Limited</t>
  </si>
  <si>
    <t>Consolidated Bank Ghana Limited</t>
  </si>
  <si>
    <t>FBNBank (Ghana) Limited</t>
  </si>
  <si>
    <t>Fidelity Bank Ghana Limited</t>
  </si>
  <si>
    <t>First Atlantic Bank Limited</t>
  </si>
  <si>
    <t>GCB Bank Limited</t>
  </si>
  <si>
    <t>Guaranty Trust Bank (Ghana) Limited</t>
  </si>
  <si>
    <t>National Investment Bank Limited</t>
  </si>
  <si>
    <t>OmniBSIC Bank Ghana Limited</t>
  </si>
  <si>
    <t>Prudential Bank Limited</t>
  </si>
  <si>
    <t>Republic Bank (Ghana) Limited</t>
  </si>
  <si>
    <t>Societe General (Ghana) Limited</t>
  </si>
  <si>
    <t>Stanbic Bank Ghana Limited</t>
  </si>
  <si>
    <t>Standard Chartered Bank (Ghana) Limited</t>
  </si>
  <si>
    <t>United Bank for Africa (Ghana) Limited</t>
  </si>
  <si>
    <t>Universal Merchant Bank Limited</t>
  </si>
  <si>
    <t>Zenith Bank (Ghana) Limited</t>
  </si>
  <si>
    <t>GHL Bank Limited</t>
  </si>
  <si>
    <t>First National Bank (Ghana) Limited</t>
  </si>
  <si>
    <t>1.3.1</t>
  </si>
  <si>
    <t>1.3.2</t>
  </si>
  <si>
    <t>1.3.3</t>
  </si>
  <si>
    <t>1.3.4</t>
  </si>
  <si>
    <t>1.3.5</t>
  </si>
  <si>
    <t>1.3.6</t>
  </si>
  <si>
    <t>Technical / Non-Management</t>
  </si>
  <si>
    <t>Clerical / Administrative Support</t>
  </si>
  <si>
    <t>Ghanaian</t>
  </si>
  <si>
    <t>Expatriate</t>
  </si>
  <si>
    <t>Non-Clerical</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</si>
  <si>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</si>
  <si>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</si>
  <si>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</si>
  <si>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</si>
  <si>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</si>
  <si>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</si>
  <si>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</si>
  <si>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</si>
  <si>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</si>
  <si>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</si>
  <si>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</si>
  <si>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</si>
  <si>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</si>
  <si>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</si>
  <si>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</si>
  <si>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</si>
  <si>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</si>
  <si>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</si>
  <si>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</si>
  <si>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</si>
  <si>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</si>
  <si>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</si>
  <si>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</si>
  <si>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</si>
  <si>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</si>
  <si>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</si>
  <si>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 Plurinational State of</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</si>
  <si>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</si>
  <si>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</si>
  <si>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</si>
  <si>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</si>
  <si>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</si>
  <si>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</si>
  <si>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</si>
  <si>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</si>
  <si>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</si>
  <si>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</si>
  <si>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</si>
  <si>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</si>
  <si>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</si>
  <si>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</si>
  <si>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</si>
  <si>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</si>
  <si>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</si>
  <si>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China</t>
  </si>
  <si>
    <t>Christmas Island</t>
  </si>
  <si>
    <t>Cocos (Keeling) Islands</t>
  </si>
  <si>
    <t>Colombia</t>
  </si>
  <si>
    <t>Comoros</t>
  </si>
  <si>
    <t>Congo</t>
  </si>
  <si>
    <t>Congo, the Democratic Republic of the</t>
  </si>
  <si>
    <t>Cook Islands</t>
  </si>
  <si>
    <t>Costa Rica</t>
  </si>
  <si>
    <t>Cote d'Ivoire</t>
  </si>
  <si>
    <t>Croatia</t>
  </si>
  <si>
    <t>Cuba</t>
  </si>
  <si>
    <t>Cyprus</t>
  </si>
  <si>
    <t>Czech Republic</t>
  </si>
  <si>
    <t>Denmark</t>
  </si>
  <si>
    <t>Djibouti</t>
  </si>
  <si>
    <t>Dominica</t>
  </si>
  <si>
    <t>Dominican Republic</t>
  </si>
  <si>
    <t>Ecuador</t>
  </si>
  <si>
    <t>Egypt</t>
  </si>
  <si>
    <t>El Salvador</t>
  </si>
  <si>
    <t>Equatorial Guinea</t>
  </si>
  <si>
    <t>Eritrea</t>
  </si>
  <si>
    <t>Estonia</t>
  </si>
  <si>
    <t>Ethiopia</t>
  </si>
  <si>
    <t>Falkland Islands (Malvinas)</t>
  </si>
  <si>
    <t>Faroe Islands</t>
  </si>
  <si>
    <t>Fiji</t>
  </si>
  <si>
    <t>Finland</t>
  </si>
  <si>
    <t>France</t>
  </si>
  <si>
    <t>French Guiana</t>
  </si>
  <si>
    <t>French Polynesia</t>
  </si>
  <si>
    <t>French Southern Territories</t>
  </si>
  <si>
    <t>Gabon</t>
  </si>
  <si>
    <t>Gambia</t>
  </si>
  <si>
    <t>Georgia</t>
  </si>
  <si>
    <t>Germany</t>
  </si>
  <si>
    <t>Gibraltar</t>
  </si>
  <si>
    <t>Greece</t>
  </si>
  <si>
    <t>Greenland</t>
  </si>
  <si>
    <t>Grenada</t>
  </si>
  <si>
    <t>Guadeloupe</t>
  </si>
  <si>
    <t>Guam</t>
  </si>
  <si>
    <t>Guatemala</t>
  </si>
  <si>
    <t>Guernsey</t>
  </si>
  <si>
    <t>Guinea</t>
  </si>
  <si>
    <t>Guinea-Bissau</t>
  </si>
  <si>
    <t>Guyana</t>
  </si>
  <si>
    <t>Haiti</t>
  </si>
  <si>
    <t>Heard Island and McDonald Islands</t>
  </si>
  <si>
    <t>Holy See (Vatican City State)</t>
  </si>
  <si>
    <t>Honduras</t>
  </si>
  <si>
    <t>Hong Kong</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</si>
  <si>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</si>
  <si>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</si>
  <si>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</si>
  <si>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</si>
  <si>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</si>
  <si>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</si>
  <si>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</si>
  <si>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</si>
  <si>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</si>
  <si>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</si>
  <si>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</si>
  <si>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</si>
  <si>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</si>
  <si>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</si>
  <si>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</si>
  <si>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</si>
  <si>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</si>
  <si>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Democratic People's Republic of</t>
  </si>
  <si>
    <t>Korea, Republic of</t>
  </si>
  <si>
    <t>Kuwait</t>
  </si>
  <si>
    <t>Kyrgyzstan</t>
  </si>
  <si>
    <t>Lao People's Democratic Republic</t>
  </si>
  <si>
    <t>Latvia</t>
  </si>
  <si>
    <t>Lebanon</t>
  </si>
  <si>
    <t>Lesotho</t>
  </si>
  <si>
    <t>Liberia</t>
  </si>
  <si>
    <t>Libyan Arab Jamahiriya</t>
  </si>
  <si>
    <t>Liechtenstein</t>
  </si>
  <si>
    <t>Lithuania</t>
  </si>
  <si>
    <t>Luxembourg</t>
  </si>
  <si>
    <t>Macao</t>
  </si>
  <si>
    <t>Macedonia, the former Yugoslav Republic of</t>
  </si>
  <si>
    <t>Madagascar</t>
  </si>
  <si>
    <t>Malawi</t>
  </si>
  <si>
    <t>Malaysia</t>
  </si>
  <si>
    <t>Maldives</t>
  </si>
  <si>
    <t>Mali</t>
  </si>
  <si>
    <t>Malta</t>
  </si>
  <si>
    <t>Marshall Islands</t>
  </si>
  <si>
    <t>Martinique</t>
  </si>
  <si>
    <t>Mauritania</t>
  </si>
  <si>
    <t>Mauritius</t>
  </si>
  <si>
    <t>Mayotte</t>
  </si>
  <si>
    <t>Mexico</t>
  </si>
  <si>
    <t>Micronesia, Federated States of</t>
  </si>
  <si>
    <t>Moldova, Republic of</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</si>
  <si>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</si>
  <si>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</si>
  <si>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</si>
  <si>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</si>
  <si>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</si>
  <si>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</si>
  <si>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</si>
  <si>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</si>
  <si>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</si>
  <si>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</si>
  <si>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</si>
  <si>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</si>
  <si>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</si>
  <si>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</si>
  <si>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</si>
  <si>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</si>
  <si>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</si>
  <si>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</si>
  <si>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</si>
  <si>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Northern Mariana Islands</t>
  </si>
  <si>
    <t>Norway</t>
  </si>
  <si>
    <t>Oman</t>
  </si>
  <si>
    <t>Pakistan</t>
  </si>
  <si>
    <t>Palau</t>
  </si>
  <si>
    <t>Palestinian Territory, Occupied</t>
  </si>
  <si>
    <t>Panama</t>
  </si>
  <si>
    <t>Papua New Guinea</t>
  </si>
  <si>
    <t>Paraguay</t>
  </si>
  <si>
    <t>Peru</t>
  </si>
  <si>
    <t>Philippines</t>
  </si>
  <si>
    <t>Pitcairn</t>
  </si>
  <si>
    <t>Poland</t>
  </si>
  <si>
    <t>Portugal</t>
  </si>
  <si>
    <t>Puerto Rico</t>
  </si>
  <si>
    <t>Qatar</t>
  </si>
  <si>
    <t>Reunion  Réunion</t>
  </si>
  <si>
    <t>Romania</t>
  </si>
  <si>
    <t>Russian Federation</t>
  </si>
  <si>
    <t>Rwanda</t>
  </si>
  <si>
    <t>Saint Barthélemy</t>
  </si>
  <si>
    <t>Saint Helena</t>
  </si>
  <si>
    <t>Saint Kitts and Nevis</t>
  </si>
  <si>
    <t>Saint Lucia</t>
  </si>
  <si>
    <t>Saint Martin (French part)</t>
  </si>
  <si>
    <t>Saint Pierre and Miquelon</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</si>
  <si>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</si>
  <si>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</si>
  <si>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</si>
  <si>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</si>
  <si>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</si>
  <si>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</si>
  <si>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</si>
  <si>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</si>
  <si>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</si>
  <si>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</si>
  <si>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</si>
  <si>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</si>
  <si>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</si>
  <si>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</si>
  <si>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</si>
  <si>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Georgia and the South Sandwich Islands</t>
  </si>
  <si>
    <t>Spain</t>
  </si>
  <si>
    <t>Sri Lanka</t>
  </si>
  <si>
    <t>Sudan</t>
  </si>
  <si>
    <t>Suriname</t>
  </si>
  <si>
    <t>Svalbard and Jan Mayen</t>
  </si>
  <si>
    <t>Swaziland</t>
  </si>
  <si>
    <t>Sweden</t>
  </si>
  <si>
    <t>Switzerland</t>
  </si>
  <si>
    <t>Syrian Arab Republic</t>
  </si>
  <si>
    <t>Taiwan, Province of China</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</si>
  <si>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</si>
  <si>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</si>
  <si>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</si>
  <si>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</si>
  <si>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</si>
  <si>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</si>
  <si>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</si>
  <si>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</si>
  <si>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</si>
  <si>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</si>
  <si>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</si>
  <si>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</si>
  <si>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</si>
  <si>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</si>
  <si>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</si>
  <si>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</si>
  <si>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</si>
  <si>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</si>
  <si>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United States Minor Outlying Islands</t>
  </si>
  <si>
    <t>Uruguay</t>
  </si>
  <si>
    <t>Uzbekistan</t>
  </si>
  <si>
    <t>Vanuatu</t>
  </si>
  <si>
    <t>Venezuela, Bolivarian Republic of</t>
  </si>
  <si>
    <t>Vietnam</t>
  </si>
  <si>
    <t>Virgin Islands, British</t>
  </si>
  <si>
    <t>Virgin Islands, U.S.</t>
  </si>
  <si>
    <t>Wallis and Futuna</t>
  </si>
  <si>
    <t>Western Sahara</t>
  </si>
  <si>
    <t>Yemen</t>
  </si>
  <si>
    <t>Zambia</t>
  </si>
  <si>
    <t>Zimbabwe</t>
  </si>
  <si>
    <t>SAVINGS/BORROWING RATES</t>
  </si>
  <si>
    <t>Tenor</t>
  </si>
  <si>
    <t>Savings (% p.a.)</t>
  </si>
  <si>
    <t>Fixed Deposit (% p.a.)</t>
  </si>
  <si>
    <t>1 Year</t>
  </si>
  <si>
    <t>2 Years and above</t>
  </si>
  <si>
    <t>LENDING RATES</t>
  </si>
  <si>
    <t>Personal Loans (% p.a.)</t>
  </si>
  <si>
    <t>Group Loan (% p.a.)</t>
  </si>
  <si>
    <t>Business Loans (% p.a.)</t>
  </si>
  <si>
    <t>9 Months</t>
  </si>
  <si>
    <t>ADMINISTRATIVE  / PROCESSING RATES</t>
  </si>
  <si>
    <t>Personal Loans (%)</t>
  </si>
  <si>
    <t>Group Loan (%)</t>
  </si>
  <si>
    <t>Business Loans (%)</t>
  </si>
  <si>
    <t>APR (%)</t>
  </si>
  <si>
    <t>Deposits for which a depositor has not been identified</t>
  </si>
  <si>
    <t>Deposits that are frozen or about to be frozen, in compliance with a court order</t>
  </si>
  <si>
    <t>Deposits of a director / key management personnel</t>
  </si>
  <si>
    <t>Deposits of an audit firm, a partner of that audit firm, a manager in charge of audit for at least 3 years preceding liquidation</t>
  </si>
  <si>
    <t xml:space="preserve">Deposits held by banks </t>
  </si>
  <si>
    <t>Deposits held by pension fund</t>
  </si>
  <si>
    <t>Deposits held by retirement fund</t>
  </si>
  <si>
    <t>Deposits held by insurance company</t>
  </si>
  <si>
    <t>Deposits held by collective investment scheme</t>
  </si>
  <si>
    <t>Deposits held by local government</t>
  </si>
  <si>
    <t xml:space="preserve">Deposits held by central government </t>
  </si>
  <si>
    <t>Deposits held by administrative authority</t>
  </si>
  <si>
    <t>Deposits held by other financial institutions</t>
  </si>
  <si>
    <t>AnalysisOfCause</t>
  </si>
  <si>
    <t>EventTypeCategoryLvl1</t>
  </si>
  <si>
    <t>EventTypeCategoryLvl2</t>
  </si>
  <si>
    <t>ExclusionType</t>
  </si>
  <si>
    <t>ExportType</t>
  </si>
  <si>
    <t>FinancingAndLeasing</t>
  </si>
  <si>
    <t>FinTech</t>
  </si>
  <si>
    <t>FrequencyOfOccurance</t>
  </si>
  <si>
    <t>InvestmentSubsidiariesClassification</t>
  </si>
  <si>
    <t>LoanQuality</t>
  </si>
  <si>
    <t>LoansAndOverdrafts</t>
  </si>
  <si>
    <t>MicrofinanceDepositTaking</t>
  </si>
  <si>
    <t>MicrofinanceFNGO</t>
  </si>
  <si>
    <t>MicrofinanceMicrocredit</t>
  </si>
  <si>
    <t>MobileMoneyOperator</t>
  </si>
  <si>
    <t>NonBankFinanceHouse</t>
  </si>
  <si>
    <t>NonBankMortgageFinance</t>
  </si>
  <si>
    <t>OffBalanceSheetBankingBooks</t>
  </si>
  <si>
    <t>OilExtraction</t>
  </si>
  <si>
    <t>PaymentServiceProviders</t>
  </si>
  <si>
    <t>PenaltyBreach</t>
  </si>
  <si>
    <t>RelatedEntityType</t>
  </si>
  <si>
    <t>RelationToDirector</t>
  </si>
  <si>
    <t>RiskScore</t>
  </si>
  <si>
    <t>RiskWeightOfExposure</t>
  </si>
  <si>
    <t>RuralAndCommunityBanks</t>
  </si>
  <si>
    <t>SavingsAndLoansSDIs</t>
  </si>
  <si>
    <t>StatusOfComplaint</t>
  </si>
  <si>
    <t>TypeOfMargin</t>
  </si>
  <si>
    <t>TypeOfOffBalanceSheetItems</t>
  </si>
  <si>
    <t>TypeOfProperty</t>
  </si>
  <si>
    <t>UniversalBanks</t>
  </si>
  <si>
    <t>UtilityCompany</t>
  </si>
  <si>
    <t>YesNoNA</t>
  </si>
  <si>
    <t>DBK400Amount</t>
  </si>
  <si>
    <t>DBK400Tenor</t>
  </si>
  <si>
    <t>Column1</t>
  </si>
  <si>
    <t>Human Factor</t>
  </si>
  <si>
    <t>Processes</t>
  </si>
  <si>
    <t>Systems</t>
  </si>
  <si>
    <t>External Factors</t>
  </si>
  <si>
    <t>ADB Bank Limited</t>
  </si>
  <si>
    <t>CAL Bank Limited</t>
  </si>
  <si>
    <t>Ecobank Ghana Limited</t>
  </si>
  <si>
    <t>Letters of Credit - Oil</t>
  </si>
  <si>
    <t>Letters of Credit - Non - Oil</t>
  </si>
  <si>
    <t>Other Currencies</t>
  </si>
  <si>
    <t>Eligible</t>
  </si>
  <si>
    <t>Ineligible</t>
  </si>
  <si>
    <t>Internal Fraud</t>
  </si>
  <si>
    <t>External Fraud</t>
  </si>
  <si>
    <t>Damage to Physical Assets</t>
  </si>
  <si>
    <t>Theft and Fraud</t>
  </si>
  <si>
    <t>Systems Security</t>
  </si>
  <si>
    <t>Employee Relations</t>
  </si>
  <si>
    <t>Safe Environment</t>
  </si>
  <si>
    <t>Diversity and Discrimination</t>
  </si>
  <si>
    <t>Product Flaws</t>
  </si>
  <si>
    <t>Advisory Activity</t>
  </si>
  <si>
    <t>Disasters and Other Events</t>
  </si>
  <si>
    <t>Monitoring and Reporting</t>
  </si>
  <si>
    <t>Customer Intake and Documentation</t>
  </si>
  <si>
    <t>Customer/Client Account Management</t>
  </si>
  <si>
    <t>Trade Counterparties</t>
  </si>
  <si>
    <t>Vendors and Suppliers</t>
  </si>
  <si>
    <t>Unauthorised Activity</t>
  </si>
  <si>
    <t>Deposits of a director/key management personnel who has worked with the bank/SDI for at least 3 years preceding the occurrence of the insured event</t>
  </si>
  <si>
    <t xml:space="preserve">Deposit that is used as collateral for loan or other obligation with the bank/SDI </t>
  </si>
  <si>
    <t xml:space="preserve">Deposits held in a foreign branch of a bank/SDI incorporated in Ghana </t>
  </si>
  <si>
    <t>Deposits held in a subsidiary of that bank/SDI operating in a foreign country</t>
  </si>
  <si>
    <t>General Export</t>
  </si>
  <si>
    <t>Mining</t>
  </si>
  <si>
    <t>Dalex Finance and Leasing Company Ltd.</t>
  </si>
  <si>
    <t>F &amp; D Finance and Leasing Company Limited</t>
  </si>
  <si>
    <t>TG Finance and Leasing Ltd.</t>
  </si>
  <si>
    <t>Slydepay</t>
  </si>
  <si>
    <t>Zeepay Ghana</t>
  </si>
  <si>
    <t>Once in every 30 or more years</t>
  </si>
  <si>
    <t>At least once every 10 years</t>
  </si>
  <si>
    <t>At least once every 3 years</t>
  </si>
  <si>
    <t>Annually (once every 12 months)</t>
  </si>
  <si>
    <t>At least Monthly</t>
  </si>
  <si>
    <t>Financial &amp; Operational</t>
  </si>
  <si>
    <t>Abusive</t>
  </si>
  <si>
    <t>Information Gathering</t>
  </si>
  <si>
    <t>Information Security</t>
  </si>
  <si>
    <t>Fraud</t>
  </si>
  <si>
    <t>Service Denial</t>
  </si>
  <si>
    <t xml:space="preserve">Report Vulnerability </t>
  </si>
  <si>
    <t>Unimpaired</t>
  </si>
  <si>
    <t>Performing</t>
  </si>
  <si>
    <t>NonPerforming</t>
  </si>
  <si>
    <t>3As Microfinance Limited</t>
  </si>
  <si>
    <t>Adipa Microfinance Limited</t>
  </si>
  <si>
    <t>Adom Boafo Microfinance Limited</t>
  </si>
  <si>
    <t>Afro-Arab Microfinance Limited</t>
  </si>
  <si>
    <t>Albrim Microfinance Limited</t>
  </si>
  <si>
    <t>Alphamaga Microfinance Limited</t>
  </si>
  <si>
    <t>Apa Microfinance Limited</t>
  </si>
  <si>
    <t>Asankraman Microfinance Limited</t>
  </si>
  <si>
    <t>Baf Microfinance Limited</t>
  </si>
  <si>
    <t>Baobab Microfinance Company Limited</t>
  </si>
  <si>
    <t>Beneficial Microfinance Company Limited</t>
  </si>
  <si>
    <t>Besworth Microfinance Limited</t>
  </si>
  <si>
    <t>Bi Microfinance Limited</t>
  </si>
  <si>
    <t>Bidvest Microfinance Limited</t>
  </si>
  <si>
    <t>Bj Capital Microfinance Limited</t>
  </si>
  <si>
    <t>Boston Premier Microfinance Limited</t>
  </si>
  <si>
    <t>Cagl Microfinance Services Limited</t>
  </si>
  <si>
    <t>Capitalnet Microfinance Limited</t>
  </si>
  <si>
    <t>Cashback Capital Microfinance Limited</t>
  </si>
  <si>
    <t>Cashpoint Microfinance Limited</t>
  </si>
  <si>
    <t>Cedi Capital Microfinance Limited</t>
  </si>
  <si>
    <t>Central Microfinance Limited</t>
  </si>
  <si>
    <t>Cidan Capital Microfinance Limited</t>
  </si>
  <si>
    <t>Classic Microfinance Limited</t>
  </si>
  <si>
    <t>Coastal Commerce Microfinance Limited</t>
  </si>
  <si>
    <t>Cran Microfinance Limited</t>
  </si>
  <si>
    <t>Credit Nest Microfinance Limited</t>
  </si>
  <si>
    <t>Dci Microfinance Limited</t>
  </si>
  <si>
    <t>Delta Microfinance Limited</t>
  </si>
  <si>
    <t>Dunia Microfinance Limited</t>
  </si>
  <si>
    <t>Eazy Capital Microfinance Limited</t>
  </si>
  <si>
    <t>Eddievyn Microfinance Limited</t>
  </si>
  <si>
    <t>Eman Capital Microfinance Limited</t>
  </si>
  <si>
    <t>Equity Focus Microfinance Limited</t>
  </si>
  <si>
    <t>Ev Microfinance Limited</t>
  </si>
  <si>
    <t>Expert Link Microfinance Limited</t>
  </si>
  <si>
    <t>Family Trust Capital Microfinance Limited</t>
  </si>
  <si>
    <t>Fast Link Microfinance Limited</t>
  </si>
  <si>
    <t>Fast Track Microfinance Limited</t>
  </si>
  <si>
    <t>Fed Microfinance Limited</t>
  </si>
  <si>
    <t>First Rate Microfinance Limited</t>
  </si>
  <si>
    <t>Forbes Microfinance Company Limited</t>
  </si>
  <si>
    <t>Fwf Microfinance Limited</t>
  </si>
  <si>
    <t>Gaewornu Microfinance Services Limited</t>
  </si>
  <si>
    <t>Gap Microfinance Limited</t>
  </si>
  <si>
    <t>Geem Microfinance Company Limited</t>
  </si>
  <si>
    <t>Gem Capital Microfinance Limited</t>
  </si>
  <si>
    <t>Gifs Microfinance Limited</t>
  </si>
  <si>
    <t>Globafin Microfinance Limited</t>
  </si>
  <si>
    <t>Golden Foundation Microfinance Limited</t>
  </si>
  <si>
    <t>Growth Pioneers Microfinance Limited</t>
  </si>
  <si>
    <t>High Ages Microfinance Limited</t>
  </si>
  <si>
    <t>Hm Plus Microfinance Limited</t>
  </si>
  <si>
    <t>Hob Capital Microfinance Company Limited</t>
  </si>
  <si>
    <t>Hopeline Microfinance Limited</t>
  </si>
  <si>
    <t>Impact Capital Microfinance Limited</t>
  </si>
  <si>
    <t>Impact Microfinance Company Limited</t>
  </si>
  <si>
    <t>Independent Microfinance Limited</t>
  </si>
  <si>
    <t>Innovative Microfinance Limited</t>
  </si>
  <si>
    <t>Integrity Infinity Microfinance Limited</t>
  </si>
  <si>
    <t>Interzen Microfinance Limited</t>
  </si>
  <si>
    <t>Jadel Plus Microfinance Company Limited</t>
  </si>
  <si>
    <t>Jally Microfinance Company Limited</t>
  </si>
  <si>
    <t>Jimet Microfinance Company Limited</t>
  </si>
  <si>
    <t>Jireh Microfinance Limited</t>
  </si>
  <si>
    <t>Jita Credit Partners Microfinance Limited</t>
  </si>
  <si>
    <t>Jl Brisk Microfinance Limited</t>
  </si>
  <si>
    <t>K5 Microfinance Company Limited</t>
  </si>
  <si>
    <t>Kasdaf Microfinance Company Limited</t>
  </si>
  <si>
    <t>Kenstep Microfinance Limited</t>
  </si>
  <si>
    <t>Kesinor Microfinance Limited</t>
  </si>
  <si>
    <t>Kingsban Capital Microfinance Limited</t>
  </si>
  <si>
    <t>Leverage Microfinance Company Limited</t>
  </si>
  <si>
    <t>Little Rock Microfinance Company Limited</t>
  </si>
  <si>
    <t>Loan Line Microfinance Limited</t>
  </si>
  <si>
    <t>Love Microfinance Company Limited</t>
  </si>
  <si>
    <t>Mabia Microfinance Services Limited</t>
  </si>
  <si>
    <t>Maroon Capital Microfinance Limited</t>
  </si>
  <si>
    <t>Medi Ghana Microfinance Limited</t>
  </si>
  <si>
    <t>Metro Gold Microfinance Limited</t>
  </si>
  <si>
    <t>Mgi Microfinance Limited</t>
  </si>
  <si>
    <t>Mid-County Microfinance Limited</t>
  </si>
  <si>
    <t>Monicapital Microfinance Limited</t>
  </si>
  <si>
    <t>Mwintuur Microfinance Limited</t>
  </si>
  <si>
    <t>Naatoa Microfinance Services Limited</t>
  </si>
  <si>
    <t>Needs Microfinance Limited</t>
  </si>
  <si>
    <t>Neighbourhood Microfinance Limited</t>
  </si>
  <si>
    <t>Noble Trust Microfinance Services Limited</t>
  </si>
  <si>
    <t>Ocean Capital Microfinance Limited</t>
  </si>
  <si>
    <t>Olive Branch Capital Microfinance Limited</t>
  </si>
  <si>
    <t>Ontime Microfinance Limited</t>
  </si>
  <si>
    <t>Options Microfinance Company Limited</t>
  </si>
  <si>
    <t>Osacs Microfinance Limited</t>
  </si>
  <si>
    <t>Pak Microfinance Company Limited</t>
  </si>
  <si>
    <t>Payflex Microfinance Company Limited</t>
  </si>
  <si>
    <t>Positive Microfinance Company Limited</t>
  </si>
  <si>
    <t>Prime Invest Microfinance Limited</t>
  </si>
  <si>
    <t>Principal Capital Microfinance Limited</t>
  </si>
  <si>
    <t>Pure Eden Microfinance Company Limited</t>
  </si>
  <si>
    <t>Q Capital Microfinance Limited</t>
  </si>
  <si>
    <t>Quality Microfinance Limited</t>
  </si>
  <si>
    <t>Quick Capital Microfinance Limited</t>
  </si>
  <si>
    <t>Quicken Microfinance Limited</t>
  </si>
  <si>
    <t>Rapid Link Microfinance Limited</t>
  </si>
  <si>
    <t>Rogai Microfinance Limited</t>
  </si>
  <si>
    <t>Royale Mikri Microfinance Limited</t>
  </si>
  <si>
    <t>Safe Microfinance Company Limited</t>
  </si>
  <si>
    <t>Secure Capital Microfinance Limited</t>
  </si>
  <si>
    <t>Sheedy Microfinance Limited</t>
  </si>
  <si>
    <t>Shield Microfinance Company Limited</t>
  </si>
  <si>
    <t>Skilimit Microfinance Limited</t>
  </si>
  <si>
    <t>Solidario Microfinance Limited</t>
  </si>
  <si>
    <t>Speed Microfinance Company Ghana Limited</t>
  </si>
  <si>
    <t>Springboard Microfinance Limited</t>
  </si>
  <si>
    <t>Stegenor Microfinance Limited</t>
  </si>
  <si>
    <t>Success For People Microfinance Limited</t>
  </si>
  <si>
    <t>Summit Vision Microfinance Services Limited</t>
  </si>
  <si>
    <t>Tailored Solutions Microfinance Limited</t>
  </si>
  <si>
    <t>Talent Microfinance Services Limited</t>
  </si>
  <si>
    <t>The Mint Microfinance Limited</t>
  </si>
  <si>
    <t>Tiger Force Microfinance Limited</t>
  </si>
  <si>
    <t>Trustwell Capital Microfinance Limited</t>
  </si>
  <si>
    <t>Ubuntu Capital Microfinance Limited</t>
  </si>
  <si>
    <t>Udf Microfinance Limited</t>
  </si>
  <si>
    <t>Uni Capital Microfinance Limited</t>
  </si>
  <si>
    <t>Unimas Microfinance Limited</t>
  </si>
  <si>
    <t>Universal Microfinance Limited</t>
  </si>
  <si>
    <t>Uptima Credit &amp; Microfinance House Limited</t>
  </si>
  <si>
    <t>Usave Microfinance Limited</t>
  </si>
  <si>
    <t>Vivantti Microfinance Company Limited</t>
  </si>
  <si>
    <t>Wallstreet Microfinance Limited</t>
  </si>
  <si>
    <t>Wema Microfinance Limited</t>
  </si>
  <si>
    <t>West One Microfinance Limited</t>
  </si>
  <si>
    <t>Westlake Capital Microfinance Limited</t>
  </si>
  <si>
    <t>Yaalex Microfinance Limited</t>
  </si>
  <si>
    <t>Yilo Star Microfinance Limited</t>
  </si>
  <si>
    <t>Yu Microfinance Limited</t>
  </si>
  <si>
    <t>Asrud Fngo Limited</t>
  </si>
  <si>
    <t>Bevaud Support Foundation Fngo</t>
  </si>
  <si>
    <t>Card Fngo</t>
  </si>
  <si>
    <t>Cedi Foundation Fngo</t>
  </si>
  <si>
    <t>Daasgift Quality Foundation Fngo</t>
  </si>
  <si>
    <t>Imperial Trust Fngo</t>
  </si>
  <si>
    <t>Initiative Development Ghana Fngo</t>
  </si>
  <si>
    <t>Maata-N-Tudu Fngo</t>
  </si>
  <si>
    <t>Manna Projects - Fngo</t>
  </si>
  <si>
    <t>Salt To Ghana Fngo</t>
  </si>
  <si>
    <t>Sun Shade Foundation Fngo</t>
  </si>
  <si>
    <t>Universal Capital Fngo</t>
  </si>
  <si>
    <t>Cashcow Money Lending Limited</t>
  </si>
  <si>
    <t>Cobbs Money Lending Services Limited</t>
  </si>
  <si>
    <t>Cud Money Lending Limited</t>
  </si>
  <si>
    <t>Dad Micro-Credit Limited</t>
  </si>
  <si>
    <t>Dickmafle Money Lending Limited</t>
  </si>
  <si>
    <t>Dl Money Lending Limited</t>
  </si>
  <si>
    <t>F.O.D Money Lending Services Limited</t>
  </si>
  <si>
    <t>Fido Money Lending Limited</t>
  </si>
  <si>
    <t>Heritage And Legacy Money Lending Company Limited</t>
  </si>
  <si>
    <t>Infinity Capital Money Lending Limited</t>
  </si>
  <si>
    <t>Kda Money Lending Services Limited</t>
  </si>
  <si>
    <t>Krowe Money Lending Company Limited</t>
  </si>
  <si>
    <t>Link Exchange Micro-Credit Limited</t>
  </si>
  <si>
    <t>Macella Money Lending Limited</t>
  </si>
  <si>
    <t>Magnet Money Lending Limited</t>
  </si>
  <si>
    <t>Mht Money Lending Limited</t>
  </si>
  <si>
    <t>Multi - Value Money Lending Limited</t>
  </si>
  <si>
    <t>Multitrust Money Lending Services Limited</t>
  </si>
  <si>
    <t>Ndl Money Lending Limited</t>
  </si>
  <si>
    <t>Nectar Money Lending Limited</t>
  </si>
  <si>
    <t>New Acme Trust Money Lending Limited</t>
  </si>
  <si>
    <t>Patkat Money Lending Company Limited</t>
  </si>
  <si>
    <t>Primefex Money Lending Limited</t>
  </si>
  <si>
    <t>Pwf Capital Money Lending Limited</t>
  </si>
  <si>
    <t>Quick Credit And Investment Money Lending Limited</t>
  </si>
  <si>
    <t>Selvan And Salia Capital Money Lending Limited</t>
  </si>
  <si>
    <t>Sikapress Money Lending Company Limited</t>
  </si>
  <si>
    <t>Star Capital Money Lending Limited</t>
  </si>
  <si>
    <t>Vision Fund Ghana Money Lending Limited</t>
  </si>
  <si>
    <t>Welcome Money Lending Services Limited</t>
  </si>
  <si>
    <t>Yobsons Money Lending Limited</t>
  </si>
  <si>
    <t>MTN Mobile Money</t>
  </si>
  <si>
    <t>AirtelTigo Money</t>
  </si>
  <si>
    <t>Vodafone Cash</t>
  </si>
  <si>
    <t>A N Express Limited</t>
  </si>
  <si>
    <t>Africa Remittances Company LLC</t>
  </si>
  <si>
    <t xml:space="preserve">Approve Services Limited </t>
  </si>
  <si>
    <t>Atlantique Financial Services Limited</t>
  </si>
  <si>
    <t>BFC Group (Ezremit)</t>
  </si>
  <si>
    <t>Cellular Systems International (CSI) (WARI Transfer)</t>
  </si>
  <si>
    <t>Continental Exchange Solutions Inc (Ria Money Transfer)</t>
  </si>
  <si>
    <t>Daytona Capital Management Limited</t>
  </si>
  <si>
    <t>Earthport Plc</t>
  </si>
  <si>
    <t>Afghan</t>
  </si>
  <si>
    <t>Albanian</t>
  </si>
  <si>
    <t>Algerian</t>
  </si>
  <si>
    <t>American</t>
  </si>
  <si>
    <t>Andorran</t>
  </si>
  <si>
    <t>Angolan</t>
  </si>
  <si>
    <t>Antiguans</t>
  </si>
  <si>
    <t>Argentinean</t>
  </si>
  <si>
    <t>Armenian</t>
  </si>
  <si>
    <t>Australian</t>
  </si>
  <si>
    <t>Austrian</t>
  </si>
  <si>
    <t>Azerbaijani</t>
  </si>
  <si>
    <t>Bahamian</t>
  </si>
  <si>
    <t>Bahraini</t>
  </si>
  <si>
    <t>Bangladeshi</t>
  </si>
  <si>
    <t>Barbadian</t>
  </si>
  <si>
    <t>Barbudans</t>
  </si>
  <si>
    <t>Batswana</t>
  </si>
  <si>
    <t>Belarusian</t>
  </si>
  <si>
    <t>Belgian</t>
  </si>
  <si>
    <t>Belizean</t>
  </si>
  <si>
    <t>Beninese</t>
  </si>
  <si>
    <t>Bhutanese</t>
  </si>
  <si>
    <t>Bolivian</t>
  </si>
  <si>
    <t>Bosnian</t>
  </si>
  <si>
    <t>Brazilian</t>
  </si>
  <si>
    <t>British</t>
  </si>
  <si>
    <t>Bruneian</t>
  </si>
  <si>
    <t>Bulgarian</t>
  </si>
  <si>
    <t>Burkinabe</t>
  </si>
  <si>
    <t>Burmese</t>
  </si>
  <si>
    <t>Burundian</t>
  </si>
  <si>
    <t>Cambodian</t>
  </si>
  <si>
    <t>Cameroonian</t>
  </si>
  <si>
    <t>Canadian</t>
  </si>
  <si>
    <t>Cape Verdean</t>
  </si>
  <si>
    <t>Central African</t>
  </si>
  <si>
    <t>Chadian</t>
  </si>
  <si>
    <t>Chilean</t>
  </si>
  <si>
    <t>Chinese</t>
  </si>
  <si>
    <t>Colombian</t>
  </si>
  <si>
    <t>Comoran</t>
  </si>
  <si>
    <t>Congolese</t>
  </si>
  <si>
    <t>Costa Rican</t>
  </si>
  <si>
    <t>Croatian</t>
  </si>
  <si>
    <t>Cuban</t>
  </si>
  <si>
    <t>Cypriot</t>
  </si>
  <si>
    <t>Czech</t>
  </si>
  <si>
    <t>Danish</t>
  </si>
  <si>
    <t>Dominican</t>
  </si>
  <si>
    <t>Dutch</t>
  </si>
  <si>
    <t>Dutchman</t>
  </si>
  <si>
    <t>Dutchwoman</t>
  </si>
  <si>
    <t>East Timorese</t>
  </si>
  <si>
    <t>Ecuadorean</t>
  </si>
  <si>
    <t>Egyptian</t>
  </si>
  <si>
    <t>Emirian</t>
  </si>
  <si>
    <t>Equatorial Guinean</t>
  </si>
  <si>
    <t>Eritrean</t>
  </si>
  <si>
    <t>Estonian</t>
  </si>
  <si>
    <t>Ethiopian</t>
  </si>
  <si>
    <t>Fijian</t>
  </si>
  <si>
    <t>Filipino</t>
  </si>
  <si>
    <t>Finnish</t>
  </si>
  <si>
    <t>French</t>
  </si>
  <si>
    <t>Gabonese</t>
  </si>
  <si>
    <t>Gambian</t>
  </si>
  <si>
    <t>Georgian</t>
  </si>
  <si>
    <t>German</t>
  </si>
  <si>
    <t>Greek</t>
  </si>
  <si>
    <t>Grenadian</t>
  </si>
  <si>
    <t>Guatemalan</t>
  </si>
  <si>
    <t>Guinea-Bissauan</t>
  </si>
  <si>
    <t>Guinean</t>
  </si>
  <si>
    <t>Guyanese</t>
  </si>
  <si>
    <t>Haitian</t>
  </si>
  <si>
    <t>Herzegovinian</t>
  </si>
  <si>
    <t>Honduran</t>
  </si>
  <si>
    <t>Hungarian</t>
  </si>
  <si>
    <t>I-Kiribati</t>
  </si>
  <si>
    <t>Icelander</t>
  </si>
  <si>
    <t>Indian</t>
  </si>
  <si>
    <t>Indonesian</t>
  </si>
  <si>
    <t>Iranian</t>
  </si>
  <si>
    <t>Iraqi</t>
  </si>
  <si>
    <t>Irish</t>
  </si>
  <si>
    <t>Israeli</t>
  </si>
  <si>
    <t>Italian</t>
  </si>
  <si>
    <t>Ivorian</t>
  </si>
  <si>
    <t>Jamaican</t>
  </si>
  <si>
    <t>Japanese</t>
  </si>
  <si>
    <t>Jordanian</t>
  </si>
  <si>
    <t>Kazakhstani</t>
  </si>
  <si>
    <t>Kenyan</t>
  </si>
  <si>
    <t>Kittian and Nevisian</t>
  </si>
  <si>
    <t>Kuwaiti</t>
  </si>
  <si>
    <t>Kyrgyz</t>
  </si>
  <si>
    <t>Laotian</t>
  </si>
  <si>
    <t>Latvian</t>
  </si>
  <si>
    <t>Lebanese</t>
  </si>
  <si>
    <t>Liberian</t>
  </si>
  <si>
    <t>Libyan</t>
  </si>
  <si>
    <t>Liechtensteiner</t>
  </si>
  <si>
    <t>Lithuanian</t>
  </si>
  <si>
    <t>Luxembourger</t>
  </si>
  <si>
    <t>Macedonian</t>
  </si>
  <si>
    <t>Malagasy</t>
  </si>
  <si>
    <t>Malawian</t>
  </si>
  <si>
    <t>Malaysian</t>
  </si>
  <si>
    <t>Maldivan</t>
  </si>
  <si>
    <t>Malian</t>
  </si>
  <si>
    <t>Maltese</t>
  </si>
  <si>
    <t>Marshallese</t>
  </si>
  <si>
    <t>Mauritanian</t>
  </si>
  <si>
    <t>Mauritian</t>
  </si>
  <si>
    <t>Mexican</t>
  </si>
  <si>
    <t>Micronesian</t>
  </si>
  <si>
    <t>Moldovan</t>
  </si>
  <si>
    <t>Monacan</t>
  </si>
  <si>
    <t>Mongolian</t>
  </si>
  <si>
    <t>Moroccan</t>
  </si>
  <si>
    <t>Mosotho</t>
  </si>
  <si>
    <t>Motswana</t>
  </si>
  <si>
    <t>Mozambican</t>
  </si>
  <si>
    <t>Namibian</t>
  </si>
  <si>
    <t>Nauruan</t>
  </si>
  <si>
    <t>Nepalese</t>
  </si>
  <si>
    <t>Netherlander</t>
  </si>
  <si>
    <t>New Zealander</t>
  </si>
  <si>
    <t>Ni-Vanuatu</t>
  </si>
  <si>
    <t>Nicaraguan</t>
  </si>
  <si>
    <t>Nigerian</t>
  </si>
  <si>
    <t>Nigerien</t>
  </si>
  <si>
    <t>North Korean</t>
  </si>
  <si>
    <t>Northern Irish</t>
  </si>
  <si>
    <t>Norwegian</t>
  </si>
  <si>
    <t>Omani</t>
  </si>
  <si>
    <t>Pakistani</t>
  </si>
  <si>
    <t>Palauan</t>
  </si>
  <si>
    <t>Panamanian</t>
  </si>
  <si>
    <t>Papua New Guinean</t>
  </si>
  <si>
    <t>Paraguayan</t>
  </si>
  <si>
    <t>Peruvian</t>
  </si>
  <si>
    <t>Polish</t>
  </si>
  <si>
    <t>Portuguese</t>
  </si>
  <si>
    <t>Qatari</t>
  </si>
  <si>
    <t>Romanian</t>
  </si>
  <si>
    <t>Russian</t>
  </si>
  <si>
    <t>Rwandan</t>
  </si>
  <si>
    <t>Saint Lucian</t>
  </si>
  <si>
    <t>Salvadoran</t>
  </si>
  <si>
    <t>Samoan</t>
  </si>
  <si>
    <t>San Marinese</t>
  </si>
  <si>
    <t>Sao Tomean</t>
  </si>
  <si>
    <t>Saudi</t>
  </si>
  <si>
    <t>Scottish</t>
  </si>
  <si>
    <t>Senegalese</t>
  </si>
  <si>
    <t>Serbian</t>
  </si>
  <si>
    <t>Seychellois</t>
  </si>
  <si>
    <t>Sierra Leonean</t>
  </si>
  <si>
    <t>Singaporean</t>
  </si>
  <si>
    <t>Slovakian</t>
  </si>
  <si>
    <t>Slovenian</t>
  </si>
  <si>
    <t>Solomon Islander</t>
  </si>
  <si>
    <t>Somali</t>
  </si>
  <si>
    <t>South African</t>
  </si>
  <si>
    <t>South Korean</t>
  </si>
  <si>
    <t>Spanish</t>
  </si>
  <si>
    <t>Sri Lankan</t>
  </si>
  <si>
    <t>Sudanese</t>
  </si>
  <si>
    <t>Surinamer</t>
  </si>
  <si>
    <t>Swazi</t>
  </si>
  <si>
    <t>Swedish</t>
  </si>
  <si>
    <t>Swiss</t>
  </si>
  <si>
    <t>Syrian</t>
  </si>
  <si>
    <t>Taiwanese</t>
  </si>
  <si>
    <t>Tajik</t>
  </si>
  <si>
    <t>Tanzanian</t>
  </si>
  <si>
    <t>Thai</t>
  </si>
  <si>
    <t>Togolese</t>
  </si>
  <si>
    <t>Tongan</t>
  </si>
  <si>
    <t>Trinidadian or Tobagonian</t>
  </si>
  <si>
    <t>Tunisian</t>
  </si>
  <si>
    <t>Turkish</t>
  </si>
  <si>
    <t>Tuvaluan</t>
  </si>
  <si>
    <t>Ugandan</t>
  </si>
  <si>
    <t>Ukrainian</t>
  </si>
  <si>
    <t>Uruguayan</t>
  </si>
  <si>
    <t>Uzbekistani</t>
  </si>
  <si>
    <t>Venezuelan</t>
  </si>
  <si>
    <t>Vietnamese</t>
  </si>
  <si>
    <t>Welsh</t>
  </si>
  <si>
    <t>Yemenite</t>
  </si>
  <si>
    <t>Zambian</t>
  </si>
  <si>
    <t>Zimbabwean</t>
  </si>
  <si>
    <t>Blue Financial  Services Ghana Ltd.</t>
  </si>
  <si>
    <t>Chrisline Financial Services Ltd.</t>
  </si>
  <si>
    <t>Darfin Finance Company Ltd</t>
  </si>
  <si>
    <t>Forms Capital Limited</t>
  </si>
  <si>
    <t>Jislah Financial Services</t>
  </si>
  <si>
    <t>N.D.K. Financial Services Ltd.</t>
  </si>
  <si>
    <t>OAK Financial Services</t>
  </si>
  <si>
    <t>Profin Ghana Limited</t>
  </si>
  <si>
    <t>SDC Finance Ltd.</t>
  </si>
  <si>
    <t>Syndicated Capital Finance Limited</t>
  </si>
  <si>
    <t>TF Financial Services</t>
  </si>
  <si>
    <t>NorthStar Home Finance Company Limited</t>
  </si>
  <si>
    <t>2.11.1. Commitments with certain drawdown, of which: Loans approved but not yet advanced</t>
  </si>
  <si>
    <t>Upstream</t>
  </si>
  <si>
    <t>Downstream</t>
  </si>
  <si>
    <t>MTN Ghana</t>
  </si>
  <si>
    <t>AirtelTigo</t>
  </si>
  <si>
    <t>Delayed Submission</t>
  </si>
  <si>
    <t>Delayed Submission (After Return End Date)</t>
  </si>
  <si>
    <t>Non-Submission</t>
  </si>
  <si>
    <t>Incomplete Submission</t>
  </si>
  <si>
    <t>Inaccurate Submission</t>
  </si>
  <si>
    <t>Parent (P)</t>
  </si>
  <si>
    <t>Subsidiary (S)</t>
  </si>
  <si>
    <t>Unconsolidated (U)</t>
  </si>
  <si>
    <t>Other (O)</t>
  </si>
  <si>
    <t>Spouse</t>
  </si>
  <si>
    <t>Son</t>
  </si>
  <si>
    <t>Daughter</t>
  </si>
  <si>
    <t>Stepson</t>
  </si>
  <si>
    <t>Stepdaughter</t>
  </si>
  <si>
    <t>Nephew</t>
  </si>
  <si>
    <t>Niece</t>
  </si>
  <si>
    <t>Brother</t>
  </si>
  <si>
    <t>Sister</t>
  </si>
  <si>
    <t>Father</t>
  </si>
  <si>
    <t>Mother</t>
  </si>
  <si>
    <t>Cousin</t>
  </si>
  <si>
    <t>Aunt</t>
  </si>
  <si>
    <t>Uncle</t>
  </si>
  <si>
    <t>Stepsister</t>
  </si>
  <si>
    <t>Stepbrother</t>
  </si>
  <si>
    <t>Stepfather</t>
  </si>
  <si>
    <t>Stepmother</t>
  </si>
  <si>
    <t>Melcom Limited</t>
  </si>
  <si>
    <t>Kingdom Books Limited</t>
  </si>
  <si>
    <t>Ashfoam Limited</t>
  </si>
  <si>
    <t>Sumsung Ghana Limited</t>
  </si>
  <si>
    <t>Low</t>
  </si>
  <si>
    <t>High</t>
  </si>
  <si>
    <t>Abokobi Area Rural Bank Limited</t>
  </si>
  <si>
    <t>Ada Rural Bank Limited</t>
  </si>
  <si>
    <t>Adansi Rural Bank Limited</t>
  </si>
  <si>
    <t>Adonten Community Bank Limited,</t>
  </si>
  <si>
    <t>Afram Rural Bank Limited.</t>
  </si>
  <si>
    <t>Agave Rural Bank Limited</t>
  </si>
  <si>
    <t>Agona Rural Bank Limited</t>
  </si>
  <si>
    <t>Ahafo Ano Premier Rural Bank Limited.</t>
  </si>
  <si>
    <t>Ahafo Community Bank Limited</t>
  </si>
  <si>
    <t>Ahantaman Rural Bank Limited</t>
  </si>
  <si>
    <t>Akatakyiman Rural Bank Limited</t>
  </si>
  <si>
    <t>Akim Bosome Rural Bank</t>
  </si>
  <si>
    <t>Akoti Rural Bank Limited</t>
  </si>
  <si>
    <t>Akrofuom Area Rural Bank Limited.</t>
  </si>
  <si>
    <t>Akuapem Rural Bank Limited.</t>
  </si>
  <si>
    <t>Akumadan Rural Bank Limited.</t>
  </si>
  <si>
    <t>Akyem Mansa Rural Bank</t>
  </si>
  <si>
    <t>Akyempim Rural Bank Limited</t>
  </si>
  <si>
    <t>Amanano Rural Bnak Limited.</t>
  </si>
  <si>
    <t>Amansie West Rural Bank Limited</t>
  </si>
  <si>
    <t>Amantin And Kasei Community Bank Limited</t>
  </si>
  <si>
    <t>Amenfiman Rural Bank Limited</t>
  </si>
  <si>
    <t>Amuga (North Tongu) Rural Bank Limited</t>
  </si>
  <si>
    <t>Ankobra West Rural Bank Limited</t>
  </si>
  <si>
    <t>Anlo Rural Bank Limited</t>
  </si>
  <si>
    <t>Anum Rural Bank Limited</t>
  </si>
  <si>
    <t>Asante Akyem Rural Bank Limited.</t>
  </si>
  <si>
    <t>Asawinso Rural Bank Limited.</t>
  </si>
  <si>
    <t>Asokore Mampong Rural Bank Limited.</t>
  </si>
  <si>
    <t>Asokore Rural Bank Limited.</t>
  </si>
  <si>
    <t>Assinman Rural Bank Limited</t>
  </si>
  <si>
    <t>Asubonten Rural Bank Limited.</t>
  </si>
  <si>
    <t>Asuogyaman Rural Bank  Limited</t>
  </si>
  <si>
    <t>Asutifi Rural Bank Limited</t>
  </si>
  <si>
    <t>Atiwa Rural Bank Limited</t>
  </si>
  <si>
    <t>Atweaban Rural Bank Limited</t>
  </si>
  <si>
    <t>Atwima Kwanwoma Rural Bank Limited.</t>
  </si>
  <si>
    <t>Atwima Mponua Rural Bank</t>
  </si>
  <si>
    <t>Atwima Rural Bank Limited</t>
  </si>
  <si>
    <t>Avenor Rural Bank Limited, Akatsi.</t>
  </si>
  <si>
    <t>Awutu Emasa Rural Bank Limited</t>
  </si>
  <si>
    <t>Baduman Rural Bank Limited</t>
  </si>
  <si>
    <t>Bangmarigu Community Bank Limited (West Mamprusi)</t>
  </si>
  <si>
    <t>Bawjiase Area Rural Bank Limited</t>
  </si>
  <si>
    <t>Bessfa Rural Bank Limited.</t>
  </si>
  <si>
    <t>Bia-Torya Community Bank Limited</t>
  </si>
  <si>
    <t>Bomaa  Area Rural Bank Limited.</t>
  </si>
  <si>
    <t>Bomoasadu Rural Bank Limited.</t>
  </si>
  <si>
    <t>Bongo Rural Bank Limited</t>
  </si>
  <si>
    <t>Bonzali Rural Bank Limited</t>
  </si>
  <si>
    <t>Borimanga Rural Bank Limited</t>
  </si>
  <si>
    <t>Bosome Freho Rural Bank Limited</t>
  </si>
  <si>
    <t>Bosomtwe Rural Bank Limited</t>
  </si>
  <si>
    <t>Brakwa Breman Rural Bank</t>
  </si>
  <si>
    <t>Builsa Community Bank Limited</t>
  </si>
  <si>
    <t>Butawu Rural Bank Limited</t>
  </si>
  <si>
    <t>Buuwuloso One Stop Rural Bank</t>
  </si>
  <si>
    <t>Capital Rural Bank Limited</t>
  </si>
  <si>
    <t>Citizens Rural Bank Limited</t>
  </si>
  <si>
    <t>Dangme Rural Bank Limited</t>
  </si>
  <si>
    <t>Denkyiriman Rural Bank Previously Ayanfuri Rural Bank Limited</t>
  </si>
  <si>
    <t>Derma Area Rural Bank Limited</t>
  </si>
  <si>
    <t>Drobo Community Bank Limited.</t>
  </si>
  <si>
    <t>Dumpong Rural Bank Limited</t>
  </si>
  <si>
    <t>East Akim Rural Bank Limited</t>
  </si>
  <si>
    <t>Ejuraman Rural Bank</t>
  </si>
  <si>
    <t>Ekumfiman Rural Bank Limited</t>
  </si>
  <si>
    <t>Enyan Denkyira Rural Bank</t>
  </si>
  <si>
    <t>Fanteakwa Rural Bank Limited</t>
  </si>
  <si>
    <t>Fiagya Rural Bank Limited</t>
  </si>
  <si>
    <t>Fiaseman Rural Bank Limited</t>
  </si>
  <si>
    <t>Frerol Rural Bank Limited</t>
  </si>
  <si>
    <t>Ga Rural Bank Limited</t>
  </si>
  <si>
    <t>Gbi Rural Bank Limited</t>
  </si>
  <si>
    <t>Gomoa Community Bank Limited - Apam</t>
  </si>
  <si>
    <t>Jomoro Rural Bank Limited</t>
  </si>
  <si>
    <t>Juaben Rural Bank Limited</t>
  </si>
  <si>
    <t>Kaakye Rural Bank Limited</t>
  </si>
  <si>
    <t>Kaaseman Rural Bank Limited</t>
  </si>
  <si>
    <t>Kakum Rural Bank Limited.</t>
  </si>
  <si>
    <t>Kintampo Rural Bank Limited</t>
  </si>
  <si>
    <t>Kpassa Rural Bank Limited</t>
  </si>
  <si>
    <t>Kumawuman Rural Bank Limited</t>
  </si>
  <si>
    <t>Kwaebibirem Rural Bank Limited</t>
  </si>
  <si>
    <t>Kwahu Praso Rural Bank Limited</t>
  </si>
  <si>
    <t>Kwahu Rural Bank Limited</t>
  </si>
  <si>
    <t>Kwamanman Rural Bank Limited</t>
  </si>
  <si>
    <t>La Community Bank</t>
  </si>
  <si>
    <t>Lawra Area Rural Bank Limited</t>
  </si>
  <si>
    <t>Lower Pra Rural Bank Limited</t>
  </si>
  <si>
    <t>Lower Amenfi Rural Bank Limited</t>
  </si>
  <si>
    <t>Manya Krobo Rural Bank Limited</t>
  </si>
  <si>
    <t>Mepe Area Rural Bank Limited</t>
  </si>
  <si>
    <t>Mfantseman Community Bank Limited</t>
  </si>
  <si>
    <t>Microfin Rural Bank Limited</t>
  </si>
  <si>
    <t>Mponua Rural Bank Limited</t>
  </si>
  <si>
    <t>Mumuadu Rural Bank Limited</t>
  </si>
  <si>
    <t>Naara Rural Bank Limited</t>
  </si>
  <si>
    <t>Nafana Rural Bank Limited.</t>
  </si>
  <si>
    <t>Nandom Rural Bank Limited</t>
  </si>
  <si>
    <t>Nkoranman Rural Bank Limited</t>
  </si>
  <si>
    <t>Nkoranza Kwabre Rural Bank Limited.</t>
  </si>
  <si>
    <t>Nkrankwanta Area Rural Bank Limited</t>
  </si>
  <si>
    <t>North Birim Rural Bank (Asuopra)</t>
  </si>
  <si>
    <t>North Volta Rural Bank Limited</t>
  </si>
  <si>
    <t>Nsoatreman Rural Bank Limited</t>
  </si>
  <si>
    <t>Nsutaman Rural Bank Limited</t>
  </si>
  <si>
    <t>Nwabiagya Rural Bank Limited</t>
  </si>
  <si>
    <t>Nyakrom Rural Bank Limited</t>
  </si>
  <si>
    <t>Nyankumasi Ahenkro Rural Bank Limited</t>
  </si>
  <si>
    <t>Nzema Manle Rural Bank Limited</t>
  </si>
  <si>
    <t>Odotobri Rural Bank</t>
  </si>
  <si>
    <t>Odupong Kpehe Rural Bank Limited</t>
  </si>
  <si>
    <t>Odwen Anoma Rural Bank Limited.</t>
  </si>
  <si>
    <t>Offinso Rural Bank Limited.</t>
  </si>
  <si>
    <t>Okomfo Anokye Rural Bank Limited</t>
  </si>
  <si>
    <t>Otuasekan Rural Bank Limited</t>
  </si>
  <si>
    <t>Oyibi Area Rural Bank Limited</t>
  </si>
  <si>
    <t>Sefwiman  Rural  Bank  Limited</t>
  </si>
  <si>
    <t>Sekyedomase Rural Bank Limited.</t>
  </si>
  <si>
    <t>Sekyere Rural Bank Limited</t>
  </si>
  <si>
    <t>Shai Rural Bank Limited</t>
  </si>
  <si>
    <t>Sissala Rural Bank Limited</t>
  </si>
  <si>
    <t>Sonzele Rural Bank Limited Jirapa</t>
  </si>
  <si>
    <t>South Akim Rural Bank</t>
  </si>
  <si>
    <t>South Birim Rural Bank Limited.</t>
  </si>
  <si>
    <t>Suhum Rural Bank Limited</t>
  </si>
  <si>
    <t>Suma Rural Bank Limited</t>
  </si>
  <si>
    <t>Tepaman Rural Bank Limited.</t>
  </si>
  <si>
    <t>Tisungtaaba Community Bank (East Mamprusi)</t>
  </si>
  <si>
    <t>Tizaa Rural Bank Limited</t>
  </si>
  <si>
    <t>Toende Rural Bank</t>
  </si>
  <si>
    <t>Twifu Rural Bank Limited</t>
  </si>
  <si>
    <t>Union Rural Bank</t>
  </si>
  <si>
    <t>Unity Rural Bank Limited Ziope</t>
  </si>
  <si>
    <t>Upper Amenfi Rural Bank Limited</t>
  </si>
  <si>
    <t>Upper Manya Kro Rural Bank Limited</t>
  </si>
  <si>
    <t>Wamfie Rural Bank Limited</t>
  </si>
  <si>
    <t>Wenchi Rural Bank Limited</t>
  </si>
  <si>
    <t>Western Rural Bank Limited</t>
  </si>
  <si>
    <t>Weto Rural Bank Limited</t>
  </si>
  <si>
    <t>Yaa Asantewaa Rural Bank Limited</t>
  </si>
  <si>
    <t>Yapra Rural Bank Limited</t>
  </si>
  <si>
    <t>Zabzugu Rural Bank Limited</t>
  </si>
  <si>
    <t>ABii National Savings and Loans Ltd</t>
  </si>
  <si>
    <t>Adehyeman Savings and Loans Company Ltd.</t>
  </si>
  <si>
    <t>Advans Ghana Savings and Loans Ltd.</t>
  </si>
  <si>
    <t>Asa Savings and Loans Company Limited</t>
  </si>
  <si>
    <t>Assurance Savings and Loans Ltd</t>
  </si>
  <si>
    <t>Bayport Savings and Loans Plc</t>
  </si>
  <si>
    <t>Best Point  Savings and Loans Ltd</t>
  </si>
  <si>
    <t>Bond Savings and Loans Ltd</t>
  </si>
  <si>
    <t>Direct Savings and Loans Limited</t>
  </si>
  <si>
    <t>Equity Savings and Loans Ltd.</t>
  </si>
  <si>
    <t>Golden Link Savings &amp; Loans Ltd</t>
  </si>
  <si>
    <t>Golden Pride Savings and Loans Ltd</t>
  </si>
  <si>
    <t>Izwe Savings and Loans Ltd.</t>
  </si>
  <si>
    <t>Jins Savings and Loans Ltd.</t>
  </si>
  <si>
    <t>Letshego Savings and Loans Plc</t>
  </si>
  <si>
    <t>Multi Credit Savings &amp; Loans Co. Ltd.</t>
  </si>
  <si>
    <t>Opportunity International Savings and Loans Co. Ltd</t>
  </si>
  <si>
    <t>Pacific Savings &amp; Loans Co. Ltd.</t>
  </si>
  <si>
    <t>Pan - African Savings and Loans Company Limited</t>
  </si>
  <si>
    <t>Progress Savings and Loans Limited</t>
  </si>
  <si>
    <t>Services Integrity Savings and Loans Ltd.</t>
  </si>
  <si>
    <t>SIC Life Savings and Loans Ltd.</t>
  </si>
  <si>
    <t>Sinapi Aba Savings and Loans Company Ltd</t>
  </si>
  <si>
    <t>The Seed Funds Savings and Loans Ltd</t>
  </si>
  <si>
    <t>Utrak Savings and Loans Ltd</t>
  </si>
  <si>
    <t>*Only applicable for Non Banks</t>
  </si>
  <si>
    <t xml:space="preserve">Pending </t>
  </si>
  <si>
    <t>Closed</t>
  </si>
  <si>
    <t>Referred</t>
  </si>
  <si>
    <t>Referred to Data Provider</t>
  </si>
  <si>
    <t>Referred to BoG</t>
  </si>
  <si>
    <t>FXsellbuyback Sell</t>
  </si>
  <si>
    <t>FXsellbuyback Buy</t>
  </si>
  <si>
    <t>Time Account</t>
  </si>
  <si>
    <t>Special Purpose Account</t>
  </si>
  <si>
    <t>Identity Theft or Impersonation</t>
  </si>
  <si>
    <t>Wire Transfer Fraud</t>
  </si>
  <si>
    <t>Money Laundering</t>
  </si>
  <si>
    <t>Cheque Kiting</t>
  </si>
  <si>
    <t>Forgery and Altered Cheques</t>
  </si>
  <si>
    <t>Non-Bank Finance House</t>
  </si>
  <si>
    <t>Non-Bank Mortgage House</t>
  </si>
  <si>
    <t>Non-Bank Microfinance Microcredit</t>
  </si>
  <si>
    <t>Non-Bank Microfinance FNGO</t>
  </si>
  <si>
    <t>SDIs - Savings and Loans</t>
  </si>
  <si>
    <t>SDIs - Rural and Community Bank</t>
  </si>
  <si>
    <t>SDIs - Microfinance Deposit Taking</t>
  </si>
  <si>
    <t>Insurance (NIC regulated)</t>
  </si>
  <si>
    <t>Pensions (NPRA regulated)</t>
  </si>
  <si>
    <t>International Insitutions</t>
  </si>
  <si>
    <t>Forex Bureau</t>
  </si>
  <si>
    <t>Electronic Money Issuers</t>
  </si>
  <si>
    <t>Payment Service Providers</t>
  </si>
  <si>
    <t>Utility Company</t>
  </si>
  <si>
    <t>Telcos</t>
  </si>
  <si>
    <t>Differed</t>
  </si>
  <si>
    <t>LCs</t>
  </si>
  <si>
    <t>Other Commitments</t>
  </si>
  <si>
    <t>LeaseHold</t>
  </si>
  <si>
    <t>Freehold</t>
  </si>
  <si>
    <t>Agricultural Development Bank Limited</t>
  </si>
  <si>
    <t>Ghana Water Company</t>
  </si>
  <si>
    <t>Electricity Company</t>
  </si>
  <si>
    <t>CounterPartyType</t>
  </si>
  <si>
    <t>Card / POS Fraud</t>
  </si>
  <si>
    <t>Section 93 (1) of the Banks and SDI Act 2016 (Act 930) and Section 32(1) of the NBFIs Act 2008 (Act 774)</t>
  </si>
  <si>
    <t>On - Balance Sheet</t>
  </si>
  <si>
    <t>% To Total Assets</t>
  </si>
  <si>
    <t>Cheques for Clearing Presented to Other Banks(MNB300)</t>
  </si>
  <si>
    <t>GoG /BOG Securities (MNB102)</t>
  </si>
  <si>
    <t>Non-Current Assets Held for Sale (MAFI500)</t>
  </si>
  <si>
    <t>Right-Of-Used Lease Assets (MAFI500)</t>
  </si>
  <si>
    <t>Property, Plant and Equipment (net) (MAFI500)</t>
  </si>
  <si>
    <t>Shareholder's Funds And Liabilities</t>
  </si>
  <si>
    <t>Guarantees Issued</t>
  </si>
  <si>
    <t>Institution</t>
  </si>
  <si>
    <t xml:space="preserve"> Securities</t>
  </si>
  <si>
    <t>(c) Rural/Community Banks</t>
  </si>
  <si>
    <t>Loans and Advances and Sectorial Distribution of Loans</t>
  </si>
  <si>
    <t>LOANS</t>
  </si>
  <si>
    <t xml:space="preserve">TOTAL PERFORMING </t>
  </si>
  <si>
    <t>TOTAL NON-PERFORMING</t>
  </si>
  <si>
    <t>i) Agro-based</t>
  </si>
  <si>
    <t>ii) Others</t>
  </si>
  <si>
    <t>i) Home Appliances</t>
  </si>
  <si>
    <t>ii)Others</t>
  </si>
  <si>
    <t>Funeral Loans</t>
  </si>
  <si>
    <t>Consumer Finance</t>
  </si>
  <si>
    <t>Break down</t>
  </si>
  <si>
    <t>% OF Total</t>
  </si>
  <si>
    <t>% Of Total Assets</t>
  </si>
  <si>
    <t>Schedule On 3 Years Average Annual Gross Income</t>
  </si>
  <si>
    <t>Deposits From The Public</t>
  </si>
  <si>
    <t>Borrowings - Domestic</t>
  </si>
  <si>
    <t>Agreement Date</t>
  </si>
  <si>
    <t>Long Term</t>
  </si>
  <si>
    <t>Borrowings - Foreign</t>
  </si>
  <si>
    <t>Sub-Total C</t>
  </si>
  <si>
    <t>Sub-Total D</t>
  </si>
  <si>
    <t>Monthly Return On Current Year Operating Result</t>
  </si>
  <si>
    <t>Interest Income on Loans, Advances and Overdrafts (Annexure A)</t>
  </si>
  <si>
    <t>Interest On Investments Received (Annexure B)</t>
  </si>
  <si>
    <t>Interest Income (1+2)</t>
  </si>
  <si>
    <t>Interest Expense (Annexure C)</t>
  </si>
  <si>
    <t>Net Interest Income (3-4)</t>
  </si>
  <si>
    <t>Other Operating Income (Annexure D)</t>
  </si>
  <si>
    <t>Total Operating Income (5+6)</t>
  </si>
  <si>
    <t>Administrative Expenses (Annexure E)</t>
  </si>
  <si>
    <t>Net Operating Income (7-8,9,10)</t>
  </si>
  <si>
    <t>Operating Profit/Loss (11-12,13,14)</t>
  </si>
  <si>
    <t>Non-operating Income/Loss (Annexure H)</t>
  </si>
  <si>
    <t>Total Income (7+16)</t>
  </si>
  <si>
    <t>Profit before tax/operating loss (15+16)</t>
  </si>
  <si>
    <t>Provision for Tax</t>
  </si>
  <si>
    <t>Net Income (18-19)</t>
  </si>
  <si>
    <t>E-Zwich/Other Exp</t>
  </si>
  <si>
    <t>Teller Efficiency</t>
  </si>
  <si>
    <t>Savings Mobilisation</t>
  </si>
  <si>
    <t>Shorts in Tills</t>
  </si>
  <si>
    <t>Other Operating Expenses:</t>
  </si>
  <si>
    <t>Schedule of Cheques for Clearing Presented from and to Other Banks</t>
  </si>
  <si>
    <t>Other Liabilities</t>
  </si>
  <si>
    <t>Tier 2 Capital (Limited to 100% of Total Tier 1 Capital)</t>
  </si>
  <si>
    <t>Revaluation Reserves - Property (Limited to 50%) - MNB105</t>
  </si>
  <si>
    <r>
      <t xml:space="preserve">Subordinated Term Debt </t>
    </r>
    <r>
      <rPr>
        <b/>
        <sz val="9"/>
        <color rgb="FF303030"/>
        <rFont val="Arial"/>
        <family val="2"/>
      </rPr>
      <t>(Limited to 50% of Total Tier 1 Capital)</t>
    </r>
  </si>
  <si>
    <t>Adjusted Capital Base (Tier 1 + Tier 2)</t>
  </si>
  <si>
    <t>Cash on Hand - MNB100</t>
  </si>
  <si>
    <t>Government of Ghana Treasury Bills, Bonds and Stocks - MNB102</t>
  </si>
  <si>
    <t>Bank of Ghana Treasury Bills, Bonds and Stocks - MNB102</t>
  </si>
  <si>
    <t xml:space="preserve">80% Claims on Banks - MNB102 </t>
  </si>
  <si>
    <t>Adjusted Total Assets (4 - (Sum(5.1:5.16))</t>
  </si>
  <si>
    <t>Contingent  Liabilities - MNB600</t>
  </si>
  <si>
    <t>Net Contingent Liabilities</t>
  </si>
  <si>
    <t>Add: 100% of 3yrs Average Annual Gross Income - MNB105</t>
  </si>
  <si>
    <t>Adjusted Assets Base (5.17+6.3+7)</t>
  </si>
  <si>
    <t>Adjusted Capital Base as percentage of Adjusted Asset Base (3/8 x 100)</t>
  </si>
  <si>
    <t xml:space="preserve">Capital Surplus / Deficit {3 – (10% of 8)} </t>
  </si>
  <si>
    <t>Total Contingent Liabilities</t>
  </si>
  <si>
    <t>1.1) Cash and bank balances</t>
  </si>
  <si>
    <t>1.2) Short-term Investments/ Placements/Deposits</t>
  </si>
  <si>
    <t>1.3) BOG/Treasury bills</t>
  </si>
  <si>
    <t>1.4) Govt. and other debt fixed interest securities</t>
  </si>
  <si>
    <t>1.6) Loans and advances to customers</t>
  </si>
  <si>
    <t>1.7) Assets leased out under finance leases</t>
  </si>
  <si>
    <t>1.8) Other (financial) Assets</t>
  </si>
  <si>
    <t>1.9) Total Financial Assets (sum of 1.1 to 1.8)</t>
  </si>
  <si>
    <t>2.1) Deposits from customers</t>
  </si>
  <si>
    <t>2.2) Amounts owed to banks/ Credit Institutions</t>
  </si>
  <si>
    <t>2.3) Amounts owed to the Central Bank</t>
  </si>
  <si>
    <t>2.4) Bonds and other negotiable Securities issued</t>
  </si>
  <si>
    <t>2.5) Other Liabilities</t>
  </si>
  <si>
    <t>2.6) Total Financial Liabilities</t>
  </si>
  <si>
    <t>3.0) Net Position of Assets (+) / Liabilities (-)  (Line 1.9 less 2.6) in each maturity band</t>
  </si>
  <si>
    <t>CREDIT TO DIRECTORS</t>
  </si>
  <si>
    <t>Amount Of Credit Extended (GHS)</t>
  </si>
  <si>
    <t>CREDIT TO PERSONS CONNECTED TO DIRECTORS/EMPLOYEES/SHAREHOLDERS</t>
  </si>
  <si>
    <t>Number of Loans Disbursed</t>
  </si>
  <si>
    <t>Value of Loans Disbursed (GHS)</t>
  </si>
  <si>
    <t>Number of Loans Outstanding</t>
  </si>
  <si>
    <t>Value of Outstanding Loan Portfolio (GHS)</t>
  </si>
  <si>
    <t>Average Loan Amount (GHS)</t>
  </si>
  <si>
    <t>Average Loan Term (in Weeks)</t>
  </si>
  <si>
    <t>Amount of Loans Written Off (GHS)</t>
  </si>
  <si>
    <t>Loans Recovered (GHS)</t>
  </si>
  <si>
    <t>No. Of Borrowers (Current Month)
(Current Month)</t>
  </si>
  <si>
    <t>Total Disbursed Amt (GHS) (Current Month)
(Current Month)</t>
  </si>
  <si>
    <t>Total Principal Amount Outstanding (GHS)</t>
  </si>
  <si>
    <t>3,001.00 and Above</t>
  </si>
  <si>
    <t>Number of Loans in Arrears</t>
  </si>
  <si>
    <t>Impairment Allowance Made (GHS)</t>
  </si>
  <si>
    <t>Required Impairment Allowance</t>
  </si>
  <si>
    <t xml:space="preserve">Up to 30 Days </t>
  </si>
  <si>
    <t>31 Days and Less than 61 Days</t>
  </si>
  <si>
    <t>61 Days and Less than 91 Days</t>
  </si>
  <si>
    <t>91 Days and Less than 121 Days</t>
  </si>
  <si>
    <t>121 Days and Less than 151 Days</t>
  </si>
  <si>
    <t>151 Days and Above</t>
  </si>
  <si>
    <t>Previous Balance (Gross)</t>
  </si>
  <si>
    <t>Add: New Advances Made During The Month</t>
  </si>
  <si>
    <t>Add: Interest Charged (For The Month)</t>
  </si>
  <si>
    <t>(+/-) Changes in Classification from Previous Month</t>
  </si>
  <si>
    <t>Current Balance (Gross)</t>
  </si>
  <si>
    <t>Allowable Security (Cash and Near Cash Instruments)</t>
  </si>
  <si>
    <t>Net Current Balance (7-8)</t>
  </si>
  <si>
    <t>Provisions Required (on 9)</t>
  </si>
  <si>
    <t>Impairment Allowance Made (as in MNB103)</t>
  </si>
  <si>
    <t>Other Earning Assets (GHS)</t>
  </si>
  <si>
    <t>i) Up to 30 Days</t>
  </si>
  <si>
    <t>ii) Over 30 Days but Less than 90 Days</t>
  </si>
  <si>
    <t>iii) Over 90 Days but Less than 180 Days</t>
  </si>
  <si>
    <t>iv) Over 6 Months but Less than 9 Months</t>
  </si>
  <si>
    <t>v) Over 9 Months but Less than 12 Months</t>
  </si>
  <si>
    <t>vi) Over 1 Year</t>
  </si>
  <si>
    <t>1.5) Shares and Other Equity investments</t>
  </si>
  <si>
    <t>(i) ARB Apex Bank</t>
  </si>
  <si>
    <t>Certificate of Deposit</t>
  </si>
  <si>
    <t>Savings Deposit</t>
  </si>
  <si>
    <t>Demand Deposit</t>
  </si>
  <si>
    <t>Fixed Deposit</t>
  </si>
  <si>
    <t>IDBK100Amount</t>
  </si>
  <si>
    <t>ARB Apex Bank</t>
  </si>
  <si>
    <t>CREDIT TO EMPLOYEES EXCEEDING TWO YEARS OF CONSOLIDATED SALARY</t>
  </si>
  <si>
    <t>Zeepay Instnt Mny</t>
  </si>
  <si>
    <t xml:space="preserve">Viptel Communications USA </t>
  </si>
  <si>
    <t>Off-Balance Sheet Liabilities</t>
  </si>
  <si>
    <t>Cocoa Syndicated Loan</t>
  </si>
  <si>
    <t>Gross Loans</t>
  </si>
  <si>
    <t xml:space="preserve">Short Term </t>
  </si>
  <si>
    <t>ANNEXURE A - Interest Income on Loans, Advances and Overdrafts</t>
  </si>
  <si>
    <t xml:space="preserve">Credit Impairment </t>
  </si>
  <si>
    <t>Bad Debt Written Off</t>
  </si>
  <si>
    <t>ANNEXURE B -  Interest Revenue on investments (Deposit/placements)</t>
  </si>
  <si>
    <t>ANNEXURE C - Interest Expense</t>
  </si>
  <si>
    <t>ANNEXURE D - Other Operating income</t>
  </si>
  <si>
    <t>ANNEXURE  E -  Administrative Expenses</t>
  </si>
  <si>
    <t>ANNEXURE F - Staff and Director Cost</t>
  </si>
  <si>
    <t>ANNEXURE G - Other Operation Cost</t>
  </si>
  <si>
    <t xml:space="preserve">50% of class 1 Risk weighted contingent liabilities </t>
  </si>
  <si>
    <t xml:space="preserve">80% of class 2 Risk weighted contingent liabilities </t>
  </si>
  <si>
    <t>SFTP</t>
  </si>
  <si>
    <t>OilFinancingTypeOfInstitution</t>
  </si>
  <si>
    <t>Public Institution</t>
  </si>
  <si>
    <t>Public Enterprise</t>
  </si>
  <si>
    <t>Commercial Bank</t>
  </si>
  <si>
    <t>Other Depository Institution</t>
  </si>
  <si>
    <t>Other Financial Institution</t>
  </si>
  <si>
    <t>Private Corporation - Foreign</t>
  </si>
  <si>
    <t>Private Corporation - Indigenous</t>
  </si>
  <si>
    <t>Household</t>
  </si>
  <si>
    <t>Non Profit institution Serving Households (NPISH)</t>
  </si>
  <si>
    <t>Deposit Analysis</t>
  </si>
  <si>
    <t>Other Comittments</t>
  </si>
  <si>
    <t>Subordinated Liabilities Due After Five Years</t>
  </si>
  <si>
    <t>Deposits From The Public (MNB106)</t>
  </si>
  <si>
    <t>Intangible Assets (MAFI500)</t>
  </si>
  <si>
    <t>Cash on Hand (MNB107)</t>
  </si>
  <si>
    <t xml:space="preserve">Balances in Current Accounts With Bank/Fin Inst </t>
  </si>
  <si>
    <t>Balances in Savings Account With Banks/Fin Inst</t>
  </si>
  <si>
    <t xml:space="preserve">Money On Call With Banks/Fin Inst </t>
  </si>
  <si>
    <t>Placement With Banks/Fin Inst (MNB102)</t>
  </si>
  <si>
    <t>Cheques for Clearing Presented from Other Banks (MNB300)</t>
  </si>
  <si>
    <t>(a) Depository Institutions</t>
  </si>
  <si>
    <t>(b) Commercial Banks</t>
  </si>
  <si>
    <t>(d) Savings and Loans Companies</t>
  </si>
  <si>
    <t>(e) Credit Unions</t>
  </si>
  <si>
    <t>(f) Other Financial Institutions</t>
  </si>
  <si>
    <t>(g) Public Enterprises</t>
  </si>
  <si>
    <t>(h) Private Enterprises</t>
  </si>
  <si>
    <t>Coins (CEDIS)</t>
  </si>
  <si>
    <t>Notes (CEDIS)</t>
  </si>
  <si>
    <t>Pieces</t>
  </si>
  <si>
    <t>Rural Bank</t>
  </si>
  <si>
    <t>Savings and Loans Company</t>
  </si>
  <si>
    <t>Mortgage Finance</t>
  </si>
  <si>
    <t>Finance and Leasing Company</t>
  </si>
  <si>
    <t>Leasing Company</t>
  </si>
  <si>
    <t>Cheques for Clearing Presented From Other Banks</t>
  </si>
  <si>
    <t>Cheques for Clearing Presented to Other Banks</t>
  </si>
  <si>
    <t xml:space="preserve">9) Sub-total </t>
  </si>
  <si>
    <t xml:space="preserve">13) Sub-total </t>
  </si>
  <si>
    <t>Universal Banks</t>
  </si>
  <si>
    <t>WBK300TypeOfAccount</t>
  </si>
  <si>
    <t>Other Notes (Where applicable)</t>
  </si>
  <si>
    <t>Other Coins (Where applicable)</t>
  </si>
  <si>
    <t>Total Electronic Cash</t>
  </si>
  <si>
    <t xml:space="preserve">C </t>
  </si>
  <si>
    <t>Breakdown Of Reserves</t>
  </si>
  <si>
    <t>Deposits for Shares &amp; Other Amounts Allowed as Capital</t>
  </si>
  <si>
    <t>Shareholder's Funds</t>
  </si>
  <si>
    <t>Sectorial Distribution of Loans, Overdrafts and Advances</t>
  </si>
  <si>
    <t>Loan Application by Sectorial Distribution of Credits</t>
  </si>
  <si>
    <t>Microfinance Company (Deposit-Taking)</t>
  </si>
  <si>
    <t>Microfinance Company (Non Deposit-Taking)</t>
  </si>
  <si>
    <t>Total Tier 1 Capital (1.1.1 + 1.1.2 + 1.2.1)</t>
  </si>
  <si>
    <t>80% of Cheques drawn on other banks (MNB300)</t>
  </si>
  <si>
    <t>Above 365 Days</t>
  </si>
  <si>
    <t>Employment Practices and Workplace Safety</t>
  </si>
  <si>
    <t>Clients, Products and Business Practices</t>
  </si>
  <si>
    <t>Business Disruption and System Failures</t>
  </si>
  <si>
    <t>Execution, Delivery, and Process Management</t>
  </si>
  <si>
    <t>Suitability, Disclosure, and Fiduciary</t>
  </si>
  <si>
    <t>Improper Business or Market Practices</t>
  </si>
  <si>
    <t>Selection, Sponsorship, and Exposure</t>
  </si>
  <si>
    <t>Transaction Capture, Execution, and Maintenance</t>
  </si>
  <si>
    <t>Indicative Interest Rates And Annual Percentage Rate</t>
  </si>
  <si>
    <t>Minimum Impairment Allowance (%)</t>
  </si>
  <si>
    <t>Private and Confidential</t>
  </si>
  <si>
    <t xml:space="preserve"> Financial Returns</t>
  </si>
  <si>
    <t>We certify that the figures in these forms present a true and fair view of the licensee's position as at the above reporting date.  We undertake that if there are further material facts affecting the licensee's affairs which, in our judgment, should be disclosed, we will promptly advise the Central Bank of Ghana.</t>
  </si>
  <si>
    <t>Chief Finance Officer/Senior Officer - Name:</t>
  </si>
  <si>
    <t>Regulatory Reporting Officer/Authorized Person - Name:</t>
  </si>
  <si>
    <t>Date signed:</t>
  </si>
  <si>
    <r>
      <t xml:space="preserve">We certify that the </t>
    </r>
    <r>
      <rPr>
        <b/>
        <sz val="9"/>
        <color rgb="FF303030"/>
        <rFont val="Arial"/>
        <family val="2"/>
      </rPr>
      <t>re-submission</t>
    </r>
    <r>
      <rPr>
        <sz val="9"/>
        <color rgb="FF303030"/>
        <rFont val="Arial"/>
        <family val="2"/>
      </rPr>
      <t xml:space="preserve"> of figures in these forms present a true and fair view of the licensee's position as at the above reporting date.  We undertake that if there are further material facts affecting the licensee's affairs which, in our judgment, should be disclosed, we will promptly advise the Central Bank of Ghana.</t>
    </r>
  </si>
  <si>
    <t>Notes on Completion:</t>
  </si>
  <si>
    <t>Help is Available:</t>
  </si>
  <si>
    <t>% to Shareholder's Funds</t>
  </si>
  <si>
    <t>LOANS EXCEEDING 1% OF SHAREHOLDER'S FUND GRANTED PER MEMBER OF A GROUP</t>
  </si>
  <si>
    <t>Acc. No.</t>
  </si>
  <si>
    <t>Capital + Reserves</t>
  </si>
  <si>
    <t>Section A: 
Item Code</t>
  </si>
  <si>
    <t>No.</t>
  </si>
  <si>
    <t xml:space="preserve">Amounts Expressed in GHS </t>
  </si>
  <si>
    <t xml:space="preserve">Description </t>
  </si>
  <si>
    <t>Gross (C+D)</t>
  </si>
  <si>
    <t>Gross (A + B)</t>
  </si>
  <si>
    <t xml:space="preserve">Item Code </t>
  </si>
  <si>
    <t>MICROFINANCE / RURAL BANK</t>
  </si>
  <si>
    <t>Amounts Expressed in GHS</t>
  </si>
  <si>
    <t>ANNEXURE H - Non Operating Income / Non Operating Expense</t>
  </si>
  <si>
    <t>Version Number</t>
  </si>
  <si>
    <t>Number of Male</t>
  </si>
  <si>
    <t>Number of Female</t>
  </si>
  <si>
    <t>No. of Accounts</t>
  </si>
  <si>
    <t>Bank Reconciliation Statement</t>
  </si>
  <si>
    <t>iv) Paper, Pulp &amp; Paper Products</t>
  </si>
  <si>
    <t>Transport, Storage And Communication</t>
  </si>
  <si>
    <t>Forfeiter credit</t>
  </si>
  <si>
    <t>Postage, Telephone and Telegraph</t>
  </si>
  <si>
    <t>50% of Residential Mortgage Loans</t>
  </si>
  <si>
    <t>Interest In Suspense</t>
  </si>
  <si>
    <t>Classification of Advances - RCBs, S&amp;L Institutions</t>
  </si>
  <si>
    <t>Attestation Form</t>
  </si>
  <si>
    <t>Email: orasshelp@bog.gov.gh</t>
  </si>
  <si>
    <t>Phone: 0302665252   Ext 5901</t>
  </si>
  <si>
    <t>Refer to the ORASS Returns Guidance Note</t>
  </si>
  <si>
    <t xml:space="preserve">Submission </t>
  </si>
  <si>
    <t>Re-Submission</t>
  </si>
  <si>
    <t>Support Fees - Shares</t>
  </si>
  <si>
    <t>Investments in the capital of Other Banks &amp; Fin. Inst.</t>
  </si>
  <si>
    <t xml:space="preserve">Aging Analysis - Microfinance Institutions </t>
  </si>
  <si>
    <t>Details of Other Reserves</t>
  </si>
  <si>
    <t>Applied During the Month</t>
  </si>
  <si>
    <t>Sanctioned During the Month</t>
  </si>
  <si>
    <t>No of Applicants rejected during the Month</t>
  </si>
  <si>
    <t>Cumulative Position / Outstanding Balance As Reporting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</si>
</sst>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_-* #,##0.00_-;\-* #,##0.00_-;_-* &quot;-&quot;??_-;_-@_-"/>
    <numFmt numFmtId="165" formatCode="[$-409]d\-mmm\-yy;@"/>
    <numFmt numFmtId="166" formatCode="0.0000"/>
    <numFmt numFmtId="167" formatCode="_-* #,##0.00000_-;\-* #,##0.00000_-;_-* &quot;-&quot;??_-;_-@_-"/>
    <numFmt numFmtId="168" formatCode="[$-F800]dddd\,\ mmmm\ dd\,\ yyyy"/>
    <numFmt numFmtId="169" formatCode="_ * #,##0.00_ ;_ * \-#,##0.00_ ;_ * &quot;-&quot;??_ ;_ @_ "/>
    <numFmt numFmtId="170" formatCode="###,000"/>
    <numFmt numFmtId="171" formatCode="[$-409]d\-mmm\-yyyy;@"/>
    <numFmt numFmtId="172" formatCode="0.0"/>
  </numFmts>
  <fonts count="152">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8"/>
      <name val="Arial"/>
      <family val="2"/>
    </font>
    <font>
      <b/>
      <sz val="10"/>
      <name val="Arial"/>
      <family val="2"/>
    </font>
    <font>
      <b/>
      <sz val="11"/>
      <name val="Arial"/>
      <family val="2"/>
    </font>
    <font>
      <b/>
      <sz val="9"/>
      <name val="Arial"/>
      <family val="2"/>
    </font>
    <font>
      <b/>
      <sz val="6"/>
      <name val="Arial"/>
      <family val="2"/>
    </font>
    <font>
      <sz val="10"/>
      <name val="Arial"/>
      <family val="2"/>
    </font>
    <font>
      <sz val="6"/>
      <name val="Arial"/>
      <family val="2"/>
    </font>
    <font>
      <sz val="11"/>
      <color theme="1"/>
      <name val="Calibri"/>
      <family val="2"/>
      <scheme val="minor"/>
    </font>
    <font>
      <b/>
      <sz val="11"/>
      <color theme="0"/>
      <name val="Calibri"/>
      <family val="2"/>
      <scheme val="minor"/>
    </font>
    <font>
      <b/>
      <sz val="11"/>
      <color theme="1"/>
      <name val="Calibri"/>
      <family val="2"/>
      <scheme val="minor"/>
    </font>
    <font>
      <sz val="11"/>
      <color rgb="FF303030"/>
      <name val="Calibri"/>
      <family val="2"/>
      <scheme val="minor"/>
    </font>
    <font>
      <b/>
      <sz val="9"/>
      <color rgb="FF303030"/>
      <name val="Arial"/>
      <family val="2"/>
    </font>
    <font>
      <sz val="9"/>
      <color rgb="FF303030"/>
      <name val="Arial"/>
      <family val="2"/>
    </font>
    <font>
      <sz val="9"/>
      <color theme="1"/>
      <name val="Arial"/>
      <family val="2"/>
    </font>
    <font>
      <sz val="11"/>
      <color rgb="FF303030"/>
      <name val="Arial"/>
      <family val="2"/>
    </font>
    <font>
      <sz val="10"/>
      <color rgb="FF303030"/>
      <name val="Arial"/>
      <family val="2"/>
    </font>
    <font>
      <b/>
      <sz val="10"/>
      <color theme="0"/>
      <name val="Arial"/>
      <family val="2"/>
    </font>
    <font>
      <sz val="10"/>
      <color theme="1"/>
      <name val="Arial"/>
      <family val="2"/>
    </font>
    <font>
      <sz val="10"/>
      <name val="Arial"/>
      <family val="2"/>
    </font>
    <font>
      <sz val="9"/>
      <name val="Arial"/>
      <family val="2"/>
    </font>
    <font>
      <sz val="10"/>
      <color indexed="9"/>
      <name val="Arial"/>
      <family val="2"/>
    </font>
    <font>
      <sz val="11"/>
      <color theme="1"/>
      <name val="Garamond"/>
      <family val="2"/>
    </font>
    <font>
      <sz val="10"/>
      <name val="Times New Roman"/>
      <family val="1"/>
    </font>
    <font>
      <sz val="11"/>
      <color indexed="8"/>
      <name val="Calibri"/>
      <family val="2"/>
    </font>
    <font>
      <u/>
      <sz val="10"/>
      <color theme="10"/>
      <name val="Arial"/>
      <family val="2"/>
    </font>
    <font>
      <b/>
      <sz val="14"/>
      <name val="Frutiger 87ExtraBlackCn"/>
      <family val="2"/>
    </font>
    <font>
      <i/>
      <sz val="12"/>
      <name val="Frutiger 45 Light"/>
      <family val="2"/>
    </font>
    <font>
      <sz val="12"/>
      <name val="Frutiger 45 Light"/>
      <family val="2"/>
    </font>
    <font>
      <sz val="11"/>
      <color rgb="FF000000"/>
      <name val="Calibri"/>
      <family val="2"/>
    </font>
    <font>
      <b/>
      <sz val="12"/>
      <color indexed="8"/>
      <name val="Times New Roman"/>
      <family val="1"/>
    </font>
    <font>
      <sz val="12"/>
      <color indexed="8"/>
      <name val="Times New Roman"/>
      <family val="1"/>
    </font>
    <font>
      <b/>
      <u/>
      <sz val="12"/>
      <color indexed="8"/>
      <name val="Times New Roman"/>
      <family val="1"/>
    </font>
    <font>
      <sz val="11"/>
      <color indexed="8"/>
      <name val="Times New Roman"/>
      <family val="1"/>
    </font>
    <font>
      <sz val="10"/>
      <color indexed="8"/>
      <name val="Times New Roman"/>
      <family val="1"/>
    </font>
    <font>
      <b/>
      <sz val="12"/>
      <color theme="1"/>
      <name val="Arial"/>
      <family val="2"/>
    </font>
    <font>
      <sz val="10"/>
      <name val="Arial"/>
      <family val="2"/>
    </font>
    <font>
      <sz val="9"/>
      <color rgb="FFFF0000"/>
      <name val="Arial"/>
      <family val="2"/>
    </font>
    <font>
      <b/>
      <sz val="9"/>
      <color theme="1"/>
      <name val="Arial"/>
      <family val="2"/>
    </font>
    <font>
      <sz val="9"/>
      <color indexed="8"/>
      <name val="Arial"/>
      <family val="2"/>
    </font>
    <font>
      <b/>
      <u/>
      <sz val="9"/>
      <name val="Arial"/>
      <family val="2"/>
    </font>
    <font>
      <sz val="11"/>
      <color theme="1"/>
      <name val="Calibri"/>
      <family val="2"/>
      <charset val="1"/>
      <scheme val="minor"/>
    </font>
    <font>
      <b/>
      <sz val="12"/>
      <color rgb="FF303030"/>
      <name val="Arial"/>
      <family val="2"/>
    </font>
    <font>
      <u/>
      <sz val="9"/>
      <color rgb="FF303030"/>
      <name val="Arial"/>
      <family val="2"/>
    </font>
    <font>
      <b/>
      <sz val="12"/>
      <color indexed="8"/>
      <name val="Arial"/>
      <family val="2"/>
    </font>
    <font>
      <b/>
      <sz val="9"/>
      <color indexed="8"/>
      <name val="Arial"/>
      <family val="2"/>
    </font>
    <font>
      <b/>
      <u/>
      <sz val="9"/>
      <color rgb="FF303030"/>
      <name val="Arial"/>
      <family val="2"/>
    </font>
    <font>
      <sz val="10"/>
      <color rgb="FFFF0000"/>
      <name val="Times New Roman"/>
      <family val="1"/>
    </font>
    <font>
      <sz val="8"/>
      <color rgb="FF000000"/>
      <name val="Arial"/>
      <family val="2"/>
    </font>
    <font>
      <sz val="8"/>
      <color rgb="FF1F497D"/>
      <name val="Verdana"/>
      <family val="2"/>
    </font>
    <font>
      <b/>
      <sz val="8"/>
      <color rgb="FF1F497D"/>
      <name val="Verdana"/>
      <family val="2"/>
    </font>
    <font>
      <sz val="8"/>
      <color rgb="FF000000"/>
      <name val="Verdana"/>
      <family val="2"/>
    </font>
    <font>
      <i/>
      <sz val="8"/>
      <color rgb="FF000000"/>
      <name val="Verdana"/>
      <family val="2"/>
    </font>
    <font>
      <i/>
      <sz val="8"/>
      <color rgb="FF1F497D"/>
      <name val="Verdana"/>
      <family val="2"/>
    </font>
    <font>
      <b/>
      <i/>
      <sz val="8"/>
      <color rgb="FF1F497D"/>
      <name val="Verdana"/>
      <family val="2"/>
    </font>
    <font>
      <b/>
      <i/>
      <sz val="8"/>
      <color rgb="FF000000"/>
      <name val="Verdana"/>
      <family val="2"/>
    </font>
    <font>
      <b/>
      <sz val="8"/>
      <color rgb="FF00CC00"/>
      <name val="Verdana"/>
      <family val="2"/>
    </font>
    <font>
      <b/>
      <sz val="8"/>
      <color rgb="FF33CC33"/>
      <name val="Verdana"/>
      <family val="2"/>
    </font>
    <font>
      <b/>
      <sz val="8"/>
      <color rgb="FFFF9900"/>
      <name val="Verdana"/>
      <family val="2"/>
    </font>
    <font>
      <b/>
      <sz val="8"/>
      <color rgb="FFFF0000"/>
      <name val="Verdana"/>
      <family val="2"/>
    </font>
    <font>
      <sz val="8"/>
      <color theme="1"/>
      <name val="Verdana"/>
      <family val="2"/>
    </font>
    <font>
      <sz val="11"/>
      <name val="Calibri"/>
      <family val="2"/>
    </font>
    <font>
      <b/>
      <sz val="9"/>
      <color indexed="10"/>
      <name val="Arial"/>
      <family val="2"/>
    </font>
    <font>
      <b/>
      <sz val="9"/>
      <color indexed="81"/>
      <name val="Tahoma"/>
      <family val="2"/>
    </font>
    <font>
      <sz val="9"/>
      <color indexed="81"/>
      <name val="Tahoma"/>
      <family val="2"/>
    </font>
    <font>
      <b/>
      <sz val="9"/>
      <color indexed="63"/>
      <name val="Arial"/>
      <family val="2"/>
    </font>
    <font>
      <sz val="12"/>
      <color rgb="FFFF0000"/>
      <name val="Times New Roman"/>
      <family val="1"/>
    </font>
    <font>
      <b/>
      <u/>
      <sz val="10"/>
      <color indexed="8"/>
      <name val="Times New Roman"/>
      <family val="1"/>
    </font>
    <font>
      <sz val="9"/>
      <color indexed="63"/>
      <name val="Arial"/>
      <family val="2"/>
    </font>
    <font>
      <sz val="11"/>
      <color rgb="FF303030"/>
      <name val="Calibri"/>
      <family val="2"/>
      <scheme val="minor"/>
    </font>
    <font>
      <sz val="11"/>
      <color rgb="FF303030"/>
      <name val="Calibri"/>
      <family val="2"/>
      <scheme val="minor"/>
    </font>
    <font>
      <sz val="11"/>
      <color rgb="FF303030"/>
      <name val="Calibri"/>
      <family val="2"/>
      <scheme val="minor"/>
    </font>
    <font>
      <sz val="20"/>
      <color rgb="FF303030"/>
      <name val="Arial"/>
      <family val="2"/>
    </font>
    <font>
      <b/>
      <sz val="18"/>
      <color rgb="FF303030"/>
      <name val="Arial"/>
      <family val="2"/>
    </font>
    <font>
      <sz val="12"/>
      <color rgb="FF303030"/>
      <name val="Arial"/>
      <family val="2"/>
    </font>
    <font>
      <b/>
      <sz val="10"/>
      <color rgb="FF303030"/>
      <name val="Arial"/>
      <family val="2"/>
    </font>
    <font>
      <sz val="10"/>
      <name val="Arial"/>
      <family val="2"/>
    </font>
    <font>
      <b/>
      <sz val="9"/>
      <color rgb="FFFF0000"/>
      <name val="Arial"/>
      <family val="2"/>
    </font>
    <font>
      <sz val="9"/>
      <name val="Arial Black"/>
      <family val="2"/>
    </font>
    <font>
      <b/>
      <sz val="9"/>
      <color theme="0" tint="-0.249977111117893"/>
      <name val="Arial"/>
      <family val="2"/>
    </font>
    <font>
      <sz val="9"/>
      <color theme="0" tint="-0.34998626667073579"/>
      <name val="Arial"/>
      <family val="2"/>
    </font>
    <font>
      <sz val="9"/>
      <color theme="2" tint="-0.249977111117893"/>
      <name val="Arial"/>
      <family val="2"/>
    </font>
    <font>
      <b/>
      <sz val="12"/>
      <name val="Arial"/>
      <family val="2"/>
    </font>
    <font>
      <sz val="9"/>
      <color theme="0" tint="-0.499984740745262"/>
      <name val="Arial"/>
      <family val="2"/>
    </font>
    <font>
      <sz val="9"/>
      <color theme="0" tint="-0.499984740745262"/>
      <name val="Calibri"/>
      <family val="2"/>
      <scheme val="minor"/>
    </font>
    <font>
      <sz val="10"/>
      <color theme="0" tint="-0.499984740745262"/>
      <name val="Arial"/>
      <family val="2"/>
    </font>
    <font>
      <b/>
      <sz val="10"/>
      <color rgb="FF002060"/>
      <name val="Arial"/>
      <family val="2"/>
    </font>
    <font>
      <b/>
      <sz val="8"/>
      <color rgb="FFFF0000"/>
      <name val="Arial Black"/>
      <family val="2"/>
    </font>
  </fonts>
  <fills count="36">
    <fill>
      <patternFill patternType="none"/>
    </fill>
    <fill>
      <patternFill patternType="gray125"/>
    </fill>
    <fill>
      <patternFill patternType="solid">
        <fgColor rgb="FFEF8D4B"/>
        <bgColor indexed="64"/>
      </patternFill>
    </fill>
    <fill>
      <patternFill patternType="solid">
        <fgColor theme="4" tint="0.79998168889431442"/>
        <bgColor theme="4" tint="0.79998168889431442"/>
      </patternFill>
    </fill>
    <fill>
      <patternFill patternType="solid">
        <fgColor rgb="FFD9D9D9"/>
        <bgColor indexed="64"/>
      </patternFill>
    </fill>
    <fill>
      <patternFill patternType="solid">
        <fgColor rgb="FFFAFAFA"/>
        <bgColor indexed="64"/>
      </patternFill>
    </fill>
    <fill>
      <patternFill patternType="solid">
        <fgColor rgb="FFEF8D4B"/>
        <bgColor theme="5"/>
      </patternFill>
    </fill>
    <fill>
      <patternFill patternType="solid">
        <fgColor rgb="FFC6E0B4"/>
        <bgColor indexed="64"/>
      </patternFill>
    </fill>
    <fill>
      <patternFill patternType="solid">
        <fgColor rgb="FFDCE6F1"/>
        <bgColor indexed="64"/>
      </patternFill>
    </fill>
    <fill>
      <patternFill patternType="solid">
        <fgColor rgb="FFFFFFFF"/>
        <bgColor indexed="64"/>
      </patternFill>
    </fill>
    <fill>
      <patternFill patternType="solid">
        <fgColor rgb="FFFFFFFF"/>
        <bgColor theme="4" tint="0.79998168889431442"/>
      </patternFill>
    </fill>
    <fill>
      <patternFill patternType="solid">
        <fgColor theme="0"/>
        <bgColor indexed="64"/>
      </patternFill>
    </fill>
    <fill>
      <patternFill patternType="solid">
        <fgColor theme="4" tint="0.79998168889431442"/>
        <bgColor indexed="65"/>
      </patternFill>
    </fill>
    <fill>
      <patternFill patternType="solid">
        <fgColor theme="0" tint="-0.14999847407452621"/>
        <bgColor indexed="64"/>
      </patternFill>
    </fill>
    <fill>
      <patternFill patternType="solid">
        <fgColor indexed="9"/>
        <bgColor indexed="64"/>
      </patternFill>
    </fill>
    <fill>
      <patternFill patternType="solid">
        <fgColor rgb="FFDBE5F1"/>
        <bgColor rgb="FF000000"/>
      </patternFill>
    </fill>
    <fill>
      <patternFill patternType="solid">
        <fgColor rgb="FFFFFFFF"/>
        <bgColor rgb="FF000000"/>
      </patternFill>
    </fill>
    <fill>
      <patternFill patternType="solid">
        <fgColor rgb="FFE9EFF7"/>
        <bgColor rgb="FF000000"/>
      </patternFill>
    </fill>
    <fill>
      <patternFill patternType="solid">
        <fgColor rgb="FFF1F5FB"/>
        <bgColor rgb="FF000000"/>
      </patternFill>
    </fill>
    <fill>
      <patternFill patternType="solid">
        <fgColor rgb="FFC6F9C1"/>
        <bgColor rgb="FF000000"/>
      </patternFill>
    </fill>
    <fill>
      <patternFill patternType="solid">
        <fgColor rgb="FFABEDA5"/>
        <bgColor rgb="FF000000"/>
      </patternFill>
    </fill>
    <fill>
      <patternFill patternType="solid">
        <fgColor rgb="FF94D88F"/>
        <bgColor rgb="FF000000"/>
      </patternFill>
    </fill>
    <fill>
      <patternFill patternType="solid">
        <fgColor rgb="FFFFFDBF"/>
        <bgColor rgb="FF000000"/>
      </patternFill>
    </fill>
    <fill>
      <patternFill patternType="solid">
        <fgColor rgb="FFFFFB8C"/>
        <bgColor rgb="FF000000"/>
      </patternFill>
    </fill>
    <fill>
      <patternFill patternType="solid">
        <fgColor rgb="FFFFF843"/>
        <bgColor rgb="FF000000"/>
      </patternFill>
    </fill>
    <fill>
      <patternFill patternType="solid">
        <fgColor rgb="FFFFC7CE"/>
        <bgColor rgb="FF000000"/>
      </patternFill>
    </fill>
    <fill>
      <patternFill patternType="solid">
        <fgColor rgb="FFFF988C"/>
        <bgColor rgb="FF000000"/>
      </patternFill>
    </fill>
    <fill>
      <patternFill patternType="solid">
        <fgColor rgb="FFFF6758"/>
        <bgColor rgb="FF000000"/>
      </patternFill>
    </fill>
    <fill>
      <patternFill patternType="solid">
        <fgColor rgb="FFB7CFE8"/>
        <bgColor rgb="FF000000"/>
      </patternFill>
    </fill>
    <fill>
      <patternFill patternType="solid">
        <fgColor rgb="FFC3D6EB"/>
        <bgColor rgb="FF000000"/>
      </patternFill>
    </fill>
    <fill>
      <patternFill patternType="solid">
        <fgColor rgb="FFDBE5F2"/>
        <bgColor rgb="FF000000"/>
      </patternFill>
    </fill>
    <fill>
      <patternFill patternType="solid">
        <fgColor rgb="FFDBE5F1"/>
        <bgColor rgb="FFFFFFFF"/>
      </patternFill>
    </fill>
    <fill>
      <patternFill patternType="solid">
        <fgColor indexed="2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34998626667073579"/>
        <bgColor indexed="64"/>
      </patternFill>
    </fill>
  </fills>
  <borders count="124">
    <border>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EF8D4B"/>
      </left>
      <right style="thin">
        <color rgb="FFEF8D4B"/>
      </right>
      <top style="thin">
        <color rgb="FFEF8D4B"/>
      </top>
      <bottom style="thin">
        <color rgb="FFEF8D4B"/>
      </bottom>
      <diagonal/>
    </border>
    <border>
      <left style="thin">
        <color rgb="FFEF8D4B"/>
      </left>
      <right/>
      <top style="thin">
        <color rgb="FFEF8D4B"/>
      </top>
      <bottom style="thin">
        <color rgb="FFEF8D4B"/>
      </bottom>
      <diagonal/>
    </border>
    <border>
      <left/>
      <right style="thin">
        <color rgb="FFEF8D4B"/>
      </right>
      <top/>
      <bottom style="thin">
        <color rgb="FFEF8D4B"/>
      </bottom>
      <diagonal/>
    </border>
    <border>
      <left/>
      <right style="thin">
        <color rgb="FFEF8D4B"/>
      </right>
      <top style="thin">
        <color rgb="FFEF8D4B"/>
      </top>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style="thin">
        <color rgb="FFEF8D4B"/>
      </left>
      <right style="thin">
        <color theme="4" tint="0.39997558519241921"/>
      </right>
      <top style="thin">
        <color rgb="FFEF8D4B"/>
      </top>
      <bottom style="thin">
        <color rgb="FFEF8D4B"/>
      </bottom>
      <diagonal/>
    </border>
    <border>
      <left/>
      <right style="thin">
        <color rgb="FFEF8D4B"/>
      </right>
      <top/>
      <bottom/>
      <diagonal/>
    </border>
    <border>
      <left/>
      <right/>
      <top/>
      <bottom style="thin">
        <color rgb="FFEF8D4B"/>
      </bottom>
      <diagonal/>
    </border>
    <border>
      <left/>
      <right style="thin">
        <color theme="4" tint="0.39997558519241921"/>
      </right>
      <top style="thin">
        <color rgb="FFEF8D4B"/>
      </top>
      <bottom style="thin">
        <color rgb="FFEF8D4B"/>
      </bottom>
      <diagonal/>
    </border>
    <border>
      <left/>
      <right/>
      <top style="thin">
        <color rgb="FFEF8D4B"/>
      </top>
      <bottom style="thin">
        <color rgb="FFEF8D4B"/>
      </bottom>
      <diagonal/>
    </border>
    <border>
      <left style="thin">
        <color rgb="FFEF8D4F"/>
      </left>
      <right style="thin">
        <color rgb="FFEF8D4F"/>
      </right>
      <top style="thin">
        <color rgb="FFEF8D4F"/>
      </top>
      <bottom style="thin">
        <color rgb="FFEF8D4F"/>
      </bottom>
      <diagonal/>
    </border>
    <border>
      <left/>
      <right/>
      <top style="thin">
        <color rgb="FFEF8D4B"/>
      </top>
      <bottom style="thin">
        <color theme="4" tint="0.39997558519241921"/>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rgb="FFCCCCCC"/>
      </left>
      <right style="thin">
        <color rgb="FFCCCCCC"/>
      </right>
      <top/>
      <bottom style="thin">
        <color rgb="FFCCCCCC"/>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diagonal/>
    </border>
    <border>
      <left style="thin">
        <color rgb="FFEF8D4F"/>
      </left>
      <right style="thin">
        <color rgb="FFEF8D4F"/>
      </right>
      <top style="thin">
        <color rgb="FFEF8D4F"/>
      </top>
      <bottom/>
      <diagonal/>
    </border>
    <border>
      <left style="thin">
        <color rgb="FFEF8D4F"/>
      </left>
      <right style="thin">
        <color rgb="FFEF8D4F"/>
      </right>
      <top/>
      <bottom style="thin">
        <color rgb="FFEF8D4F"/>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n">
        <color theme="3" tint="0.59996337778862885"/>
      </left>
      <right style="thin">
        <color theme="3" tint="0.59996337778862885"/>
      </right>
      <top style="thin">
        <color theme="3" tint="0.59996337778862885"/>
      </top>
      <bottom style="thin">
        <color theme="3" tint="0.59996337778862885"/>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medium">
        <color rgb="FFFF0000"/>
      </left>
      <right style="medium">
        <color rgb="FFFF0000"/>
      </right>
      <top style="medium">
        <color rgb="FFFF0000"/>
      </top>
      <bottom style="medium">
        <color rgb="FFFF0000"/>
      </bottom>
      <diagonal/>
    </border>
    <border>
      <left style="hair">
        <color rgb="FFC0C0C0"/>
      </left>
      <right style="hair">
        <color rgb="FFC0C0C0"/>
      </right>
      <top style="thin">
        <color rgb="FF808080"/>
      </top>
      <bottom style="thin">
        <color rgb="FF80808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64"/>
      </top>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style="thin">
        <color auto="1"/>
      </left>
      <right style="thin">
        <color auto="1"/>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rgb="FFCCCCCC"/>
      </right>
      <top style="thin">
        <color rgb="FFCCCCCC"/>
      </top>
      <bottom style="medium">
        <color indexed="64"/>
      </bottom>
      <diagonal/>
    </border>
    <border>
      <left style="thin">
        <color rgb="FFCCCCCC"/>
      </left>
      <right style="thin">
        <color rgb="FFCCCCCC"/>
      </right>
      <top style="thin">
        <color rgb="FFCCCCCC"/>
      </top>
      <bottom style="medium">
        <color indexed="64"/>
      </bottom>
      <diagonal/>
    </border>
    <border>
      <left style="thin">
        <color rgb="FFCCCCCC"/>
      </left>
      <right style="medium">
        <color indexed="64"/>
      </right>
      <top style="thin">
        <color rgb="FFCCCCCC"/>
      </top>
      <bottom style="medium">
        <color indexed="64"/>
      </bottom>
      <diagonal/>
    </border>
    <border>
      <left style="thin">
        <color rgb="FFCCCCCC"/>
      </left>
      <right style="thin">
        <color rgb="FFCCCCCC"/>
      </right>
      <top/>
      <bottom/>
      <diagonal/>
    </border>
    <border>
      <left style="thin">
        <color rgb="FFCCCCCC"/>
      </left>
      <right/>
      <top/>
      <bottom/>
      <diagonal/>
    </border>
    <border>
      <left/>
      <right style="thin">
        <color rgb="FFCCCCCC"/>
      </right>
      <top/>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medium">
        <color indexed="64"/>
      </left>
      <right style="thin">
        <color rgb="FFCCCCCC"/>
      </right>
      <top style="medium">
        <color indexed="64"/>
      </top>
      <bottom/>
      <diagonal/>
    </border>
    <border>
      <left style="thin">
        <color rgb="FFCCCCCC"/>
      </left>
      <right style="medium">
        <color indexed="64"/>
      </right>
      <top style="medium">
        <color indexed="64"/>
      </top>
      <bottom/>
      <diagonal/>
    </border>
    <border>
      <left/>
      <right style="thin">
        <color indexed="64"/>
      </right>
      <top style="thin">
        <color indexed="64"/>
      </top>
      <bottom style="thin">
        <color indexed="64"/>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right style="thin">
        <color rgb="FFCCCCCC"/>
      </right>
      <top style="medium">
        <color indexed="64"/>
      </top>
      <bottom/>
      <diagonal/>
    </border>
    <border>
      <left style="thin">
        <color rgb="FFCCCCCC"/>
      </left>
      <right style="thin">
        <color rgb="FFCCCCCC"/>
      </right>
      <top style="medium">
        <color indexed="64"/>
      </top>
      <bottom/>
      <diagonal/>
    </border>
    <border>
      <left style="medium">
        <color indexed="64"/>
      </left>
      <right style="thin">
        <color rgb="FFCCCCCC"/>
      </right>
      <top/>
      <bottom/>
      <diagonal/>
    </border>
    <border>
      <left style="thin">
        <color rgb="FFCCCCCC"/>
      </left>
      <right style="medium">
        <color indexed="64"/>
      </right>
      <top/>
      <bottom/>
      <diagonal/>
    </border>
    <border>
      <left style="medium">
        <color indexed="64"/>
      </left>
      <right style="thin">
        <color rgb="FFCCCCCC"/>
      </right>
      <top/>
      <bottom style="thin">
        <color rgb="FFCCCCCC"/>
      </bottom>
      <diagonal/>
    </border>
    <border>
      <left style="thin">
        <color rgb="FFCCCCCC"/>
      </left>
      <right style="medium">
        <color indexed="64"/>
      </right>
      <top/>
      <bottom style="thin">
        <color rgb="FFCCCCCC"/>
      </bottom>
      <diagonal/>
    </border>
    <border>
      <left style="medium">
        <color indexed="64"/>
      </left>
      <right style="thin">
        <color rgb="FFCCCCCC"/>
      </right>
      <top style="thin">
        <color rgb="FFCCCCCC"/>
      </top>
      <bottom style="thin">
        <color rgb="FFCCCCCC"/>
      </bottom>
      <diagonal/>
    </border>
    <border>
      <left style="thin">
        <color rgb="FFCCCCCC"/>
      </left>
      <right style="medium">
        <color indexed="64"/>
      </right>
      <top style="thin">
        <color rgb="FFCCCCCC"/>
      </top>
      <bottom style="thin">
        <color rgb="FFCCCCCC"/>
      </bottom>
      <diagonal/>
    </border>
    <border>
      <left style="thin">
        <color auto="1"/>
      </left>
      <right/>
      <top style="medium">
        <color indexed="64"/>
      </top>
      <bottom style="thin">
        <color auto="1"/>
      </bottom>
      <diagonal/>
    </border>
    <border>
      <left style="thin">
        <color auto="1"/>
      </left>
      <right/>
      <top style="thin">
        <color auto="1"/>
      </top>
      <bottom style="medium">
        <color indexed="64"/>
      </bottom>
      <diagonal/>
    </border>
    <border>
      <left/>
      <right style="thin">
        <color indexed="64"/>
      </right>
      <top style="medium">
        <color indexed="64"/>
      </top>
      <bottom style="thin">
        <color auto="1"/>
      </bottom>
      <diagonal/>
    </border>
    <border>
      <left style="medium">
        <color indexed="64"/>
      </left>
      <right/>
      <top style="thin">
        <color auto="1"/>
      </top>
      <bottom style="thin">
        <color auto="1"/>
      </bottom>
      <diagonal/>
    </border>
    <border>
      <left style="medium">
        <color indexed="64"/>
      </left>
      <right/>
      <top style="thin">
        <color auto="1"/>
      </top>
      <bottom style="medium">
        <color indexed="64"/>
      </bottom>
      <diagonal/>
    </border>
    <border>
      <left/>
      <right style="thin">
        <color indexed="64"/>
      </right>
      <top style="thin">
        <color auto="1"/>
      </top>
      <bottom style="medium">
        <color indexed="64"/>
      </bottom>
      <diagonal/>
    </border>
    <border>
      <left style="thin">
        <color rgb="FFCCCCCC"/>
      </left>
      <right/>
      <top style="medium">
        <color indexed="64"/>
      </top>
      <bottom/>
      <diagonal/>
    </border>
    <border>
      <left style="medium">
        <color indexed="64"/>
      </left>
      <right style="thin">
        <color auto="1"/>
      </right>
      <top style="medium">
        <color indexed="64"/>
      </top>
      <bottom/>
      <diagonal/>
    </border>
    <border>
      <left style="medium">
        <color indexed="64"/>
      </left>
      <right style="thin">
        <color rgb="FFCCCCCC"/>
      </right>
      <top style="thin">
        <color rgb="FFCCCCCC"/>
      </top>
      <bottom/>
      <diagonal/>
    </border>
    <border>
      <left style="thin">
        <color rgb="FFCCCCCC"/>
      </left>
      <right style="medium">
        <color indexed="64"/>
      </right>
      <top style="thin">
        <color rgb="FFCCCCCC"/>
      </top>
      <bottom/>
      <diagonal/>
    </border>
    <border>
      <left style="thin">
        <color indexed="64"/>
      </left>
      <right style="thin">
        <color rgb="FFCCCCCC"/>
      </right>
      <top style="thin">
        <color rgb="FFCCCCCC"/>
      </top>
      <bottom style="thin">
        <color indexed="64"/>
      </bottom>
      <diagonal/>
    </border>
    <border>
      <left style="thin">
        <color rgb="FFCCCCCC"/>
      </left>
      <right style="thin">
        <color rgb="FFCCCCCC"/>
      </right>
      <top style="thin">
        <color rgb="FFCCCCCC"/>
      </top>
      <bottom style="thin">
        <color indexed="64"/>
      </bottom>
      <diagonal/>
    </border>
    <border>
      <left/>
      <right style="thin">
        <color auto="1"/>
      </right>
      <top style="thin">
        <color auto="1"/>
      </top>
      <bottom/>
      <diagonal/>
    </border>
    <border>
      <left style="thin">
        <color indexed="64"/>
      </left>
      <right style="thin">
        <color rgb="FFCCCCCC"/>
      </right>
      <top style="thin">
        <color rgb="FFCCCCCC"/>
      </top>
      <bottom style="thin">
        <color rgb="FFCCCCCC"/>
      </bottom>
      <diagonal/>
    </border>
    <border>
      <left style="thin">
        <color indexed="64"/>
      </left>
      <right style="thin">
        <color rgb="FFCCCCCC"/>
      </right>
      <top style="thin">
        <color indexed="64"/>
      </top>
      <bottom style="thin">
        <color rgb="FFCCCCCC"/>
      </bottom>
      <diagonal/>
    </border>
    <border>
      <left style="thin">
        <color rgb="FFCCCCCC"/>
      </left>
      <right style="thin">
        <color rgb="FFCCCCCC"/>
      </right>
      <top style="thin">
        <color indexed="64"/>
      </top>
      <bottom style="thin">
        <color rgb="FFCCCCCC"/>
      </bottom>
      <diagonal/>
    </border>
    <border>
      <left style="medium">
        <color indexed="64"/>
      </left>
      <right/>
      <top/>
      <bottom style="thin">
        <color rgb="FFCCCCCC"/>
      </bottom>
      <diagonal/>
    </border>
    <border>
      <left style="thin">
        <color rgb="FFCCCCCC"/>
      </left>
      <right style="medium">
        <color indexed="64"/>
      </right>
      <top style="thin">
        <color indexed="64"/>
      </top>
      <bottom style="thin">
        <color rgb="FFCCCCCC"/>
      </bottom>
      <diagonal/>
    </border>
    <border>
      <left style="medium">
        <color indexed="64"/>
      </left>
      <right/>
      <top style="thin">
        <color rgb="FFCCCCCC"/>
      </top>
      <bottom style="thin">
        <color rgb="FFCCCCCC"/>
      </bottom>
      <diagonal/>
    </border>
    <border>
      <left style="medium">
        <color indexed="64"/>
      </left>
      <right/>
      <top style="thin">
        <color rgb="FFCCCCCC"/>
      </top>
      <bottom style="medium">
        <color indexed="64"/>
      </bottom>
      <diagonal/>
    </border>
    <border>
      <left style="thin">
        <color indexed="64"/>
      </left>
      <right style="thin">
        <color rgb="FFCCCCCC"/>
      </right>
      <top style="thin">
        <color rgb="FFCCCCCC"/>
      </top>
      <bottom style="medium">
        <color indexed="64"/>
      </bottom>
      <diagonal/>
    </border>
    <border>
      <left style="medium">
        <color theme="0" tint="-0.14999847407452621"/>
      </left>
      <right/>
      <top style="medium">
        <color theme="0" tint="-0.14999847407452621"/>
      </top>
      <bottom style="medium">
        <color theme="0" tint="-0.14999847407452621"/>
      </bottom>
      <diagonal/>
    </border>
    <border>
      <left/>
      <right style="medium">
        <color theme="0" tint="-0.14999847407452621"/>
      </right>
      <top style="medium">
        <color theme="0" tint="-0.14999847407452621"/>
      </top>
      <bottom style="medium">
        <color theme="0" tint="-0.14999847407452621"/>
      </bottom>
      <diagonal/>
    </border>
    <border>
      <left style="medium">
        <color theme="0" tint="-0.249977111117893"/>
      </left>
      <right/>
      <top style="medium">
        <color theme="0" tint="-0.249977111117893"/>
      </top>
      <bottom style="thin">
        <color theme="0" tint="-0.14999847407452621"/>
      </bottom>
      <diagonal/>
    </border>
    <border>
      <left style="thin">
        <color theme="0" tint="-0.249977111117893"/>
      </left>
      <right/>
      <top style="medium">
        <color theme="0" tint="-0.249977111117893"/>
      </top>
      <bottom style="thin">
        <color theme="0" tint="-0.249977111117893"/>
      </bottom>
      <diagonal/>
    </border>
    <border>
      <left/>
      <right/>
      <top style="medium">
        <color theme="0" tint="-0.249977111117893"/>
      </top>
      <bottom style="thin">
        <color theme="0" tint="-0.249977111117893"/>
      </bottom>
      <diagonal/>
    </border>
    <border>
      <left/>
      <right style="medium">
        <color theme="0" tint="-0.249977111117893"/>
      </right>
      <top style="medium">
        <color theme="0" tint="-0.249977111117893"/>
      </top>
      <bottom style="thin">
        <color theme="0" tint="-0.249977111117893"/>
      </bottom>
      <diagonal/>
    </border>
    <border>
      <left style="medium">
        <color theme="0" tint="-0.249977111117893"/>
      </left>
      <right/>
      <top style="thin">
        <color theme="0" tint="-0.14999847407452621"/>
      </top>
      <bottom style="thin">
        <color theme="0" tint="-0.149998474074526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top style="thin">
        <color theme="0" tint="-0.14999847407452621"/>
      </top>
      <bottom style="medium">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s>
  <cellStyleXfs count="2402">
    <xf numFmtId="0" fontId="0" fillId="0" borderId="0"/>
    <xf numFmtId="0" fontId="65" fillId="0" borderId="0">
      <alignment horizontal="left" vertical="center" wrapText="1"/>
    </xf>
    <xf numFmtId="0" fontId="65" fillId="0" borderId="1" applyBorder="0">
      <alignment horizontal="left" vertical="center" wrapText="1"/>
    </xf>
    <xf numFmtId="0" fontId="65" fillId="0" borderId="0">
      <alignment horizontal="center" vertical="top" wrapText="1"/>
    </xf>
    <xf numFmtId="0" fontId="65" fillId="0" borderId="0">
      <alignment horizontal="left" vertical="center"/>
    </xf>
    <xf numFmtId="0" fontId="64" fillId="0" borderId="0">
      <alignment vertical="center" wrapText="1"/>
    </xf>
    <xf numFmtId="0" fontId="64" fillId="0" borderId="0">
      <alignment horizontal="left" vertical="center"/>
    </xf>
    <xf numFmtId="0" fontId="66" fillId="0" borderId="0">
      <alignment vertical="top"/>
    </xf>
    <xf numFmtId="0" fontId="67" fillId="0" borderId="2">
      <alignment horizontal="left" vertical="center" wrapText="1"/>
    </xf>
    <xf numFmtId="0" fontId="67" fillId="0" borderId="2">
      <alignment horizontal="left" vertical="center"/>
    </xf>
    <xf numFmtId="0" fontId="68" fillId="0" borderId="0">
      <alignment horizontal="center" vertical="top" wrapText="1"/>
    </xf>
    <xf numFmtId="0" fontId="69" fillId="0" borderId="0">
      <alignment textRotation="90"/>
    </xf>
    <xf numFmtId="0" fontId="65" fillId="0" borderId="3">
      <alignment horizontal="center" vertical="center"/>
    </xf>
    <xf numFmtId="0" fontId="67" fillId="0" borderId="0">
      <alignment horizontal="center" vertical="center"/>
    </xf>
    <xf numFmtId="0" fontId="70" fillId="0" borderId="0"/>
    <xf numFmtId="0" fontId="71" fillId="0" borderId="4">
      <alignment horizontal="left" vertical="top" wrapText="1"/>
    </xf>
    <xf numFmtId="0" fontId="71" fillId="0" borderId="4">
      <alignment horizontal="centerContinuous" vertical="top" wrapText="1"/>
    </xf>
    <xf numFmtId="0" fontId="66" fillId="0" borderId="0">
      <alignment vertical="top"/>
    </xf>
    <xf numFmtId="0" fontId="72" fillId="0" borderId="0"/>
    <xf numFmtId="0" fontId="62" fillId="0" borderId="0"/>
    <xf numFmtId="0" fontId="63" fillId="0" borderId="0"/>
    <xf numFmtId="0" fontId="63" fillId="0" borderId="0"/>
    <xf numFmtId="0" fontId="61" fillId="0" borderId="0"/>
    <xf numFmtId="0" fontId="61" fillId="0" borderId="0"/>
    <xf numFmtId="0" fontId="61" fillId="0" borderId="0"/>
    <xf numFmtId="0" fontId="63" fillId="0" borderId="0"/>
    <xf numFmtId="0" fontId="63" fillId="0" borderId="0"/>
    <xf numFmtId="0" fontId="63" fillId="0" borderId="0"/>
    <xf numFmtId="0" fontId="61" fillId="0" borderId="0"/>
    <xf numFmtId="43" fontId="83" fillId="0" borderId="0" applyFont="0" applyFill="0" applyBorder="0" applyAlignment="0" applyProtection="0"/>
    <xf numFmtId="0" fontId="60" fillId="0" borderId="0"/>
    <xf numFmtId="43" fontId="60" fillId="0" borderId="0" applyFont="0" applyFill="0" applyBorder="0" applyAlignment="0" applyProtection="0"/>
    <xf numFmtId="164" fontId="63" fillId="0" borderId="0" applyFont="0" applyFill="0" applyBorder="0" applyAlignment="0" applyProtection="0"/>
    <xf numFmtId="0" fontId="59" fillId="0" borderId="0"/>
    <xf numFmtId="43" fontId="59" fillId="0" borderId="0" applyFont="0" applyFill="0" applyBorder="0" applyAlignment="0" applyProtection="0"/>
    <xf numFmtId="43" fontId="59" fillId="0" borderId="0" applyFont="0" applyFill="0" applyBorder="0" applyAlignment="0" applyProtection="0"/>
    <xf numFmtId="0" fontId="63" fillId="0" borderId="0"/>
    <xf numFmtId="0" fontId="85" fillId="0" borderId="0">
      <alignment vertical="top"/>
    </xf>
    <xf numFmtId="43" fontId="85" fillId="0" borderId="0" applyFont="0" applyFill="0" applyBorder="0" applyAlignment="0" applyProtection="0">
      <alignment vertical="top"/>
    </xf>
    <xf numFmtId="0" fontId="59" fillId="0" borderId="0"/>
    <xf numFmtId="43" fontId="59" fillId="0" borderId="0" applyFont="0" applyFill="0" applyBorder="0" applyAlignment="0" applyProtection="0"/>
    <xf numFmtId="0" fontId="86" fillId="0" borderId="0"/>
    <xf numFmtId="43" fontId="86" fillId="0" borderId="0" applyFont="0" applyFill="0" applyBorder="0" applyAlignment="0" applyProtection="0"/>
    <xf numFmtId="43" fontId="63" fillId="0" borderId="0" applyFont="0" applyFill="0" applyBorder="0" applyAlignment="0" applyProtection="0"/>
    <xf numFmtId="0" fontId="59" fillId="0" borderId="0"/>
    <xf numFmtId="43" fontId="88" fillId="0" borderId="0" applyFont="0" applyFill="0" applyBorder="0" applyAlignment="0" applyProtection="0"/>
    <xf numFmtId="43" fontId="59" fillId="0" borderId="0" applyFont="0" applyFill="0" applyBorder="0" applyAlignment="0" applyProtection="0"/>
    <xf numFmtId="0" fontId="88" fillId="0" borderId="0"/>
    <xf numFmtId="0" fontId="89" fillId="0" borderId="0" applyNumberFormat="0" applyFill="0" applyBorder="0" applyAlignment="0" applyProtection="0"/>
    <xf numFmtId="0" fontId="63" fillId="0" borderId="0"/>
    <xf numFmtId="0" fontId="59" fillId="0" borderId="0"/>
    <xf numFmtId="43" fontId="63" fillId="0" borderId="0" applyFont="0" applyFill="0" applyBorder="0" applyAlignment="0" applyProtection="0"/>
    <xf numFmtId="43" fontId="59" fillId="0" borderId="0" applyFont="0" applyFill="0" applyBorder="0" applyAlignment="0" applyProtection="0"/>
    <xf numFmtId="0" fontId="63" fillId="0" borderId="0"/>
    <xf numFmtId="0" fontId="90" fillId="0" borderId="0"/>
    <xf numFmtId="0" fontId="91" fillId="0" borderId="0">
      <alignment wrapText="1"/>
    </xf>
    <xf numFmtId="0" fontId="92" fillId="0" borderId="18">
      <alignment horizontal="left" wrapText="1" indent="2"/>
    </xf>
    <xf numFmtId="0" fontId="89" fillId="0" borderId="0" applyNumberFormat="0" applyFill="0" applyBorder="0" applyAlignment="0" applyProtection="0"/>
    <xf numFmtId="0" fontId="93" fillId="0" borderId="0"/>
    <xf numFmtId="9" fontId="93" fillId="0" borderId="0" applyFont="0" applyFill="0" applyBorder="0" applyAlignment="0" applyProtection="0"/>
    <xf numFmtId="0" fontId="59" fillId="0" borderId="0"/>
    <xf numFmtId="0" fontId="93" fillId="0" borderId="0"/>
    <xf numFmtId="0" fontId="89" fillId="0" borderId="0" applyNumberFormat="0" applyFill="0" applyBorder="0" applyAlignment="0" applyProtection="0"/>
    <xf numFmtId="0" fontId="89" fillId="0" borderId="0" applyNumberFormat="0" applyFill="0" applyBorder="0" applyAlignment="0" applyProtection="0">
      <alignment vertical="top"/>
      <protection locked="0"/>
    </xf>
    <xf numFmtId="0" fontId="58" fillId="0" borderId="0"/>
    <xf numFmtId="43" fontId="58" fillId="0" borderId="0" applyFont="0" applyFill="0" applyBorder="0" applyAlignment="0" applyProtection="0"/>
    <xf numFmtId="43" fontId="58" fillId="0" borderId="0" applyFont="0" applyFill="0" applyBorder="0" applyAlignment="0" applyProtection="0"/>
    <xf numFmtId="0" fontId="58" fillId="0" borderId="0"/>
    <xf numFmtId="43" fontId="58" fillId="0" borderId="0" applyFont="0" applyFill="0" applyBorder="0" applyAlignment="0" applyProtection="0"/>
    <xf numFmtId="0" fontId="58" fillId="0" borderId="0"/>
    <xf numFmtId="43" fontId="58" fillId="0" borderId="0" applyFont="0" applyFill="0" applyBorder="0" applyAlignment="0" applyProtection="0"/>
    <xf numFmtId="0" fontId="58" fillId="0" borderId="0"/>
    <xf numFmtId="43" fontId="58" fillId="0" borderId="0" applyFont="0" applyFill="0" applyBorder="0" applyAlignment="0" applyProtection="0"/>
    <xf numFmtId="0" fontId="58" fillId="0" borderId="0"/>
    <xf numFmtId="43" fontId="63" fillId="0" borderId="0" applyFont="0" applyFill="0" applyBorder="0" applyAlignment="0" applyProtection="0"/>
    <xf numFmtId="0" fontId="57" fillId="0" borderId="0"/>
    <xf numFmtId="0" fontId="63" fillId="0" borderId="0"/>
    <xf numFmtId="0" fontId="89" fillId="0" borderId="0" applyNumberFormat="0" applyFill="0" applyBorder="0" applyAlignment="0" applyProtection="0">
      <alignment vertical="top"/>
      <protection locked="0"/>
    </xf>
    <xf numFmtId="0" fontId="57" fillId="0" borderId="0"/>
    <xf numFmtId="0" fontId="57" fillId="0" borderId="0"/>
    <xf numFmtId="0" fontId="57" fillId="0" borderId="0"/>
    <xf numFmtId="0" fontId="57" fillId="0" borderId="0"/>
    <xf numFmtId="164" fontId="57" fillId="0" borderId="0" applyFont="0" applyFill="0" applyBorder="0" applyAlignment="0" applyProtection="0"/>
    <xf numFmtId="164" fontId="57" fillId="0" borderId="0" applyFont="0" applyFill="0" applyBorder="0" applyAlignment="0" applyProtection="0"/>
    <xf numFmtId="0" fontId="57" fillId="0" borderId="0"/>
    <xf numFmtId="0" fontId="63" fillId="0" borderId="0"/>
    <xf numFmtId="43" fontId="63" fillId="0" borderId="0" applyFont="0" applyFill="0" applyBorder="0" applyAlignment="0" applyProtection="0"/>
    <xf numFmtId="0" fontId="57" fillId="0" borderId="0"/>
    <xf numFmtId="0" fontId="57" fillId="0" borderId="0"/>
    <xf numFmtId="9" fontId="57" fillId="0" borderId="0" applyFont="0" applyFill="0" applyBorder="0" applyAlignment="0" applyProtection="0"/>
    <xf numFmtId="43" fontId="57" fillId="0" borderId="0" applyFont="0" applyFill="0" applyBorder="0" applyAlignment="0" applyProtection="0"/>
    <xf numFmtId="164" fontId="63" fillId="0" borderId="0" applyFont="0" applyFill="0" applyBorder="0" applyAlignment="0" applyProtection="0"/>
    <xf numFmtId="0" fontId="56" fillId="0" borderId="0"/>
    <xf numFmtId="0" fontId="56" fillId="0" borderId="0"/>
    <xf numFmtId="0" fontId="56" fillId="0" borderId="0"/>
    <xf numFmtId="164" fontId="56" fillId="0" borderId="0" applyFont="0" applyFill="0" applyBorder="0" applyAlignment="0" applyProtection="0"/>
    <xf numFmtId="0" fontId="56" fillId="0" borderId="0"/>
    <xf numFmtId="43" fontId="56" fillId="0" borderId="0" applyFont="0" applyFill="0" applyBorder="0" applyAlignment="0" applyProtection="0"/>
    <xf numFmtId="0" fontId="55" fillId="0" borderId="0"/>
    <xf numFmtId="0" fontId="55" fillId="0" borderId="0"/>
    <xf numFmtId="9" fontId="55" fillId="0" borderId="0" applyFont="0" applyFill="0" applyBorder="0" applyAlignment="0" applyProtection="0"/>
    <xf numFmtId="43" fontId="55" fillId="0" borderId="0" applyFont="0" applyFill="0" applyBorder="0" applyAlignment="0" applyProtection="0"/>
    <xf numFmtId="0" fontId="54" fillId="0" borderId="0"/>
    <xf numFmtId="43" fontId="54" fillId="0" borderId="0" applyFont="0" applyFill="0" applyBorder="0" applyAlignment="0" applyProtection="0"/>
    <xf numFmtId="0" fontId="65" fillId="0" borderId="21" applyBorder="0">
      <alignment horizontal="left" vertical="center" wrapText="1"/>
    </xf>
    <xf numFmtId="0" fontId="64" fillId="0" borderId="0">
      <alignment vertical="top"/>
    </xf>
    <xf numFmtId="0" fontId="67" fillId="0" borderId="22">
      <alignment horizontal="left" vertical="center" wrapText="1"/>
    </xf>
    <xf numFmtId="0" fontId="67" fillId="0" borderId="22">
      <alignment horizontal="left" vertical="center"/>
    </xf>
    <xf numFmtId="0" fontId="65" fillId="0" borderId="19">
      <alignment horizontal="center" vertical="center"/>
    </xf>
    <xf numFmtId="0" fontId="71" fillId="0" borderId="20">
      <alignment horizontal="left" vertical="top" wrapText="1"/>
    </xf>
    <xf numFmtId="0" fontId="71" fillId="0" borderId="20">
      <alignment horizontal="centerContinuous" vertical="top" wrapText="1"/>
    </xf>
    <xf numFmtId="0" fontId="64" fillId="0" borderId="0">
      <alignment vertical="top"/>
    </xf>
    <xf numFmtId="0" fontId="53" fillId="0" borderId="0"/>
    <xf numFmtId="0" fontId="53" fillId="0" borderId="0"/>
    <xf numFmtId="0" fontId="53" fillId="0" borderId="0"/>
    <xf numFmtId="0" fontId="53" fillId="0" borderId="0"/>
    <xf numFmtId="0" fontId="53" fillId="0" borderId="0"/>
    <xf numFmtId="0" fontId="53" fillId="0" borderId="0"/>
    <xf numFmtId="0" fontId="53" fillId="12" borderId="0" applyNumberFormat="0" applyBorder="0" applyAlignment="0" applyProtection="0"/>
    <xf numFmtId="0" fontId="53" fillId="0" borderId="0"/>
    <xf numFmtId="164" fontId="53" fillId="0" borderId="0" applyFont="0" applyFill="0" applyBorder="0" applyAlignment="0" applyProtection="0"/>
    <xf numFmtId="164" fontId="63" fillId="0" borderId="0" applyFont="0" applyFill="0" applyBorder="0" applyAlignment="0" applyProtection="0"/>
    <xf numFmtId="0" fontId="53" fillId="0" borderId="0"/>
    <xf numFmtId="164" fontId="53" fillId="0" borderId="0" applyFont="0" applyFill="0" applyBorder="0" applyAlignment="0" applyProtection="0"/>
    <xf numFmtId="164" fontId="53" fillId="0" borderId="0" applyFont="0" applyFill="0" applyBorder="0" applyAlignment="0" applyProtection="0"/>
    <xf numFmtId="164" fontId="85" fillId="0" borderId="0" applyFont="0" applyFill="0" applyBorder="0" applyAlignment="0" applyProtection="0">
      <alignment vertical="top"/>
    </xf>
    <xf numFmtId="0" fontId="53" fillId="0" borderId="0"/>
    <xf numFmtId="164" fontId="53" fillId="0" borderId="0" applyFont="0" applyFill="0" applyBorder="0" applyAlignment="0" applyProtection="0"/>
    <xf numFmtId="164" fontId="86" fillId="0" borderId="0" applyFont="0" applyFill="0" applyBorder="0" applyAlignment="0" applyProtection="0"/>
    <xf numFmtId="164" fontId="63" fillId="0" borderId="0" applyFont="0" applyFill="0" applyBorder="0" applyAlignment="0" applyProtection="0"/>
    <xf numFmtId="0" fontId="53" fillId="0" borderId="0"/>
    <xf numFmtId="164" fontId="88" fillId="0" borderId="0" applyFont="0" applyFill="0" applyBorder="0" applyAlignment="0" applyProtection="0"/>
    <xf numFmtId="164" fontId="53" fillId="0" borderId="0" applyFont="0" applyFill="0" applyBorder="0" applyAlignment="0" applyProtection="0"/>
    <xf numFmtId="0" fontId="53" fillId="0" borderId="0"/>
    <xf numFmtId="164" fontId="63" fillId="0" borderId="0" applyFont="0" applyFill="0" applyBorder="0" applyAlignment="0" applyProtection="0"/>
    <xf numFmtId="164" fontId="53" fillId="0" borderId="0" applyFont="0" applyFill="0" applyBorder="0" applyAlignment="0" applyProtection="0"/>
    <xf numFmtId="0" fontId="53" fillId="0" borderId="0"/>
    <xf numFmtId="0" fontId="53" fillId="0" borderId="0"/>
    <xf numFmtId="164" fontId="53" fillId="0" borderId="0" applyFont="0" applyFill="0" applyBorder="0" applyAlignment="0" applyProtection="0"/>
    <xf numFmtId="164" fontId="53" fillId="0" borderId="0" applyFont="0" applyFill="0" applyBorder="0" applyAlignment="0" applyProtection="0"/>
    <xf numFmtId="0" fontId="53" fillId="0" borderId="0"/>
    <xf numFmtId="164" fontId="53" fillId="0" borderId="0" applyFont="0" applyFill="0" applyBorder="0" applyAlignment="0" applyProtection="0"/>
    <xf numFmtId="0" fontId="53" fillId="0" borderId="0"/>
    <xf numFmtId="164" fontId="53" fillId="0" borderId="0" applyFont="0" applyFill="0" applyBorder="0" applyAlignment="0" applyProtection="0"/>
    <xf numFmtId="0" fontId="53" fillId="0" borderId="0"/>
    <xf numFmtId="164" fontId="53" fillId="0" borderId="0" applyFont="0" applyFill="0" applyBorder="0" applyAlignment="0" applyProtection="0"/>
    <xf numFmtId="0" fontId="53" fillId="0" borderId="0"/>
    <xf numFmtId="164" fontId="63" fillId="0" borderId="0" applyFont="0" applyFill="0" applyBorder="0" applyAlignment="0" applyProtection="0"/>
    <xf numFmtId="0" fontId="53" fillId="0" borderId="0"/>
    <xf numFmtId="0" fontId="53" fillId="0" borderId="0"/>
    <xf numFmtId="0" fontId="53" fillId="0" borderId="0"/>
    <xf numFmtId="0" fontId="53" fillId="0" borderId="0"/>
    <xf numFmtId="0" fontId="53" fillId="0" borderId="0"/>
    <xf numFmtId="164" fontId="53" fillId="0" borderId="0" applyFont="0" applyFill="0" applyBorder="0" applyAlignment="0" applyProtection="0"/>
    <xf numFmtId="164" fontId="53" fillId="0" borderId="0" applyFont="0" applyFill="0" applyBorder="0" applyAlignment="0" applyProtection="0"/>
    <xf numFmtId="0" fontId="53" fillId="0" borderId="0"/>
    <xf numFmtId="0" fontId="53" fillId="0" borderId="0"/>
    <xf numFmtId="0" fontId="53" fillId="0" borderId="0"/>
    <xf numFmtId="9" fontId="53" fillId="0" borderId="0" applyFont="0" applyFill="0" applyBorder="0" applyAlignment="0" applyProtection="0"/>
    <xf numFmtId="164" fontId="53" fillId="0" borderId="0" applyFont="0" applyFill="0" applyBorder="0" applyAlignment="0" applyProtection="0"/>
    <xf numFmtId="164" fontId="63" fillId="0" borderId="0" applyFont="0" applyFill="0" applyBorder="0" applyAlignment="0" applyProtection="0"/>
    <xf numFmtId="0" fontId="53" fillId="0" borderId="0"/>
    <xf numFmtId="0" fontId="53" fillId="0" borderId="0"/>
    <xf numFmtId="0" fontId="53" fillId="0" borderId="0"/>
    <xf numFmtId="164" fontId="53" fillId="0" borderId="0" applyFont="0" applyFill="0" applyBorder="0" applyAlignment="0" applyProtection="0"/>
    <xf numFmtId="0" fontId="53" fillId="0" borderId="0"/>
    <xf numFmtId="164" fontId="53" fillId="0" borderId="0" applyFont="0" applyFill="0" applyBorder="0" applyAlignment="0" applyProtection="0"/>
    <xf numFmtId="164" fontId="100" fillId="0" borderId="0" applyFont="0" applyFill="0" applyBorder="0" applyAlignment="0" applyProtection="0"/>
    <xf numFmtId="0" fontId="53" fillId="0" borderId="0"/>
    <xf numFmtId="0" fontId="53" fillId="0" borderId="0"/>
    <xf numFmtId="9" fontId="53" fillId="0" borderId="0" applyFont="0" applyFill="0" applyBorder="0" applyAlignment="0" applyProtection="0"/>
    <xf numFmtId="164" fontId="53" fillId="0" borderId="0" applyFont="0" applyFill="0" applyBorder="0" applyAlignment="0" applyProtection="0"/>
    <xf numFmtId="0" fontId="52" fillId="0" borderId="0"/>
    <xf numFmtId="0" fontId="51" fillId="0" borderId="0"/>
    <xf numFmtId="0" fontId="50" fillId="0" borderId="0"/>
    <xf numFmtId="0" fontId="49" fillId="0" borderId="0"/>
    <xf numFmtId="43" fontId="49" fillId="0" borderId="0" applyFont="0" applyFill="0" applyBorder="0" applyAlignment="0" applyProtection="0"/>
    <xf numFmtId="0" fontId="49" fillId="0" borderId="0"/>
    <xf numFmtId="0" fontId="49" fillId="0" borderId="0"/>
    <xf numFmtId="0" fontId="48" fillId="0" borderId="0"/>
    <xf numFmtId="0" fontId="48" fillId="0" borderId="0"/>
    <xf numFmtId="43" fontId="48" fillId="0" borderId="0" applyFont="0" applyFill="0" applyBorder="0" applyAlignment="0" applyProtection="0"/>
    <xf numFmtId="0" fontId="48" fillId="0" borderId="0"/>
    <xf numFmtId="164" fontId="48" fillId="0" borderId="0" applyFont="0" applyFill="0" applyBorder="0" applyAlignment="0" applyProtection="0"/>
    <xf numFmtId="0" fontId="48" fillId="0" borderId="0"/>
    <xf numFmtId="0" fontId="48" fillId="0" borderId="0"/>
    <xf numFmtId="0" fontId="48" fillId="0" borderId="0"/>
    <xf numFmtId="0" fontId="48" fillId="0" borderId="0"/>
    <xf numFmtId="0" fontId="63" fillId="0" borderId="0"/>
    <xf numFmtId="0" fontId="47" fillId="0" borderId="0"/>
    <xf numFmtId="0" fontId="46" fillId="0" borderId="0"/>
    <xf numFmtId="43" fontId="63" fillId="0" borderId="0" applyFont="0" applyFill="0" applyBorder="0" applyAlignment="0" applyProtection="0"/>
    <xf numFmtId="9" fontId="63" fillId="0" borderId="0" applyFont="0" applyFill="0" applyBorder="0" applyAlignment="0" applyProtection="0"/>
    <xf numFmtId="0" fontId="45" fillId="0" borderId="0"/>
    <xf numFmtId="164" fontId="45" fillId="0" borderId="0" applyFont="0" applyFill="0" applyBorder="0" applyAlignment="0" applyProtection="0"/>
    <xf numFmtId="164" fontId="45" fillId="0" borderId="0" applyFont="0" applyFill="0" applyBorder="0" applyAlignment="0" applyProtection="0"/>
    <xf numFmtId="0" fontId="45" fillId="0" borderId="0"/>
    <xf numFmtId="0" fontId="45" fillId="0" borderId="0"/>
    <xf numFmtId="0" fontId="44" fillId="0" borderId="0"/>
    <xf numFmtId="43" fontId="63" fillId="0" borderId="0" applyFont="0" applyFill="0" applyBorder="0" applyAlignment="0" applyProtection="0"/>
    <xf numFmtId="0" fontId="43" fillId="0" borderId="0"/>
    <xf numFmtId="43" fontId="43" fillId="0" borderId="0" applyFont="0" applyFill="0" applyBorder="0" applyAlignment="0" applyProtection="0"/>
    <xf numFmtId="43" fontId="43" fillId="0" borderId="0" applyFont="0" applyFill="0" applyBorder="0" applyAlignment="0" applyProtection="0"/>
    <xf numFmtId="0" fontId="43" fillId="0" borderId="0"/>
    <xf numFmtId="43" fontId="43" fillId="0" borderId="0" applyFont="0" applyFill="0" applyBorder="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43" fontId="43" fillId="0" borderId="0" applyFont="0" applyFill="0" applyBorder="0" applyAlignment="0" applyProtection="0"/>
    <xf numFmtId="0" fontId="42" fillId="0" borderId="0"/>
    <xf numFmtId="164" fontId="42" fillId="0" borderId="0" applyFont="0" applyFill="0" applyBorder="0" applyAlignment="0" applyProtection="0"/>
    <xf numFmtId="164" fontId="63" fillId="0" borderId="0" applyFont="0" applyFill="0" applyBorder="0" applyAlignment="0" applyProtection="0"/>
    <xf numFmtId="0" fontId="41" fillId="0" borderId="0"/>
    <xf numFmtId="0" fontId="41" fillId="0" borderId="0"/>
    <xf numFmtId="0" fontId="41" fillId="0" borderId="0"/>
    <xf numFmtId="0" fontId="65" fillId="0" borderId="25" applyBorder="0">
      <alignment horizontal="left" vertical="center" wrapText="1"/>
    </xf>
    <xf numFmtId="0" fontId="67" fillId="0" borderId="27">
      <alignment horizontal="left" vertical="center" wrapText="1"/>
    </xf>
    <xf numFmtId="0" fontId="67" fillId="0" borderId="27">
      <alignment horizontal="left" vertical="center"/>
    </xf>
    <xf numFmtId="0" fontId="65" fillId="0" borderId="24">
      <alignment horizontal="center" vertical="center"/>
    </xf>
    <xf numFmtId="0" fontId="71" fillId="0" borderId="26">
      <alignment horizontal="left" vertical="top" wrapText="1"/>
    </xf>
    <xf numFmtId="0" fontId="71" fillId="0" borderId="26">
      <alignment horizontal="centerContinuous" vertical="top" wrapText="1"/>
    </xf>
    <xf numFmtId="0" fontId="40" fillId="0" borderId="0"/>
    <xf numFmtId="0" fontId="40" fillId="0" borderId="0"/>
    <xf numFmtId="0" fontId="40" fillId="0" borderId="0"/>
    <xf numFmtId="0" fontId="40" fillId="0" borderId="0"/>
    <xf numFmtId="0" fontId="40" fillId="0" borderId="0"/>
    <xf numFmtId="0" fontId="40" fillId="0" borderId="0"/>
    <xf numFmtId="0" fontId="40" fillId="12" borderId="0" applyNumberFormat="0" applyBorder="0" applyAlignment="0" applyProtection="0"/>
    <xf numFmtId="0" fontId="40" fillId="0" borderId="0"/>
    <xf numFmtId="164" fontId="40" fillId="0" borderId="0" applyFont="0" applyFill="0" applyBorder="0" applyAlignment="0" applyProtection="0"/>
    <xf numFmtId="164" fontId="63" fillId="0" borderId="0" applyFont="0" applyFill="0" applyBorder="0" applyAlignment="0" applyProtection="0"/>
    <xf numFmtId="0" fontId="40" fillId="0" borderId="0"/>
    <xf numFmtId="164" fontId="40" fillId="0" borderId="0" applyFont="0" applyFill="0" applyBorder="0" applyAlignment="0" applyProtection="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0" fontId="40" fillId="0" borderId="0"/>
    <xf numFmtId="164" fontId="40" fillId="0" borderId="0" applyFont="0" applyFill="0" applyBorder="0" applyAlignment="0" applyProtection="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164" fontId="40" fillId="0" borderId="0" applyFont="0" applyFill="0" applyBorder="0" applyAlignment="0" applyProtection="0"/>
    <xf numFmtId="164" fontId="40" fillId="0" borderId="0" applyFont="0" applyFill="0" applyBorder="0" applyAlignment="0" applyProtection="0"/>
    <xf numFmtId="0" fontId="40" fillId="0" borderId="0"/>
    <xf numFmtId="0" fontId="40" fillId="0" borderId="0"/>
    <xf numFmtId="0" fontId="40" fillId="0" borderId="0"/>
    <xf numFmtId="9" fontId="40" fillId="0" borderId="0" applyFont="0" applyFill="0" applyBorder="0" applyAlignment="0" applyProtection="0"/>
    <xf numFmtId="164" fontId="40" fillId="0" borderId="0" applyFont="0" applyFill="0" applyBorder="0" applyAlignment="0" applyProtection="0"/>
    <xf numFmtId="164" fontId="63" fillId="0" borderId="0" applyFont="0" applyFill="0" applyBorder="0" applyAlignment="0" applyProtection="0"/>
    <xf numFmtId="0" fontId="40" fillId="0" borderId="0"/>
    <xf numFmtId="0" fontId="40" fillId="0" borderId="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0" fontId="40" fillId="0" borderId="0"/>
    <xf numFmtId="9" fontId="40" fillId="0" borderId="0" applyFont="0" applyFill="0" applyBorder="0" applyAlignment="0" applyProtection="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65" fillId="0" borderId="25" applyBorder="0">
      <alignment horizontal="left" vertical="center" wrapText="1"/>
    </xf>
    <xf numFmtId="0" fontId="67" fillId="0" borderId="27">
      <alignment horizontal="left" vertical="center" wrapText="1"/>
    </xf>
    <xf numFmtId="0" fontId="67" fillId="0" borderId="27">
      <alignment horizontal="left" vertical="center"/>
    </xf>
    <xf numFmtId="0" fontId="65" fillId="0" borderId="24">
      <alignment horizontal="center" vertical="center"/>
    </xf>
    <xf numFmtId="0" fontId="71" fillId="0" borderId="26">
      <alignment horizontal="left" vertical="top" wrapText="1"/>
    </xf>
    <xf numFmtId="0" fontId="71" fillId="0" borderId="26">
      <alignment horizontal="centerContinuous" vertical="top" wrapText="1"/>
    </xf>
    <xf numFmtId="0" fontId="40" fillId="0" borderId="0"/>
    <xf numFmtId="0" fontId="40" fillId="0" borderId="0"/>
    <xf numFmtId="0" fontId="40" fillId="0" borderId="0"/>
    <xf numFmtId="0" fontId="40" fillId="0" borderId="0"/>
    <xf numFmtId="0" fontId="40" fillId="0" borderId="0"/>
    <xf numFmtId="0" fontId="40" fillId="0" borderId="0"/>
    <xf numFmtId="0" fontId="40" fillId="12" borderId="0" applyNumberFormat="0" applyBorder="0" applyAlignment="0" applyProtection="0"/>
    <xf numFmtId="0" fontId="40" fillId="0" borderId="0"/>
    <xf numFmtId="164" fontId="40" fillId="0" borderId="0" applyFont="0" applyFill="0" applyBorder="0" applyAlignment="0" applyProtection="0"/>
    <xf numFmtId="164" fontId="63" fillId="0" borderId="0" applyFont="0" applyFill="0" applyBorder="0" applyAlignment="0" applyProtection="0"/>
    <xf numFmtId="0" fontId="40" fillId="0" borderId="0"/>
    <xf numFmtId="164" fontId="40" fillId="0" borderId="0" applyFont="0" applyFill="0" applyBorder="0" applyAlignment="0" applyProtection="0"/>
    <xf numFmtId="164" fontId="40" fillId="0" borderId="0" applyFont="0" applyFill="0" applyBorder="0" applyAlignment="0" applyProtection="0"/>
    <xf numFmtId="164" fontId="85" fillId="0" borderId="0" applyFont="0" applyFill="0" applyBorder="0" applyAlignment="0" applyProtection="0">
      <alignment vertical="top"/>
    </xf>
    <xf numFmtId="0" fontId="40" fillId="0" borderId="0"/>
    <xf numFmtId="164" fontId="40" fillId="0" borderId="0" applyFont="0" applyFill="0" applyBorder="0" applyAlignment="0" applyProtection="0"/>
    <xf numFmtId="164" fontId="86" fillId="0" borderId="0" applyFont="0" applyFill="0" applyBorder="0" applyAlignment="0" applyProtection="0"/>
    <xf numFmtId="164" fontId="63" fillId="0" borderId="0" applyFont="0" applyFill="0" applyBorder="0" applyAlignment="0" applyProtection="0"/>
    <xf numFmtId="0" fontId="40" fillId="0" borderId="0"/>
    <xf numFmtId="164" fontId="88" fillId="0" borderId="0" applyFont="0" applyFill="0" applyBorder="0" applyAlignment="0" applyProtection="0"/>
    <xf numFmtId="164" fontId="40" fillId="0" borderId="0" applyFont="0" applyFill="0" applyBorder="0" applyAlignment="0" applyProtection="0"/>
    <xf numFmtId="0" fontId="40" fillId="0" borderId="0"/>
    <xf numFmtId="164" fontId="63" fillId="0" borderId="0" applyFont="0" applyFill="0" applyBorder="0" applyAlignment="0" applyProtection="0"/>
    <xf numFmtId="164" fontId="40" fillId="0" borderId="0" applyFont="0" applyFill="0" applyBorder="0" applyAlignment="0" applyProtection="0"/>
    <xf numFmtId="0" fontId="40" fillId="0" borderId="0"/>
    <xf numFmtId="0" fontId="40" fillId="0" borderId="0"/>
    <xf numFmtId="164" fontId="40" fillId="0" borderId="0" applyFont="0" applyFill="0" applyBorder="0" applyAlignment="0" applyProtection="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164" fontId="63" fillId="0" borderId="0" applyFont="0" applyFill="0" applyBorder="0" applyAlignment="0" applyProtection="0"/>
    <xf numFmtId="0" fontId="40" fillId="0" borderId="0"/>
    <xf numFmtId="0" fontId="40" fillId="0" borderId="0"/>
    <xf numFmtId="0" fontId="40" fillId="0" borderId="0"/>
    <xf numFmtId="0" fontId="40" fillId="0" borderId="0"/>
    <xf numFmtId="0" fontId="40" fillId="0" borderId="0"/>
    <xf numFmtId="164" fontId="40" fillId="0" borderId="0" applyFont="0" applyFill="0" applyBorder="0" applyAlignment="0" applyProtection="0"/>
    <xf numFmtId="164" fontId="40" fillId="0" borderId="0" applyFont="0" applyFill="0" applyBorder="0" applyAlignment="0" applyProtection="0"/>
    <xf numFmtId="0" fontId="40" fillId="0" borderId="0"/>
    <xf numFmtId="0" fontId="40" fillId="0" borderId="0"/>
    <xf numFmtId="0" fontId="40" fillId="0" borderId="0"/>
    <xf numFmtId="9" fontId="40" fillId="0" borderId="0" applyFont="0" applyFill="0" applyBorder="0" applyAlignment="0" applyProtection="0"/>
    <xf numFmtId="164" fontId="40" fillId="0" borderId="0" applyFont="0" applyFill="0" applyBorder="0" applyAlignment="0" applyProtection="0"/>
    <xf numFmtId="164" fontId="63" fillId="0" borderId="0" applyFont="0" applyFill="0" applyBorder="0" applyAlignment="0" applyProtection="0"/>
    <xf numFmtId="0" fontId="40" fillId="0" borderId="0"/>
    <xf numFmtId="0" fontId="40" fillId="0" borderId="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164" fontId="63" fillId="0" borderId="0" applyFont="0" applyFill="0" applyBorder="0" applyAlignment="0" applyProtection="0"/>
    <xf numFmtId="0" fontId="40" fillId="0" borderId="0"/>
    <xf numFmtId="0" fontId="40" fillId="0" borderId="0"/>
    <xf numFmtId="9" fontId="40" fillId="0" borderId="0" applyFont="0" applyFill="0" applyBorder="0" applyAlignment="0" applyProtection="0"/>
    <xf numFmtId="164" fontId="40" fillId="0" borderId="0" applyFont="0" applyFill="0" applyBorder="0" applyAlignment="0" applyProtection="0"/>
    <xf numFmtId="0" fontId="40" fillId="0" borderId="0"/>
    <xf numFmtId="0" fontId="40" fillId="0" borderId="0"/>
    <xf numFmtId="0" fontId="40" fillId="0" borderId="0"/>
    <xf numFmtId="0" fontId="40" fillId="0" borderId="0"/>
    <xf numFmtId="164" fontId="40" fillId="0" borderId="0" applyFont="0" applyFill="0" applyBorder="0" applyAlignment="0" applyProtection="0"/>
    <xf numFmtId="0" fontId="40" fillId="0" borderId="0"/>
    <xf numFmtId="0" fontId="40" fillId="0" borderId="0"/>
    <xf numFmtId="0" fontId="40" fillId="0" borderId="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164" fontId="63" fillId="0" borderId="0" applyFont="0" applyFill="0" applyBorder="0" applyAlignment="0" applyProtection="0"/>
    <xf numFmtId="0" fontId="40" fillId="0" borderId="0"/>
    <xf numFmtId="164" fontId="40" fillId="0" borderId="0" applyFont="0" applyFill="0" applyBorder="0" applyAlignment="0" applyProtection="0"/>
    <xf numFmtId="164" fontId="40" fillId="0" borderId="0" applyFont="0" applyFill="0" applyBorder="0" applyAlignment="0" applyProtection="0"/>
    <xf numFmtId="0" fontId="40" fillId="0" borderId="0"/>
    <xf numFmtId="0" fontId="40" fillId="0" borderId="0"/>
    <xf numFmtId="0" fontId="40" fillId="0" borderId="0"/>
    <xf numFmtId="164" fontId="63" fillId="0" borderId="0" applyFont="0" applyFill="0" applyBorder="0" applyAlignment="0" applyProtection="0"/>
    <xf numFmtId="0" fontId="40" fillId="0" borderId="0"/>
    <xf numFmtId="164" fontId="40" fillId="0" borderId="0" applyFont="0" applyFill="0" applyBorder="0" applyAlignment="0" applyProtection="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164" fontId="63" fillId="0" borderId="0" applyFont="0" applyFill="0" applyBorder="0" applyAlignment="0" applyProtection="0"/>
    <xf numFmtId="0" fontId="40" fillId="0" borderId="0"/>
    <xf numFmtId="0" fontId="40" fillId="0" borderId="0"/>
    <xf numFmtId="0" fontId="40" fillId="0" borderId="0"/>
    <xf numFmtId="0" fontId="40" fillId="0" borderId="0"/>
    <xf numFmtId="0" fontId="39" fillId="0" borderId="0"/>
    <xf numFmtId="0" fontId="38" fillId="0" borderId="0"/>
    <xf numFmtId="0" fontId="37" fillId="0" borderId="0"/>
    <xf numFmtId="0" fontId="36" fillId="0" borderId="0"/>
    <xf numFmtId="0" fontId="36" fillId="0" borderId="0"/>
    <xf numFmtId="0" fontId="35" fillId="0" borderId="0"/>
    <xf numFmtId="0" fontId="35" fillId="0" borderId="0"/>
    <xf numFmtId="0" fontId="35" fillId="0" borderId="0"/>
    <xf numFmtId="164" fontId="63" fillId="0" borderId="0" applyFont="0" applyFill="0" applyBorder="0" applyAlignment="0" applyProtection="0"/>
    <xf numFmtId="164" fontId="63" fillId="0" borderId="0" applyFont="0" applyFill="0" applyBorder="0" applyAlignment="0" applyProtection="0"/>
    <xf numFmtId="0" fontId="35" fillId="0" borderId="0"/>
    <xf numFmtId="0" fontId="35" fillId="0" borderId="0"/>
    <xf numFmtId="0" fontId="35" fillId="0" borderId="0"/>
    <xf numFmtId="0" fontId="105" fillId="0" borderId="0"/>
    <xf numFmtId="164" fontId="105" fillId="0" borderId="0" applyFont="0" applyFill="0" applyBorder="0" applyAlignment="0" applyProtection="0"/>
    <xf numFmtId="0" fontId="34" fillId="0" borderId="0"/>
    <xf numFmtId="0" fontId="33" fillId="0" borderId="0"/>
    <xf numFmtId="0" fontId="33" fillId="0" borderId="0"/>
    <xf numFmtId="0" fontId="33" fillId="0" borderId="0"/>
    <xf numFmtId="9" fontId="33" fillId="0" borderId="0" applyFont="0" applyFill="0" applyBorder="0" applyAlignment="0" applyProtection="0"/>
    <xf numFmtId="9" fontId="6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6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63" fillId="0" borderId="0"/>
    <xf numFmtId="0" fontId="33" fillId="0" borderId="0"/>
    <xf numFmtId="164" fontId="86" fillId="0" borderId="0" applyFont="0" applyFill="0" applyBorder="0" applyAlignment="0" applyProtection="0"/>
    <xf numFmtId="0" fontId="33" fillId="0" borderId="0"/>
    <xf numFmtId="43" fontId="33" fillId="0" borderId="0" applyFont="0" applyFill="0" applyBorder="0" applyAlignment="0" applyProtection="0"/>
    <xf numFmtId="0" fontId="6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164" fontId="33" fillId="0" borderId="0" applyFont="0" applyFill="0" applyBorder="0" applyAlignment="0" applyProtection="0"/>
    <xf numFmtId="164"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9" fontId="33" fillId="0" borderId="0" applyFont="0" applyFill="0" applyBorder="0" applyAlignment="0" applyProtection="0"/>
    <xf numFmtId="43" fontId="33" fillId="0" borderId="0" applyFont="0" applyFill="0" applyBorder="0" applyAlignment="0" applyProtection="0"/>
    <xf numFmtId="0" fontId="33" fillId="0" borderId="0"/>
    <xf numFmtId="0" fontId="93" fillId="0" borderId="0"/>
    <xf numFmtId="0" fontId="105" fillId="0" borderId="0"/>
    <xf numFmtId="164" fontId="105" fillId="0" borderId="0" applyFont="0" applyFill="0" applyBorder="0" applyAlignment="0" applyProtection="0"/>
    <xf numFmtId="164" fontId="32" fillId="0" borderId="0" applyFont="0" applyFill="0" applyBorder="0" applyAlignment="0" applyProtection="0"/>
    <xf numFmtId="0" fontId="31" fillId="0" borderId="0"/>
    <xf numFmtId="0" fontId="30" fillId="0" borderId="0"/>
    <xf numFmtId="0" fontId="30" fillId="0" borderId="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9"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86"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0" fontId="63" fillId="0" borderId="0"/>
    <xf numFmtId="0" fontId="63" fillId="0" borderId="0"/>
    <xf numFmtId="0" fontId="63"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63" fillId="0" borderId="0"/>
    <xf numFmtId="0" fontId="63" fillId="0" borderId="0"/>
    <xf numFmtId="0" fontId="63" fillId="0" borderId="0"/>
    <xf numFmtId="0" fontId="63" fillId="0" borderId="0"/>
    <xf numFmtId="0" fontId="63" fillId="0" borderId="0"/>
    <xf numFmtId="0" fontId="63" fillId="0" borderId="0"/>
    <xf numFmtId="0" fontId="30" fillId="0" borderId="0"/>
    <xf numFmtId="0" fontId="30" fillId="0" borderId="0"/>
    <xf numFmtId="0" fontId="63" fillId="0" borderId="0"/>
    <xf numFmtId="0" fontId="63" fillId="0" borderId="0"/>
    <xf numFmtId="0" fontId="30" fillId="0" borderId="0"/>
    <xf numFmtId="0" fontId="63" fillId="0" borderId="0"/>
    <xf numFmtId="0" fontId="63"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63" fillId="0" borderId="0"/>
    <xf numFmtId="0" fontId="30" fillId="0" borderId="0"/>
    <xf numFmtId="0" fontId="30" fillId="0" borderId="0"/>
    <xf numFmtId="0" fontId="63" fillId="0" borderId="0"/>
    <xf numFmtId="0" fontId="63" fillId="0" borderId="0"/>
    <xf numFmtId="0" fontId="30" fillId="0" borderId="0"/>
    <xf numFmtId="0" fontId="63" fillId="0" borderId="0"/>
    <xf numFmtId="0" fontId="63" fillId="0" borderId="0"/>
    <xf numFmtId="0" fontId="63" fillId="0" borderId="0"/>
    <xf numFmtId="0" fontId="63" fillId="0" borderId="0"/>
    <xf numFmtId="0" fontId="30" fillId="0" borderId="0"/>
    <xf numFmtId="0" fontId="30" fillId="0" borderId="0"/>
    <xf numFmtId="0" fontId="30" fillId="0" borderId="0"/>
    <xf numFmtId="0" fontId="30" fillId="0" borderId="0"/>
    <xf numFmtId="0" fontId="30" fillId="0" borderId="0"/>
    <xf numFmtId="0" fontId="30"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9" fontId="30" fillId="0" borderId="0" applyFont="0" applyFill="0" applyBorder="0" applyAlignment="0" applyProtection="0"/>
    <xf numFmtId="0" fontId="112" fillId="0" borderId="30" applyNumberFormat="0" applyFont="0" applyFill="0" applyAlignment="0" applyProtection="0"/>
    <xf numFmtId="170" fontId="113" fillId="0" borderId="31" applyNumberFormat="0" applyProtection="0">
      <alignment horizontal="right" vertical="center"/>
    </xf>
    <xf numFmtId="170" fontId="114" fillId="0" borderId="32" applyNumberFormat="0" applyProtection="0">
      <alignment horizontal="right" vertical="center"/>
    </xf>
    <xf numFmtId="0" fontId="114" fillId="15" borderId="30" applyNumberFormat="0" applyAlignment="0" applyProtection="0">
      <alignment horizontal="left" vertical="center" indent="1"/>
    </xf>
    <xf numFmtId="0" fontId="115" fillId="16" borderId="32" applyNumberFormat="0" applyAlignment="0">
      <alignment horizontal="left" vertical="center" indent="1"/>
      <protection locked="0"/>
    </xf>
    <xf numFmtId="0" fontId="115" fillId="16" borderId="32" applyNumberFormat="0" applyAlignment="0">
      <alignment horizontal="left" vertical="center" indent="1"/>
      <protection locked="0"/>
    </xf>
    <xf numFmtId="0" fontId="116" fillId="0" borderId="33" applyNumberFormat="0" applyFill="0" applyBorder="0" applyAlignment="0" applyProtection="0"/>
    <xf numFmtId="0" fontId="116" fillId="16" borderId="32" applyNumberFormat="0" applyAlignment="0">
      <alignment horizontal="left" vertical="center" indent="1"/>
      <protection locked="0"/>
    </xf>
    <xf numFmtId="0" fontId="116" fillId="16" borderId="32" applyNumberFormat="0" applyAlignment="0">
      <alignment horizontal="left" vertical="center" indent="1"/>
      <protection locked="0"/>
    </xf>
    <xf numFmtId="170" fontId="117" fillId="17" borderId="31" applyNumberFormat="0" applyBorder="0">
      <alignment horizontal="right" vertical="center"/>
      <protection locked="0"/>
    </xf>
    <xf numFmtId="170" fontId="118" fillId="17" borderId="32" applyNumberFormat="0" applyBorder="0">
      <alignment horizontal="right" vertical="center"/>
      <protection locked="0"/>
    </xf>
    <xf numFmtId="0" fontId="116" fillId="18" borderId="32" applyNumberFormat="0" applyAlignment="0" applyProtection="0">
      <alignment horizontal="left" vertical="center" indent="1"/>
    </xf>
    <xf numFmtId="170" fontId="118" fillId="18" borderId="32" applyNumberFormat="0" applyProtection="0">
      <alignment horizontal="right" vertical="center"/>
    </xf>
    <xf numFmtId="0" fontId="119" fillId="0" borderId="33" applyNumberFormat="0" applyBorder="0" applyAlignment="0" applyProtection="0"/>
    <xf numFmtId="0" fontId="112" fillId="0" borderId="34" applyNumberFormat="0" applyFont="0" applyFill="0" applyAlignment="0" applyProtection="0"/>
    <xf numFmtId="170" fontId="120" fillId="19" borderId="35" applyNumberFormat="0" applyBorder="0" applyAlignment="0" applyProtection="0">
      <alignment horizontal="right" vertical="center" indent="1"/>
    </xf>
    <xf numFmtId="170" fontId="121" fillId="20" borderId="35" applyNumberFormat="0" applyBorder="0" applyAlignment="0" applyProtection="0">
      <alignment horizontal="right" vertical="center" indent="1"/>
    </xf>
    <xf numFmtId="170" fontId="121" fillId="21" borderId="35" applyNumberFormat="0" applyBorder="0" applyAlignment="0" applyProtection="0">
      <alignment horizontal="right" vertical="center" indent="1"/>
    </xf>
    <xf numFmtId="170" fontId="122" fillId="22" borderId="35" applyNumberFormat="0" applyBorder="0" applyAlignment="0" applyProtection="0">
      <alignment horizontal="right" vertical="center" indent="1"/>
    </xf>
    <xf numFmtId="170" fontId="122" fillId="23" borderId="35" applyNumberFormat="0" applyBorder="0" applyAlignment="0" applyProtection="0">
      <alignment horizontal="right" vertical="center" indent="1"/>
    </xf>
    <xf numFmtId="170" fontId="122" fillId="24" borderId="35" applyNumberFormat="0" applyBorder="0" applyAlignment="0" applyProtection="0">
      <alignment horizontal="right" vertical="center" indent="1"/>
    </xf>
    <xf numFmtId="170" fontId="123" fillId="25" borderId="35" applyNumberFormat="0" applyBorder="0" applyAlignment="0" applyProtection="0">
      <alignment horizontal="right" vertical="center" indent="1"/>
    </xf>
    <xf numFmtId="170" fontId="123" fillId="26" borderId="35" applyNumberFormat="0" applyBorder="0" applyAlignment="0" applyProtection="0">
      <alignment horizontal="right" vertical="center" indent="1"/>
    </xf>
    <xf numFmtId="170" fontId="123" fillId="27" borderId="35" applyNumberFormat="0" applyBorder="0" applyAlignment="0" applyProtection="0">
      <alignment horizontal="right" vertical="center" indent="1"/>
    </xf>
    <xf numFmtId="170" fontId="113" fillId="0" borderId="31" applyNumberFormat="0" applyFill="0" applyBorder="0" applyAlignment="0" applyProtection="0">
      <alignment horizontal="right" vertical="center"/>
    </xf>
    <xf numFmtId="0" fontId="115" fillId="28" borderId="30" applyNumberFormat="0" applyAlignment="0" applyProtection="0">
      <alignment horizontal="left" vertical="center" indent="1"/>
    </xf>
    <xf numFmtId="0" fontId="115" fillId="29" borderId="30" applyNumberFormat="0" applyAlignment="0" applyProtection="0">
      <alignment horizontal="left" vertical="center" indent="1"/>
    </xf>
    <xf numFmtId="0" fontId="115" fillId="30" borderId="30" applyNumberFormat="0" applyAlignment="0" applyProtection="0">
      <alignment horizontal="left" vertical="center" indent="1"/>
    </xf>
    <xf numFmtId="0" fontId="115" fillId="17" borderId="30" applyNumberFormat="0" applyAlignment="0" applyProtection="0">
      <alignment horizontal="left" vertical="center" indent="1"/>
    </xf>
    <xf numFmtId="0" fontId="115" fillId="18" borderId="32" applyNumberFormat="0" applyAlignment="0" applyProtection="0">
      <alignment horizontal="left" vertical="center" indent="1"/>
    </xf>
    <xf numFmtId="170" fontId="113" fillId="17" borderId="31" applyNumberFormat="0" applyBorder="0">
      <alignment horizontal="right" vertical="center"/>
      <protection locked="0"/>
    </xf>
    <xf numFmtId="170" fontId="114" fillId="17" borderId="32" applyNumberFormat="0" applyBorder="0">
      <alignment horizontal="right" vertical="center"/>
      <protection locked="0"/>
    </xf>
    <xf numFmtId="170" fontId="113" fillId="31" borderId="30" applyNumberFormat="0" applyAlignment="0" applyProtection="0">
      <alignment horizontal="left" vertical="center" indent="1"/>
    </xf>
    <xf numFmtId="0" fontId="114" fillId="15" borderId="32" applyNumberFormat="0" applyAlignment="0" applyProtection="0">
      <alignment horizontal="left" vertical="center" indent="1"/>
    </xf>
    <xf numFmtId="170" fontId="113" fillId="0" borderId="31" applyNumberFormat="0" applyFill="0" applyBorder="0" applyAlignment="0" applyProtection="0">
      <alignment horizontal="right" vertical="center"/>
    </xf>
    <xf numFmtId="0" fontId="115" fillId="18" borderId="32" applyNumberFormat="0" applyAlignment="0" applyProtection="0">
      <alignment horizontal="left" vertical="center" indent="1"/>
    </xf>
    <xf numFmtId="170" fontId="114" fillId="18" borderId="32" applyNumberFormat="0" applyProtection="0">
      <alignment horizontal="right" vertical="center"/>
    </xf>
    <xf numFmtId="0" fontId="105" fillId="0" borderId="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88"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30" fillId="12" borderId="0" applyNumberFormat="0" applyBorder="0" applyAlignment="0" applyProtection="0"/>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9" fontId="63" fillId="0" borderId="0" applyFont="0" applyFill="0" applyBorder="0" applyAlignment="0" applyProtection="0"/>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64" fillId="0" borderId="0">
      <alignment vertical="top"/>
    </xf>
    <xf numFmtId="164" fontId="30" fillId="0" borderId="0" applyFont="0" applyFill="0" applyBorder="0" applyAlignment="0" applyProtection="0"/>
    <xf numFmtId="0" fontId="63" fillId="0" borderId="0"/>
    <xf numFmtId="0" fontId="124" fillId="0" borderId="0"/>
    <xf numFmtId="164" fontId="105" fillId="0" borderId="0" applyFont="0" applyFill="0" applyBorder="0" applyAlignment="0" applyProtection="0"/>
    <xf numFmtId="164" fontId="30" fillId="0" borderId="0" applyFont="0" applyFill="0" applyBorder="0" applyAlignment="0" applyProtection="0"/>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29" fillId="0" borderId="0"/>
    <xf numFmtId="43" fontId="29" fillId="0" borderId="0" applyFont="0" applyFill="0" applyBorder="0" applyAlignment="0" applyProtection="0"/>
    <xf numFmtId="0" fontId="29" fillId="0" borderId="0"/>
    <xf numFmtId="0" fontId="29" fillId="0" borderId="0"/>
    <xf numFmtId="0" fontId="28" fillId="0" borderId="0"/>
    <xf numFmtId="0" fontId="28" fillId="0" borderId="0"/>
    <xf numFmtId="0" fontId="28" fillId="0" borderId="0"/>
    <xf numFmtId="164" fontId="28" fillId="0" borderId="0" applyFont="0" applyFill="0" applyBorder="0" applyAlignment="0" applyProtection="0"/>
    <xf numFmtId="0" fontId="28" fillId="0" borderId="0"/>
    <xf numFmtId="0" fontId="28" fillId="0" borderId="0"/>
    <xf numFmtId="164" fontId="28" fillId="0" borderId="0" applyFont="0" applyFill="0" applyBorder="0" applyAlignment="0" applyProtection="0"/>
    <xf numFmtId="0" fontId="28" fillId="0" borderId="0"/>
    <xf numFmtId="43" fontId="28" fillId="0" borderId="0" applyFont="0" applyFill="0" applyBorder="0" applyAlignment="0" applyProtection="0"/>
    <xf numFmtId="0" fontId="125" fillId="0" borderId="0"/>
    <xf numFmtId="0" fontId="27" fillId="0" borderId="0"/>
    <xf numFmtId="0" fontId="26" fillId="0" borderId="0"/>
    <xf numFmtId="0" fontId="26" fillId="0" borderId="0"/>
    <xf numFmtId="0" fontId="26" fillId="0" borderId="0"/>
    <xf numFmtId="43" fontId="26" fillId="0" borderId="0" applyFont="0" applyFill="0" applyBorder="0" applyAlignment="0" applyProtection="0"/>
    <xf numFmtId="0" fontId="26" fillId="0" borderId="0"/>
    <xf numFmtId="43" fontId="26" fillId="0" borderId="0" applyFont="0" applyFill="0" applyBorder="0" applyAlignment="0" applyProtection="0"/>
    <xf numFmtId="0" fontId="26" fillId="0" borderId="0"/>
    <xf numFmtId="0" fontId="25" fillId="0" borderId="0"/>
    <xf numFmtId="43" fontId="25" fillId="0" borderId="0" applyFont="0" applyFill="0" applyBorder="0" applyAlignment="0" applyProtection="0"/>
    <xf numFmtId="0" fontId="25" fillId="0" borderId="0"/>
    <xf numFmtId="0" fontId="25" fillId="0" borderId="0"/>
    <xf numFmtId="0" fontId="25" fillId="0" borderId="0"/>
    <xf numFmtId="0" fontId="105" fillId="0" borderId="0"/>
    <xf numFmtId="0" fontId="24" fillId="0" borderId="0"/>
    <xf numFmtId="0" fontId="24" fillId="0" borderId="0"/>
    <xf numFmtId="0" fontId="23" fillId="0" borderId="0"/>
    <xf numFmtId="0" fontId="23" fillId="0" borderId="0"/>
    <xf numFmtId="43" fontId="23" fillId="0" borderId="0" applyFont="0" applyFill="0" applyBorder="0" applyAlignment="0" applyProtection="0"/>
    <xf numFmtId="0" fontId="23" fillId="0" borderId="0"/>
    <xf numFmtId="0" fontId="23" fillId="0" borderId="0"/>
    <xf numFmtId="0" fontId="23" fillId="0" borderId="0"/>
    <xf numFmtId="0" fontId="23" fillId="0" borderId="0"/>
    <xf numFmtId="9" fontId="23" fillId="0" borderId="0" applyFont="0" applyFill="0" applyBorder="0" applyAlignment="0" applyProtection="0"/>
    <xf numFmtId="0" fontId="23" fillId="0" borderId="0"/>
    <xf numFmtId="0" fontId="23" fillId="0" borderId="0"/>
    <xf numFmtId="0" fontId="22" fillId="0" borderId="0"/>
    <xf numFmtId="0" fontId="21" fillId="0" borderId="0"/>
    <xf numFmtId="0" fontId="21" fillId="0" borderId="0"/>
    <xf numFmtId="0" fontId="20" fillId="0" borderId="0"/>
    <xf numFmtId="0" fontId="19" fillId="0" borderId="0"/>
    <xf numFmtId="0" fontId="18" fillId="0" borderId="0"/>
    <xf numFmtId="0" fontId="17" fillId="0" borderId="0"/>
    <xf numFmtId="0" fontId="17" fillId="0" borderId="0"/>
    <xf numFmtId="0" fontId="16" fillId="0" borderId="0"/>
    <xf numFmtId="0" fontId="16" fillId="0" borderId="0"/>
    <xf numFmtId="0" fontId="16" fillId="0" borderId="0"/>
    <xf numFmtId="0" fontId="15" fillId="0" borderId="0"/>
    <xf numFmtId="0" fontId="15" fillId="0" borderId="0"/>
    <xf numFmtId="0" fontId="14" fillId="0" borderId="0"/>
    <xf numFmtId="0" fontId="14" fillId="0" borderId="0"/>
    <xf numFmtId="43" fontId="14" fillId="0" borderId="0" applyFont="0" applyFill="0" applyBorder="0" applyAlignment="0" applyProtection="0"/>
    <xf numFmtId="0" fontId="14" fillId="0" borderId="0"/>
    <xf numFmtId="0" fontId="13" fillId="0" borderId="0"/>
    <xf numFmtId="0" fontId="13" fillId="0" borderId="0"/>
    <xf numFmtId="0" fontId="13" fillId="0" borderId="0"/>
    <xf numFmtId="0" fontId="12" fillId="0" borderId="0"/>
    <xf numFmtId="0" fontId="11" fillId="0" borderId="0"/>
    <xf numFmtId="0" fontId="10" fillId="0" borderId="0"/>
    <xf numFmtId="0" fontId="9" fillId="0" borderId="0"/>
    <xf numFmtId="0" fontId="9" fillId="0" borderId="0"/>
    <xf numFmtId="0" fontId="9" fillId="0" borderId="0"/>
    <xf numFmtId="0" fontId="8" fillId="0" borderId="0"/>
    <xf numFmtId="0" fontId="7" fillId="0" borderId="0"/>
    <xf numFmtId="0" fontId="6" fillId="0" borderId="0"/>
    <xf numFmtId="0" fontId="5" fillId="0" borderId="0"/>
    <xf numFmtId="0" fontId="5" fillId="0" borderId="0"/>
    <xf numFmtId="0" fontId="4"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2" fillId="0" borderId="0"/>
    <xf numFmtId="0" fontId="1" fillId="0" borderId="0"/>
    <xf numFmtId="43" fontId="140" fillId="0" borderId="0" applyFont="0" applyFill="0" applyBorder="0" applyAlignment="0" applyProtection="0"/>
    <xf numFmtId="9" fontId="140" fillId="0" borderId="0" applyFont="0" applyFill="0" applyBorder="0" applyAlignment="0" applyProtection="0"/>
  </cellStyleXfs>
  <cellXfs count="855">
    <xf numFmtId="0" fontId="0" fillId="0" borderId="0" xfId="0"/>
    <xf numFmtId="0" fontId="73" fillId="2" borderId="6" xfId="0" applyFont="1" applyFill="1" applyBorder="1"/>
    <xf numFmtId="0" fontId="73" fillId="6" borderId="14" xfId="0" applyFont="1" applyFill="1" applyBorder="1"/>
    <xf numFmtId="0" fontId="73" fillId="6" borderId="15" xfId="0" applyFont="1" applyFill="1" applyBorder="1" applyAlignment="1" applyProtection="1">
      <alignment wrapText="1"/>
      <protection locked="0"/>
    </xf>
    <xf numFmtId="0" fontId="73" fillId="2" borderId="6" xfId="0" applyFont="1" applyFill="1" applyBorder="1" applyAlignment="1" applyProtection="1">
      <alignment wrapText="1"/>
      <protection locked="0"/>
    </xf>
    <xf numFmtId="0" fontId="73" fillId="6" borderId="15" xfId="0" applyFont="1" applyFill="1" applyBorder="1" applyAlignment="1">
      <alignment wrapText="1"/>
    </xf>
    <xf numFmtId="0" fontId="73" fillId="2" borderId="6" xfId="0" applyFont="1" applyFill="1" applyBorder="1" applyAlignment="1">
      <alignment wrapText="1"/>
    </xf>
    <xf numFmtId="0" fontId="0" fillId="3" borderId="15" xfId="0" applyFill="1" applyBorder="1"/>
    <xf numFmtId="0" fontId="63" fillId="3" borderId="15" xfId="0" applyFont="1" applyFill="1" applyBorder="1" applyProtection="1">
      <protection locked="0"/>
    </xf>
    <xf numFmtId="0" fontId="73" fillId="2" borderId="15" xfId="0" applyFont="1" applyFill="1" applyBorder="1" applyAlignment="1" applyProtection="1">
      <alignment wrapText="1"/>
      <protection locked="0"/>
    </xf>
    <xf numFmtId="0" fontId="75" fillId="3" borderId="5" xfId="0" applyFont="1" applyFill="1" applyBorder="1" applyProtection="1">
      <protection locked="0"/>
    </xf>
    <xf numFmtId="0" fontId="63" fillId="3" borderId="15" xfId="0" applyFont="1" applyFill="1" applyBorder="1" applyAlignment="1" applyProtection="1">
      <alignment horizontal="center"/>
      <protection locked="0"/>
    </xf>
    <xf numFmtId="0" fontId="75" fillId="0" borderId="5" xfId="0" applyFont="1" applyBorder="1" applyProtection="1">
      <protection locked="0"/>
    </xf>
    <xf numFmtId="0" fontId="63" fillId="0" borderId="15" xfId="0" applyFont="1" applyBorder="1" applyAlignment="1" applyProtection="1">
      <alignment horizontal="center"/>
      <protection locked="0"/>
    </xf>
    <xf numFmtId="0" fontId="74" fillId="7" borderId="13" xfId="0" applyFont="1" applyFill="1" applyBorder="1" applyProtection="1">
      <protection locked="0"/>
    </xf>
    <xf numFmtId="0" fontId="74" fillId="7" borderId="13" xfId="0" applyFont="1" applyFill="1" applyBorder="1"/>
    <xf numFmtId="0" fontId="0" fillId="3" borderId="15" xfId="0" applyFill="1" applyBorder="1" applyAlignment="1">
      <alignment horizontal="center"/>
    </xf>
    <xf numFmtId="0" fontId="0" fillId="0" borderId="15" xfId="0" applyBorder="1" applyAlignment="1">
      <alignment horizontal="center"/>
    </xf>
    <xf numFmtId="0" fontId="74" fillId="7" borderId="7" xfId="0" applyFont="1" applyFill="1" applyBorder="1"/>
    <xf numFmtId="0" fontId="73" fillId="2" borderId="11" xfId="0" applyFont="1" applyFill="1" applyBorder="1" applyAlignment="1">
      <alignment wrapText="1"/>
    </xf>
    <xf numFmtId="0" fontId="0" fillId="3" borderId="17" xfId="0" applyFill="1" applyBorder="1" applyAlignment="1">
      <alignment horizontal="center"/>
    </xf>
    <xf numFmtId="0" fontId="0" fillId="0" borderId="15" xfId="0" applyBorder="1"/>
    <xf numFmtId="0" fontId="81" fillId="2" borderId="5" xfId="0" applyFont="1" applyFill="1" applyBorder="1"/>
    <xf numFmtId="0" fontId="63" fillId="8" borderId="5" xfId="0" applyFont="1" applyFill="1" applyBorder="1"/>
    <xf numFmtId="0" fontId="63" fillId="9" borderId="5" xfId="0" applyFont="1" applyFill="1" applyBorder="1"/>
    <xf numFmtId="0" fontId="79" fillId="3" borderId="5" xfId="0" applyFont="1" applyFill="1" applyBorder="1"/>
    <xf numFmtId="0" fontId="79" fillId="10" borderId="5" xfId="0" applyFont="1" applyFill="1" applyBorder="1"/>
    <xf numFmtId="0" fontId="79" fillId="3" borderId="5" xfId="0" applyFont="1" applyFill="1" applyBorder="1" applyProtection="1">
      <protection locked="0"/>
    </xf>
    <xf numFmtId="0" fontId="79" fillId="10" borderId="5" xfId="0" applyFont="1" applyFill="1" applyBorder="1" applyProtection="1">
      <protection locked="0"/>
    </xf>
    <xf numFmtId="0" fontId="80" fillId="10" borderId="5" xfId="0" applyFont="1" applyFill="1" applyBorder="1" applyProtection="1">
      <protection locked="0"/>
    </xf>
    <xf numFmtId="0" fontId="80" fillId="3" borderId="15" xfId="0" applyFont="1" applyFill="1" applyBorder="1" applyProtection="1">
      <protection locked="0"/>
    </xf>
    <xf numFmtId="0" fontId="0" fillId="3" borderId="5" xfId="0" applyFill="1" applyBorder="1"/>
    <xf numFmtId="0" fontId="0" fillId="10" borderId="5" xfId="0" applyFill="1" applyBorder="1"/>
    <xf numFmtId="0" fontId="79" fillId="3" borderId="5" xfId="0" applyFont="1" applyFill="1" applyBorder="1" applyAlignment="1" applyProtection="1">
      <alignment horizontal="center"/>
      <protection locked="0"/>
    </xf>
    <xf numFmtId="0" fontId="63" fillId="3" borderId="15" xfId="0" applyFont="1" applyFill="1" applyBorder="1" applyAlignment="1">
      <alignment horizontal="center"/>
    </xf>
    <xf numFmtId="0" fontId="79" fillId="0" borderId="5" xfId="0" applyFont="1" applyBorder="1" applyAlignment="1" applyProtection="1">
      <alignment horizontal="center"/>
      <protection locked="0"/>
    </xf>
    <xf numFmtId="0" fontId="63" fillId="0" borderId="15" xfId="0" applyFont="1" applyBorder="1" applyProtection="1">
      <protection locked="0"/>
    </xf>
    <xf numFmtId="0" fontId="63" fillId="0" borderId="15" xfId="0" applyFont="1" applyBorder="1" applyAlignment="1">
      <alignment horizontal="center"/>
    </xf>
    <xf numFmtId="0" fontId="63" fillId="3" borderId="17" xfId="0" applyFont="1" applyFill="1" applyBorder="1" applyProtection="1">
      <protection locked="0"/>
    </xf>
    <xf numFmtId="0" fontId="63" fillId="10" borderId="15" xfId="0" applyFont="1" applyFill="1" applyBorder="1" applyAlignment="1" applyProtection="1">
      <alignment horizontal="center"/>
      <protection locked="0"/>
    </xf>
    <xf numFmtId="0" fontId="77" fillId="0" borderId="0" xfId="27" applyFont="1"/>
    <xf numFmtId="0" fontId="77" fillId="0" borderId="0" xfId="27" applyFont="1" applyAlignment="1">
      <alignment horizontal="center"/>
    </xf>
    <xf numFmtId="0" fontId="95" fillId="0" borderId="0" xfId="27" applyFont="1"/>
    <xf numFmtId="0" fontId="94" fillId="0" borderId="0" xfId="27" applyFont="1"/>
    <xf numFmtId="0" fontId="96" fillId="0" borderId="0" xfId="27" applyFont="1"/>
    <xf numFmtId="0" fontId="97" fillId="0" borderId="0" xfId="27" applyFont="1"/>
    <xf numFmtId="0" fontId="84" fillId="0" borderId="0" xfId="27" applyFont="1"/>
    <xf numFmtId="0" fontId="95" fillId="0" borderId="9" xfId="27" applyFont="1" applyBorder="1" applyAlignment="1">
      <alignment wrapText="1"/>
    </xf>
    <xf numFmtId="43" fontId="94" fillId="0" borderId="0" xfId="51" applyFont="1"/>
    <xf numFmtId="0" fontId="63" fillId="0" borderId="0" xfId="27" applyBorder="1"/>
    <xf numFmtId="0" fontId="63" fillId="0" borderId="0" xfId="27"/>
    <xf numFmtId="0" fontId="95" fillId="0" borderId="23" xfId="27" applyFont="1" applyBorder="1" applyAlignment="1">
      <alignment wrapText="1"/>
    </xf>
    <xf numFmtId="0" fontId="103" fillId="0" borderId="0" xfId="27" applyFont="1" applyAlignment="1">
      <alignment wrapText="1"/>
    </xf>
    <xf numFmtId="0" fontId="109" fillId="0" borderId="0" xfId="27" applyFont="1" applyAlignment="1">
      <alignment wrapText="1"/>
    </xf>
    <xf numFmtId="0" fontId="77" fillId="0" borderId="0" xfId="85" applyFont="1"/>
    <xf numFmtId="0" fontId="77" fillId="0" borderId="0" xfId="85" applyFont="1" applyAlignment="1">
      <alignment horizontal="center"/>
    </xf>
    <xf numFmtId="0" fontId="77" fillId="0" borderId="0" xfId="85" applyFont="1" applyAlignment="1">
      <alignment vertical="top"/>
    </xf>
    <xf numFmtId="2" fontId="77" fillId="0" borderId="0" xfId="86" applyNumberFormat="1" applyFont="1" applyAlignment="1">
      <alignment horizontal="center"/>
    </xf>
    <xf numFmtId="0" fontId="110" fillId="0" borderId="0" xfId="85" applyFont="1" applyAlignment="1">
      <alignment horizontal="center"/>
    </xf>
    <xf numFmtId="0" fontId="107" fillId="0" borderId="0" xfId="85" applyFont="1"/>
    <xf numFmtId="0" fontId="107" fillId="0" borderId="0" xfId="85" applyFont="1" applyAlignment="1">
      <alignment horizontal="center"/>
    </xf>
    <xf numFmtId="0" fontId="77" fillId="0" borderId="0" xfId="27" applyFont="1" applyAlignment="1">
      <alignment horizontal="left"/>
    </xf>
    <xf numFmtId="0" fontId="80" fillId="0" borderId="0" xfId="27" applyFont="1"/>
    <xf numFmtId="0" fontId="103" fillId="11" borderId="0" xfId="449" applyFont="1" applyFill="1"/>
    <xf numFmtId="0" fontId="103" fillId="11" borderId="0" xfId="27" applyFont="1" applyFill="1" applyAlignment="1">
      <alignment wrapText="1"/>
    </xf>
    <xf numFmtId="0" fontId="126" fillId="11" borderId="0" xfId="449" applyFont="1" applyFill="1"/>
    <xf numFmtId="0" fontId="75" fillId="0" borderId="28" xfId="27" applyFont="1" applyBorder="1"/>
    <xf numFmtId="0" fontId="75" fillId="0" borderId="8" xfId="27" applyFont="1" applyBorder="1"/>
    <xf numFmtId="0" fontId="75" fillId="3" borderId="16" xfId="27" applyFont="1" applyFill="1" applyBorder="1"/>
    <xf numFmtId="0" fontId="75" fillId="0" borderId="16" xfId="27" applyFont="1" applyBorder="1"/>
    <xf numFmtId="0" fontId="75" fillId="3" borderId="28" xfId="27" applyFont="1" applyFill="1" applyBorder="1"/>
    <xf numFmtId="0" fontId="75" fillId="0" borderId="16" xfId="27" applyFont="1" applyBorder="1" applyProtection="1">
      <protection locked="0"/>
    </xf>
    <xf numFmtId="0" fontId="73" fillId="6" borderId="0" xfId="27" applyFont="1" applyFill="1"/>
    <xf numFmtId="0" fontId="73" fillId="6" borderId="12" xfId="27" applyFont="1" applyFill="1" applyBorder="1"/>
    <xf numFmtId="0" fontId="75" fillId="0" borderId="29" xfId="27" applyFont="1" applyBorder="1"/>
    <xf numFmtId="0" fontId="75" fillId="0" borderId="29" xfId="27" applyFont="1" applyBorder="1" applyAlignment="1">
      <alignment vertical="center"/>
    </xf>
    <xf numFmtId="0" fontId="63" fillId="0" borderId="29" xfId="27" applyBorder="1"/>
    <xf numFmtId="0" fontId="75" fillId="0" borderId="16" xfId="27" applyFont="1" applyBorder="1" applyAlignment="1">
      <alignment vertical="center"/>
    </xf>
    <xf numFmtId="0" fontId="63" fillId="0" borderId="16" xfId="27" applyBorder="1"/>
    <xf numFmtId="0" fontId="80" fillId="0" borderId="16" xfId="27" applyFont="1" applyBorder="1" applyAlignment="1">
      <alignment vertical="center"/>
    </xf>
    <xf numFmtId="0" fontId="80" fillId="0" borderId="16" xfId="27" applyFont="1" applyBorder="1"/>
    <xf numFmtId="0" fontId="75" fillId="0" borderId="16" xfId="27" applyFont="1" applyBorder="1" applyAlignment="1">
      <alignment wrapText="1"/>
    </xf>
    <xf numFmtId="0" fontId="80" fillId="0" borderId="28" xfId="27" applyFont="1" applyBorder="1" applyAlignment="1">
      <alignment vertical="center"/>
    </xf>
    <xf numFmtId="0" fontId="80" fillId="0" borderId="28" xfId="27" applyFont="1" applyBorder="1"/>
    <xf numFmtId="0" fontId="75" fillId="0" borderId="28" xfId="27" applyFont="1" applyBorder="1" applyAlignment="1">
      <alignment vertical="center"/>
    </xf>
    <xf numFmtId="0" fontId="63" fillId="0" borderId="28" xfId="27" applyBorder="1"/>
    <xf numFmtId="0" fontId="82" fillId="0" borderId="0" xfId="27" applyFont="1"/>
    <xf numFmtId="0" fontId="82" fillId="3" borderId="0" xfId="27" applyFont="1" applyFill="1"/>
    <xf numFmtId="0" fontId="63" fillId="0" borderId="40" xfId="27" applyBorder="1"/>
    <xf numFmtId="0" fontId="63" fillId="0" borderId="41" xfId="27" applyBorder="1"/>
    <xf numFmtId="0" fontId="82" fillId="0" borderId="16" xfId="27" applyFont="1" applyBorder="1"/>
    <xf numFmtId="0" fontId="75" fillId="3" borderId="16" xfId="27" applyFont="1" applyFill="1" applyBorder="1" applyAlignment="1">
      <alignment vertical="center"/>
    </xf>
    <xf numFmtId="0" fontId="82" fillId="3" borderId="16" xfId="27" applyFont="1" applyFill="1" applyBorder="1"/>
    <xf numFmtId="49" fontId="63" fillId="0" borderId="16" xfId="27" applyNumberFormat="1" applyBorder="1"/>
    <xf numFmtId="1" fontId="80" fillId="0" borderId="16" xfId="27" applyNumberFormat="1" applyFont="1" applyBorder="1" applyAlignment="1">
      <alignment vertical="center"/>
    </xf>
    <xf numFmtId="1" fontId="75" fillId="0" borderId="16" xfId="27" applyNumberFormat="1" applyFont="1" applyBorder="1" applyAlignment="1">
      <alignment vertical="center"/>
    </xf>
    <xf numFmtId="0" fontId="75" fillId="0" borderId="28" xfId="27" applyFont="1" applyBorder="1" applyProtection="1">
      <protection locked="0"/>
    </xf>
    <xf numFmtId="0" fontId="75" fillId="0" borderId="16" xfId="2358" applyFont="1" applyBorder="1"/>
    <xf numFmtId="0" fontId="75" fillId="0" borderId="16" xfId="2358" applyFont="1" applyBorder="1" applyAlignment="1">
      <alignment vertical="center"/>
    </xf>
    <xf numFmtId="0" fontId="23" fillId="0" borderId="16" xfId="2358" applyBorder="1"/>
    <xf numFmtId="0" fontId="23" fillId="0" borderId="0" xfId="2358"/>
    <xf numFmtId="49" fontId="75" fillId="0" borderId="16" xfId="27" applyNumberFormat="1" applyFont="1" applyBorder="1" applyAlignment="1">
      <alignment vertical="center"/>
    </xf>
    <xf numFmtId="9" fontId="0" fillId="0" borderId="0" xfId="2360" applyFont="1"/>
    <xf numFmtId="0" fontId="23" fillId="0" borderId="0" xfId="2361"/>
    <xf numFmtId="0" fontId="95" fillId="0" borderId="0" xfId="27" applyFont="1" applyAlignment="1">
      <alignment wrapText="1"/>
    </xf>
    <xf numFmtId="0" fontId="95" fillId="11" borderId="0" xfId="27" applyFont="1" applyFill="1"/>
    <xf numFmtId="0" fontId="78" fillId="0" borderId="0" xfId="2364" applyFont="1"/>
    <xf numFmtId="0" fontId="21" fillId="0" borderId="0" xfId="2364"/>
    <xf numFmtId="0" fontId="76" fillId="0" borderId="0" xfId="85" applyFont="1"/>
    <xf numFmtId="0" fontId="77" fillId="14" borderId="0" xfId="85" applyFont="1" applyFill="1"/>
    <xf numFmtId="43" fontId="77" fillId="0" borderId="0" xfId="86" applyFont="1"/>
    <xf numFmtId="2" fontId="77" fillId="0" borderId="0" xfId="27" applyNumberFormat="1" applyFont="1"/>
    <xf numFmtId="1" fontId="77" fillId="0" borderId="0" xfId="27" applyNumberFormat="1" applyFont="1" applyAlignment="1">
      <alignment horizontal="left"/>
    </xf>
    <xf numFmtId="0" fontId="0" fillId="0" borderId="16" xfId="0" applyBorder="1"/>
    <xf numFmtId="0" fontId="80" fillId="0" borderId="0" xfId="27" applyFont="1" applyBorder="1" applyAlignment="1">
      <alignment vertical="center"/>
    </xf>
    <xf numFmtId="0" fontId="75" fillId="0" borderId="0" xfId="27" applyFont="1" applyBorder="1" applyAlignment="1">
      <alignment vertical="center"/>
    </xf>
    <xf numFmtId="0" fontId="0" fillId="0" borderId="28" xfId="0" applyBorder="1"/>
    <xf numFmtId="0" fontId="75" fillId="0" borderId="0" xfId="27" applyFont="1" applyBorder="1"/>
    <xf numFmtId="0" fontId="133" fillId="0" borderId="16" xfId="27" applyFont="1" applyBorder="1"/>
    <xf numFmtId="0" fontId="133" fillId="0" borderId="16" xfId="27" applyFont="1" applyBorder="1" applyAlignment="1">
      <alignment vertical="center"/>
    </xf>
    <xf numFmtId="0" fontId="6" fillId="11" borderId="36" xfId="2391" applyFill="1" applyBorder="1"/>
    <xf numFmtId="0" fontId="6" fillId="11" borderId="36" xfId="2391" applyFill="1" applyBorder="1" applyAlignment="1">
      <alignment horizontal="center"/>
    </xf>
    <xf numFmtId="0" fontId="6" fillId="0" borderId="0" xfId="2391"/>
    <xf numFmtId="0" fontId="6" fillId="13" borderId="36" xfId="2391" applyFill="1" applyBorder="1"/>
    <xf numFmtId="0" fontId="6" fillId="13" borderId="36" xfId="2391" applyFill="1" applyBorder="1" applyAlignment="1">
      <alignment horizontal="center"/>
    </xf>
    <xf numFmtId="0" fontId="134" fillId="0" borderId="16" xfId="27" applyFont="1" applyBorder="1"/>
    <xf numFmtId="0" fontId="134" fillId="0" borderId="16" xfId="27" applyFont="1" applyBorder="1" applyAlignment="1">
      <alignment vertical="center"/>
    </xf>
    <xf numFmtId="0" fontId="135" fillId="0" borderId="16" xfId="27" applyFont="1" applyBorder="1" applyAlignment="1">
      <alignment vertical="center"/>
    </xf>
    <xf numFmtId="0" fontId="135" fillId="0" borderId="16" xfId="27" applyFont="1" applyBorder="1"/>
    <xf numFmtId="0" fontId="78" fillId="11" borderId="0" xfId="2398" applyFont="1" applyFill="1"/>
    <xf numFmtId="0" fontId="95" fillId="0" borderId="0" xfId="27" applyFont="1" applyProtection="1"/>
    <xf numFmtId="0" fontId="95" fillId="0" borderId="0" xfId="27" applyFont="1" applyAlignment="1" applyProtection="1">
      <alignment horizontal="center"/>
    </xf>
    <xf numFmtId="0" fontId="84" fillId="0" borderId="0" xfId="27" quotePrefix="1" applyFont="1" applyProtection="1"/>
    <xf numFmtId="43" fontId="84" fillId="0" borderId="0" xfId="51" applyFont="1" applyFill="1" applyProtection="1"/>
    <xf numFmtId="0" fontId="23" fillId="0" borderId="0" xfId="2361" applyProtection="1"/>
    <xf numFmtId="0" fontId="102" fillId="0" borderId="0" xfId="2361" applyFont="1" applyAlignment="1" applyProtection="1"/>
    <xf numFmtId="0" fontId="95" fillId="0" borderId="0" xfId="27" applyFont="1" applyAlignment="1" applyProtection="1">
      <alignment wrapText="1"/>
    </xf>
    <xf numFmtId="0" fontId="99" fillId="0" borderId="0" xfId="2361" applyFont="1" applyProtection="1"/>
    <xf numFmtId="0" fontId="63" fillId="0" borderId="0" xfId="27" applyProtection="1"/>
    <xf numFmtId="0" fontId="101" fillId="0" borderId="0" xfId="27" applyFont="1" applyAlignment="1" applyProtection="1">
      <alignment wrapText="1"/>
    </xf>
    <xf numFmtId="0" fontId="84" fillId="0" borderId="0" xfId="27" applyFont="1" applyAlignment="1" applyProtection="1">
      <alignment wrapText="1"/>
    </xf>
    <xf numFmtId="0" fontId="96" fillId="0" borderId="0" xfId="27" applyFont="1" applyProtection="1"/>
    <xf numFmtId="0" fontId="94" fillId="0" borderId="0" xfId="27" applyFont="1" applyAlignment="1" applyProtection="1">
      <alignment horizontal="left"/>
    </xf>
    <xf numFmtId="0" fontId="97" fillId="0" borderId="0" xfId="27" applyFont="1" applyProtection="1"/>
    <xf numFmtId="0" fontId="95" fillId="11" borderId="0" xfId="27" applyFont="1" applyFill="1" applyProtection="1"/>
    <xf numFmtId="0" fontId="95" fillId="11" borderId="0" xfId="27" applyFont="1" applyFill="1" applyAlignment="1" applyProtection="1">
      <alignment horizontal="center"/>
    </xf>
    <xf numFmtId="0" fontId="109" fillId="0" borderId="0" xfId="27" applyFont="1" applyAlignment="1" applyProtection="1">
      <alignment wrapText="1"/>
    </xf>
    <xf numFmtId="0" fontId="103" fillId="0" borderId="0" xfId="27" applyFont="1" applyAlignment="1" applyProtection="1">
      <alignment wrapText="1"/>
    </xf>
    <xf numFmtId="0" fontId="78" fillId="0" borderId="0" xfId="2364" applyFont="1" applyProtection="1"/>
    <xf numFmtId="0" fontId="77" fillId="0" borderId="0" xfId="27" applyFont="1" applyProtection="1"/>
    <xf numFmtId="0" fontId="77" fillId="0" borderId="0" xfId="27" applyFont="1" applyAlignment="1" applyProtection="1">
      <alignment horizontal="center"/>
    </xf>
    <xf numFmtId="166" fontId="77" fillId="0" borderId="0" xfId="27" applyNumberFormat="1" applyFont="1" applyAlignment="1" applyProtection="1">
      <alignment horizontal="center"/>
    </xf>
    <xf numFmtId="165" fontId="77" fillId="0" borderId="0" xfId="27" applyNumberFormat="1" applyFont="1" applyAlignment="1" applyProtection="1">
      <alignment horizontal="center"/>
    </xf>
    <xf numFmtId="43" fontId="77" fillId="0" borderId="0" xfId="51" applyFont="1" applyAlignment="1" applyProtection="1">
      <alignment horizontal="center"/>
    </xf>
    <xf numFmtId="0" fontId="77" fillId="0" borderId="0" xfId="27" applyFont="1" applyAlignment="1" applyProtection="1">
      <alignment horizontal="center" wrapText="1"/>
    </xf>
    <xf numFmtId="0" fontId="103" fillId="11" borderId="0" xfId="449" applyFont="1" applyFill="1" applyProtection="1"/>
    <xf numFmtId="0" fontId="76" fillId="35" borderId="36" xfId="27" applyFont="1" applyFill="1" applyBorder="1" applyAlignment="1" applyProtection="1">
      <alignment horizontal="center"/>
    </xf>
    <xf numFmtId="0" fontId="76" fillId="33" borderId="36" xfId="27" applyFont="1" applyFill="1" applyBorder="1" applyAlignment="1" applyProtection="1">
      <alignment horizontal="left"/>
    </xf>
    <xf numFmtId="0" fontId="76" fillId="33" borderId="36" xfId="27" applyFont="1" applyFill="1" applyBorder="1" applyAlignment="1" applyProtection="1">
      <alignment horizontal="center"/>
    </xf>
    <xf numFmtId="4" fontId="77" fillId="13" borderId="36" xfId="2358" applyNumberFormat="1" applyFont="1" applyFill="1" applyBorder="1" applyAlignment="1" applyProtection="1">
      <alignment horizontal="left"/>
    </xf>
    <xf numFmtId="0" fontId="84" fillId="5" borderId="36" xfId="27" quotePrefix="1" applyFont="1" applyFill="1" applyBorder="1" applyAlignment="1" applyProtection="1">
      <alignment horizontal="left" wrapText="1"/>
    </xf>
    <xf numFmtId="0" fontId="77" fillId="5" borderId="36" xfId="2358" applyFont="1" applyFill="1" applyBorder="1" applyAlignment="1" applyProtection="1">
      <alignment horizontal="left"/>
    </xf>
    <xf numFmtId="0" fontId="76" fillId="33" borderId="36" xfId="2358" applyFont="1" applyFill="1" applyBorder="1" applyAlignment="1" applyProtection="1">
      <alignment horizontal="left"/>
    </xf>
    <xf numFmtId="0" fontId="76" fillId="13" borderId="36" xfId="2358" applyFont="1" applyFill="1" applyBorder="1" applyAlignment="1" applyProtection="1">
      <alignment horizontal="left"/>
    </xf>
    <xf numFmtId="4" fontId="76" fillId="13" borderId="36" xfId="2358" applyNumberFormat="1" applyFont="1" applyFill="1" applyBorder="1" applyAlignment="1" applyProtection="1">
      <alignment horizontal="left"/>
    </xf>
    <xf numFmtId="0" fontId="76" fillId="4" borderId="36" xfId="27" applyFont="1" applyFill="1" applyBorder="1" applyAlignment="1" applyProtection="1">
      <alignment horizontal="center"/>
    </xf>
    <xf numFmtId="0" fontId="84" fillId="5" borderId="36" xfId="27" quotePrefix="1" applyFont="1" applyFill="1" applyBorder="1" applyAlignment="1" applyProtection="1">
      <alignment wrapText="1"/>
    </xf>
    <xf numFmtId="0" fontId="76" fillId="35" borderId="36" xfId="27" applyFont="1" applyFill="1" applyBorder="1" applyProtection="1"/>
    <xf numFmtId="0" fontId="76" fillId="35" borderId="36" xfId="27" applyFont="1" applyFill="1" applyBorder="1" applyAlignment="1" applyProtection="1">
      <alignment horizontal="left"/>
    </xf>
    <xf numFmtId="0" fontId="76" fillId="35" borderId="42" xfId="27" applyFont="1" applyFill="1" applyBorder="1" applyAlignment="1" applyProtection="1">
      <alignment horizontal="center"/>
    </xf>
    <xf numFmtId="0" fontId="95" fillId="0" borderId="49" xfId="27" applyFont="1" applyBorder="1" applyAlignment="1" applyProtection="1">
      <alignment horizontal="center"/>
    </xf>
    <xf numFmtId="0" fontId="141" fillId="0" borderId="48" xfId="27" applyFont="1" applyBorder="1" applyProtection="1"/>
    <xf numFmtId="0" fontId="84" fillId="5" borderId="36" xfId="27" quotePrefix="1" applyFont="1" applyFill="1" applyBorder="1" applyAlignment="1" applyProtection="1">
      <alignment horizontal="center" wrapText="1"/>
      <protection locked="0"/>
    </xf>
    <xf numFmtId="0" fontId="141" fillId="0" borderId="0" xfId="27" applyFont="1" applyProtection="1"/>
    <xf numFmtId="0" fontId="76" fillId="4" borderId="37" xfId="27" applyFont="1" applyFill="1" applyBorder="1" applyAlignment="1" applyProtection="1">
      <alignment horizontal="left"/>
    </xf>
    <xf numFmtId="0" fontId="76" fillId="35" borderId="51" xfId="27" applyFont="1" applyFill="1" applyBorder="1" applyAlignment="1" applyProtection="1">
      <alignment horizontal="left"/>
    </xf>
    <xf numFmtId="0" fontId="76" fillId="35" borderId="52" xfId="27" applyFont="1" applyFill="1" applyBorder="1" applyAlignment="1" applyProtection="1">
      <alignment horizontal="left"/>
    </xf>
    <xf numFmtId="0" fontId="76" fillId="35" borderId="52" xfId="27" applyFont="1" applyFill="1" applyBorder="1" applyAlignment="1" applyProtection="1">
      <alignment horizontal="center"/>
    </xf>
    <xf numFmtId="0" fontId="76" fillId="35" borderId="53" xfId="27" applyFont="1" applyFill="1" applyBorder="1" applyProtection="1"/>
    <xf numFmtId="0" fontId="23" fillId="35" borderId="55" xfId="2358" applyFill="1" applyBorder="1" applyProtection="1"/>
    <xf numFmtId="0" fontId="76" fillId="35" borderId="56" xfId="2358" applyFont="1" applyFill="1" applyBorder="1" applyAlignment="1" applyProtection="1">
      <alignment horizontal="left"/>
    </xf>
    <xf numFmtId="0" fontId="76" fillId="35" borderId="57" xfId="2358" applyFont="1" applyFill="1" applyBorder="1" applyAlignment="1" applyProtection="1">
      <alignment horizontal="left"/>
    </xf>
    <xf numFmtId="0" fontId="23" fillId="35" borderId="58" xfId="2358" applyFill="1" applyBorder="1" applyProtection="1"/>
    <xf numFmtId="0" fontId="84" fillId="5" borderId="36" xfId="27" quotePrefix="1" applyFont="1" applyFill="1" applyBorder="1" applyAlignment="1" applyProtection="1">
      <alignment horizontal="right" wrapText="1"/>
    </xf>
    <xf numFmtId="0" fontId="76" fillId="11" borderId="0" xfId="27" applyFont="1" applyFill="1" applyBorder="1" applyAlignment="1" applyProtection="1">
      <alignment horizontal="right"/>
    </xf>
    <xf numFmtId="0" fontId="76" fillId="11" borderId="0" xfId="27" applyFont="1" applyFill="1" applyBorder="1" applyAlignment="1" applyProtection="1">
      <alignment horizontal="center"/>
    </xf>
    <xf numFmtId="0" fontId="76" fillId="0" borderId="0" xfId="27" applyFont="1" applyFill="1" applyBorder="1" applyAlignment="1" applyProtection="1">
      <alignment horizontal="center"/>
    </xf>
    <xf numFmtId="0" fontId="142" fillId="33" borderId="51" xfId="27" quotePrefix="1" applyFont="1" applyFill="1" applyBorder="1" applyAlignment="1" applyProtection="1">
      <alignment horizontal="left" wrapText="1"/>
    </xf>
    <xf numFmtId="0" fontId="76" fillId="33" borderId="52" xfId="2358" applyFont="1" applyFill="1" applyBorder="1" applyAlignment="1" applyProtection="1">
      <alignment horizontal="left"/>
    </xf>
    <xf numFmtId="0" fontId="76" fillId="13" borderId="55" xfId="27" applyFont="1" applyFill="1" applyBorder="1" applyAlignment="1" applyProtection="1">
      <alignment horizontal="center"/>
    </xf>
    <xf numFmtId="4" fontId="76" fillId="13" borderId="58" xfId="2358" applyNumberFormat="1" applyFont="1" applyFill="1" applyBorder="1" applyAlignment="1" applyProtection="1">
      <alignment horizontal="center"/>
    </xf>
    <xf numFmtId="0" fontId="76" fillId="33" borderId="54" xfId="27" applyFont="1" applyFill="1" applyBorder="1" applyAlignment="1" applyProtection="1">
      <alignment horizontal="right"/>
    </xf>
    <xf numFmtId="0" fontId="84" fillId="33" borderId="54" xfId="27" quotePrefix="1" applyFont="1" applyFill="1" applyBorder="1" applyAlignment="1" applyProtection="1">
      <alignment horizontal="right" wrapText="1"/>
    </xf>
    <xf numFmtId="0" fontId="84" fillId="33" borderId="56" xfId="27" quotePrefix="1" applyFont="1" applyFill="1" applyBorder="1" applyAlignment="1" applyProtection="1">
      <alignment horizontal="right" wrapText="1"/>
    </xf>
    <xf numFmtId="0" fontId="76" fillId="11" borderId="0" xfId="27" applyFont="1" applyFill="1" applyBorder="1" applyAlignment="1" applyProtection="1">
      <alignment horizontal="left"/>
    </xf>
    <xf numFmtId="0" fontId="76" fillId="33" borderId="51" xfId="27" applyFont="1" applyFill="1" applyBorder="1" applyAlignment="1" applyProtection="1">
      <alignment horizontal="left"/>
    </xf>
    <xf numFmtId="0" fontId="76" fillId="33" borderId="53" xfId="27" applyFont="1" applyFill="1" applyBorder="1" applyAlignment="1" applyProtection="1">
      <alignment horizontal="center"/>
    </xf>
    <xf numFmtId="0" fontId="77" fillId="5" borderId="54" xfId="2358" applyFont="1" applyFill="1" applyBorder="1" applyAlignment="1" applyProtection="1">
      <alignment horizontal="left"/>
    </xf>
    <xf numFmtId="4" fontId="76" fillId="13" borderId="65" xfId="2358" applyNumberFormat="1" applyFont="1" applyFill="1" applyBorder="1" applyAlignment="1" applyProtection="1">
      <alignment horizontal="left"/>
    </xf>
    <xf numFmtId="0" fontId="84" fillId="5" borderId="54" xfId="27" quotePrefix="1" applyFont="1" applyFill="1" applyBorder="1" applyProtection="1"/>
    <xf numFmtId="4" fontId="76" fillId="13" borderId="54" xfId="2358" applyNumberFormat="1" applyFont="1" applyFill="1" applyBorder="1" applyAlignment="1" applyProtection="1">
      <alignment horizontal="left"/>
    </xf>
    <xf numFmtId="4" fontId="76" fillId="13" borderId="56" xfId="2358" applyNumberFormat="1" applyFont="1" applyFill="1" applyBorder="1" applyAlignment="1" applyProtection="1">
      <alignment horizontal="left"/>
    </xf>
    <xf numFmtId="0" fontId="76" fillId="33" borderId="67" xfId="27" applyFont="1" applyFill="1" applyBorder="1" applyAlignment="1" applyProtection="1">
      <alignment horizontal="left"/>
    </xf>
    <xf numFmtId="0" fontId="76" fillId="33" borderId="68" xfId="27" applyFont="1" applyFill="1" applyBorder="1" applyAlignment="1" applyProtection="1">
      <alignment horizontal="center"/>
    </xf>
    <xf numFmtId="4" fontId="76" fillId="33" borderId="56" xfId="2358" applyNumberFormat="1" applyFont="1" applyFill="1" applyBorder="1" applyAlignment="1" applyProtection="1">
      <alignment horizontal="left"/>
    </xf>
    <xf numFmtId="2" fontId="76" fillId="33" borderId="43" xfId="27" applyNumberFormat="1" applyFont="1" applyFill="1" applyBorder="1" applyAlignment="1" applyProtection="1">
      <alignment horizontal="left"/>
    </xf>
    <xf numFmtId="0" fontId="76" fillId="33" borderId="45" xfId="27" applyFont="1" applyFill="1" applyBorder="1" applyAlignment="1" applyProtection="1">
      <alignment horizontal="center"/>
    </xf>
    <xf numFmtId="0" fontId="76" fillId="35" borderId="53" xfId="27" applyFont="1" applyFill="1" applyBorder="1" applyAlignment="1" applyProtection="1">
      <alignment horizontal="center"/>
    </xf>
    <xf numFmtId="4" fontId="76" fillId="35" borderId="55" xfId="2358" applyNumberFormat="1" applyFont="1" applyFill="1" applyBorder="1" applyAlignment="1" applyProtection="1">
      <alignment horizontal="center"/>
    </xf>
    <xf numFmtId="4" fontId="76" fillId="35" borderId="58" xfId="2358" applyNumberFormat="1" applyFont="1" applyFill="1" applyBorder="1" applyAlignment="1" applyProtection="1">
      <alignment horizontal="center"/>
    </xf>
    <xf numFmtId="0" fontId="77" fillId="5" borderId="36" xfId="2358" applyFont="1" applyFill="1" applyBorder="1" applyAlignment="1" applyProtection="1">
      <alignment horizontal="left" indent="1"/>
    </xf>
    <xf numFmtId="0" fontId="77" fillId="5" borderId="54" xfId="2358" applyFont="1" applyFill="1" applyBorder="1" applyAlignment="1" applyProtection="1">
      <alignment horizontal="left" indent="1"/>
    </xf>
    <xf numFmtId="0" fontId="68" fillId="5" borderId="36" xfId="27" quotePrefix="1" applyFont="1" applyFill="1" applyBorder="1" applyAlignment="1" applyProtection="1">
      <alignment horizontal="left" wrapText="1"/>
    </xf>
    <xf numFmtId="0" fontId="68" fillId="5" borderId="36" xfId="27" quotePrefix="1" applyFont="1" applyFill="1" applyBorder="1" applyAlignment="1" applyProtection="1">
      <alignment wrapText="1"/>
    </xf>
    <xf numFmtId="0" fontId="84" fillId="11" borderId="36" xfId="27" quotePrefix="1" applyFont="1" applyFill="1" applyBorder="1" applyAlignment="1" applyProtection="1">
      <alignment horizontal="center" wrapText="1"/>
      <protection locked="0"/>
    </xf>
    <xf numFmtId="0" fontId="76" fillId="11" borderId="37" xfId="27" applyFont="1" applyFill="1" applyBorder="1" applyAlignment="1" applyProtection="1">
      <alignment horizontal="left"/>
    </xf>
    <xf numFmtId="0" fontId="84" fillId="35" borderId="54" xfId="27" quotePrefix="1" applyFont="1" applyFill="1" applyBorder="1" applyAlignment="1" applyProtection="1">
      <alignment horizontal="right" wrapText="1"/>
    </xf>
    <xf numFmtId="0" fontId="76" fillId="35" borderId="51" xfId="27" applyFont="1" applyFill="1" applyBorder="1" applyAlignment="1" applyProtection="1">
      <alignment horizontal="center"/>
    </xf>
    <xf numFmtId="0" fontId="76" fillId="11" borderId="36" xfId="27" applyFont="1" applyFill="1" applyBorder="1" applyAlignment="1" applyProtection="1">
      <alignment horizontal="center"/>
      <protection locked="0"/>
    </xf>
    <xf numFmtId="0" fontId="76" fillId="11" borderId="53" xfId="2358" applyFont="1" applyFill="1" applyBorder="1" applyAlignment="1" applyProtection="1">
      <alignment horizontal="center"/>
      <protection locked="0"/>
    </xf>
    <xf numFmtId="0" fontId="77" fillId="5" borderId="57" xfId="2358" applyFont="1" applyFill="1" applyBorder="1" applyAlignment="1" applyProtection="1">
      <alignment horizontal="left"/>
    </xf>
    <xf numFmtId="2" fontId="84" fillId="0" borderId="36" xfId="27" quotePrefix="1" applyNumberFormat="1" applyFont="1" applyFill="1" applyBorder="1" applyAlignment="1" applyProtection="1">
      <alignment horizontal="center" wrapText="1"/>
      <protection locked="0"/>
    </xf>
    <xf numFmtId="0" fontId="76" fillId="33" borderId="51" xfId="27" applyFont="1" applyFill="1" applyBorder="1" applyAlignment="1" applyProtection="1">
      <alignment horizontal="left" wrapText="1"/>
    </xf>
    <xf numFmtId="0" fontId="76" fillId="33" borderId="52" xfId="27" applyFont="1" applyFill="1" applyBorder="1" applyAlignment="1" applyProtection="1">
      <alignment horizontal="left"/>
    </xf>
    <xf numFmtId="0" fontId="76" fillId="33" borderId="52" xfId="27" applyFont="1" applyFill="1" applyBorder="1" applyAlignment="1" applyProtection="1">
      <alignment horizontal="center"/>
    </xf>
    <xf numFmtId="10" fontId="84" fillId="33" borderId="55" xfId="27" quotePrefix="1" applyNumberFormat="1" applyFont="1" applyFill="1" applyBorder="1" applyAlignment="1" applyProtection="1">
      <alignment horizontal="center" wrapText="1"/>
    </xf>
    <xf numFmtId="10" fontId="84" fillId="33" borderId="58" xfId="27" quotePrefix="1" applyNumberFormat="1" applyFont="1" applyFill="1" applyBorder="1" applyAlignment="1" applyProtection="1">
      <alignment horizontal="center" wrapText="1"/>
    </xf>
    <xf numFmtId="0" fontId="109" fillId="0" borderId="0" xfId="27" applyFont="1" applyBorder="1" applyAlignment="1" applyProtection="1">
      <alignment horizontal="left" wrapText="1"/>
    </xf>
    <xf numFmtId="4" fontId="76" fillId="13" borderId="36" xfId="27" applyNumberFormat="1" applyFont="1" applyFill="1" applyBorder="1" applyAlignment="1" applyProtection="1">
      <alignment horizontal="center"/>
    </xf>
    <xf numFmtId="0" fontId="84" fillId="5" borderId="36" xfId="27" quotePrefix="1" applyFont="1" applyFill="1" applyBorder="1" applyAlignment="1" applyProtection="1">
      <alignment horizontal="left" wrapText="1" indent="1"/>
    </xf>
    <xf numFmtId="0" fontId="84" fillId="5" borderId="36" xfId="27" quotePrefix="1" applyFont="1" applyFill="1" applyBorder="1" applyAlignment="1" applyProtection="1">
      <alignment horizontal="left" wrapText="1" indent="2"/>
    </xf>
    <xf numFmtId="0" fontId="84" fillId="5" borderId="36" xfId="27" quotePrefix="1" applyFont="1" applyFill="1" applyBorder="1" applyAlignment="1" applyProtection="1">
      <alignment horizontal="left" wrapText="1" indent="3"/>
    </xf>
    <xf numFmtId="2" fontId="76" fillId="4" borderId="36" xfId="27" applyNumberFormat="1" applyFont="1" applyFill="1" applyBorder="1" applyAlignment="1" applyProtection="1">
      <alignment horizontal="center"/>
    </xf>
    <xf numFmtId="0" fontId="76" fillId="33" borderId="43" xfId="27" applyFont="1" applyFill="1" applyBorder="1" applyAlignment="1" applyProtection="1">
      <alignment horizontal="center"/>
    </xf>
    <xf numFmtId="0" fontId="76" fillId="33" borderId="44" xfId="27" applyFont="1" applyFill="1" applyBorder="1" applyAlignment="1" applyProtection="1">
      <alignment horizontal="center"/>
    </xf>
    <xf numFmtId="0" fontId="76" fillId="33" borderId="54" xfId="27" applyFont="1" applyFill="1" applyBorder="1" applyAlignment="1" applyProtection="1">
      <alignment horizontal="left"/>
    </xf>
    <xf numFmtId="0" fontId="76" fillId="33" borderId="55" xfId="27" applyFont="1" applyFill="1" applyBorder="1" applyAlignment="1" applyProtection="1">
      <alignment horizontal="center"/>
    </xf>
    <xf numFmtId="0" fontId="76" fillId="4" borderId="54" xfId="27" applyFont="1" applyFill="1" applyBorder="1" applyAlignment="1" applyProtection="1">
      <alignment horizontal="center"/>
    </xf>
    <xf numFmtId="0" fontId="76" fillId="4" borderId="55" xfId="27" applyFont="1" applyFill="1" applyBorder="1" applyAlignment="1" applyProtection="1">
      <alignment horizontal="center"/>
    </xf>
    <xf numFmtId="0" fontId="84" fillId="5" borderId="54" xfId="27" quotePrefix="1" applyFont="1" applyFill="1" applyBorder="1" applyAlignment="1" applyProtection="1">
      <alignment wrapText="1"/>
    </xf>
    <xf numFmtId="2" fontId="84" fillId="0" borderId="55" xfId="27" quotePrefix="1" applyNumberFormat="1" applyFont="1" applyFill="1" applyBorder="1" applyAlignment="1" applyProtection="1">
      <alignment horizontal="center" wrapText="1"/>
      <protection locked="0"/>
    </xf>
    <xf numFmtId="0" fontId="68" fillId="13" borderId="57" xfId="27" quotePrefix="1" applyFont="1" applyFill="1" applyBorder="1" applyAlignment="1" applyProtection="1">
      <alignment wrapText="1"/>
    </xf>
    <xf numFmtId="4" fontId="76" fillId="13" borderId="58" xfId="27" applyNumberFormat="1" applyFont="1" applyFill="1" applyBorder="1" applyAlignment="1" applyProtection="1">
      <alignment horizontal="center"/>
    </xf>
    <xf numFmtId="1" fontId="84" fillId="0" borderId="36" xfId="27" quotePrefix="1" applyNumberFormat="1" applyFont="1" applyFill="1" applyBorder="1" applyAlignment="1" applyProtection="1">
      <alignment horizontal="center" wrapText="1"/>
      <protection locked="0"/>
    </xf>
    <xf numFmtId="3" fontId="76" fillId="13" borderId="36" xfId="27" applyNumberFormat="1" applyFont="1" applyFill="1" applyBorder="1" applyAlignment="1" applyProtection="1">
      <alignment horizontal="center"/>
    </xf>
    <xf numFmtId="0" fontId="76" fillId="4" borderId="38" xfId="27" applyFont="1" applyFill="1" applyBorder="1" applyAlignment="1" applyProtection="1">
      <alignment horizontal="center"/>
    </xf>
    <xf numFmtId="0" fontId="68" fillId="5" borderId="38" xfId="27" quotePrefix="1" applyFont="1" applyFill="1" applyBorder="1" applyAlignment="1" applyProtection="1">
      <alignment wrapText="1"/>
    </xf>
    <xf numFmtId="0" fontId="84" fillId="5" borderId="38" xfId="27" quotePrefix="1" applyFont="1" applyFill="1" applyBorder="1" applyAlignment="1" applyProtection="1">
      <alignment wrapText="1"/>
    </xf>
    <xf numFmtId="2" fontId="76" fillId="4" borderId="54" xfId="27" applyNumberFormat="1" applyFont="1" applyFill="1" applyBorder="1" applyAlignment="1" applyProtection="1">
      <alignment horizontal="center"/>
    </xf>
    <xf numFmtId="2" fontId="76" fillId="4" borderId="55" xfId="27" applyNumberFormat="1" applyFont="1" applyFill="1" applyBorder="1" applyAlignment="1" applyProtection="1">
      <alignment horizontal="center"/>
    </xf>
    <xf numFmtId="1" fontId="84" fillId="0" borderId="54" xfId="27" quotePrefix="1" applyNumberFormat="1" applyFont="1" applyFill="1" applyBorder="1" applyAlignment="1" applyProtection="1">
      <alignment horizontal="center" wrapText="1"/>
      <protection locked="0"/>
    </xf>
    <xf numFmtId="3" fontId="76" fillId="13" borderId="54" xfId="27" applyNumberFormat="1" applyFont="1" applyFill="1" applyBorder="1" applyAlignment="1" applyProtection="1">
      <alignment horizontal="center"/>
    </xf>
    <xf numFmtId="2" fontId="84" fillId="0" borderId="54" xfId="27" quotePrefix="1" applyNumberFormat="1" applyFont="1" applyFill="1" applyBorder="1" applyAlignment="1" applyProtection="1">
      <alignment horizontal="center" wrapText="1"/>
      <protection locked="0"/>
    </xf>
    <xf numFmtId="0" fontId="76" fillId="33" borderId="54" xfId="27" applyFont="1" applyFill="1" applyBorder="1" applyAlignment="1" applyProtection="1">
      <alignment horizontal="center"/>
    </xf>
    <xf numFmtId="0" fontId="68" fillId="33" borderId="54" xfId="27" quotePrefix="1" applyFont="1" applyFill="1" applyBorder="1" applyAlignment="1" applyProtection="1">
      <alignment wrapText="1"/>
    </xf>
    <xf numFmtId="0" fontId="84" fillId="33" borderId="54" xfId="27" quotePrefix="1" applyFont="1" applyFill="1" applyBorder="1" applyAlignment="1" applyProtection="1">
      <alignment wrapText="1"/>
    </xf>
    <xf numFmtId="2" fontId="76" fillId="33" borderId="56" xfId="27" applyNumberFormat="1" applyFont="1" applyFill="1" applyBorder="1" applyAlignment="1" applyProtection="1">
      <alignment horizontal="center"/>
    </xf>
    <xf numFmtId="4" fontId="76" fillId="13" borderId="36" xfId="2361" applyNumberFormat="1" applyFont="1" applyFill="1" applyBorder="1" applyAlignment="1" applyProtection="1">
      <alignment horizontal="left"/>
    </xf>
    <xf numFmtId="10" fontId="76" fillId="33" borderId="36" xfId="2361" applyNumberFormat="1" applyFont="1" applyFill="1" applyBorder="1" applyAlignment="1" applyProtection="1">
      <alignment horizontal="center" vertical="center"/>
    </xf>
    <xf numFmtId="0" fontId="84" fillId="0" borderId="36" xfId="27" quotePrefix="1" applyFont="1" applyFill="1" applyBorder="1" applyAlignment="1" applyProtection="1">
      <alignment wrapText="1"/>
      <protection locked="0"/>
    </xf>
    <xf numFmtId="0" fontId="84" fillId="0" borderId="36" xfId="27" quotePrefix="1" applyFont="1" applyFill="1" applyBorder="1" applyAlignment="1" applyProtection="1">
      <alignment horizontal="center" wrapText="1"/>
      <protection locked="0"/>
    </xf>
    <xf numFmtId="0" fontId="84" fillId="5" borderId="36" xfId="27" quotePrefix="1" applyFont="1" applyFill="1" applyBorder="1" applyAlignment="1" applyProtection="1">
      <alignment wrapText="1"/>
      <protection locked="0"/>
    </xf>
    <xf numFmtId="4" fontId="76" fillId="13" borderId="62" xfId="2361" applyNumberFormat="1" applyFont="1" applyFill="1" applyBorder="1" applyAlignment="1" applyProtection="1">
      <alignment horizontal="left"/>
    </xf>
    <xf numFmtId="0" fontId="76" fillId="33" borderId="54" xfId="2361" applyFont="1" applyFill="1" applyBorder="1" applyAlignment="1" applyProtection="1">
      <alignment horizontal="left"/>
    </xf>
    <xf numFmtId="0" fontId="76" fillId="33" borderId="55" xfId="2361" applyFont="1" applyFill="1" applyBorder="1" applyAlignment="1" applyProtection="1">
      <alignment horizontal="center"/>
    </xf>
    <xf numFmtId="4" fontId="76" fillId="33" borderId="54" xfId="2361" applyNumberFormat="1" applyFont="1" applyFill="1" applyBorder="1" applyAlignment="1" applyProtection="1">
      <alignment horizontal="left"/>
    </xf>
    <xf numFmtId="10" fontId="76" fillId="33" borderId="55" xfId="2361" applyNumberFormat="1" applyFont="1" applyFill="1" applyBorder="1" applyAlignment="1" applyProtection="1">
      <alignment horizontal="center" vertical="center"/>
    </xf>
    <xf numFmtId="0" fontId="84" fillId="5" borderId="57" xfId="27" quotePrefix="1" applyFont="1" applyFill="1" applyBorder="1" applyAlignment="1" applyProtection="1">
      <alignment horizontal="center" wrapText="1"/>
      <protection locked="0"/>
    </xf>
    <xf numFmtId="4" fontId="76" fillId="33" borderId="54" xfId="2361" applyNumberFormat="1" applyFont="1" applyFill="1" applyBorder="1" applyAlignment="1" applyProtection="1">
      <alignment horizontal="right"/>
    </xf>
    <xf numFmtId="4" fontId="76" fillId="13" borderId="36" xfId="2361" applyNumberFormat="1" applyFont="1" applyFill="1" applyBorder="1" applyAlignment="1" applyProtection="1">
      <alignment horizontal="center"/>
    </xf>
    <xf numFmtId="10" fontId="76" fillId="33" borderId="55" xfId="2361" applyNumberFormat="1" applyFont="1" applyFill="1" applyBorder="1" applyAlignment="1" applyProtection="1">
      <alignment horizontal="center"/>
    </xf>
    <xf numFmtId="0" fontId="84" fillId="0" borderId="57" xfId="27" quotePrefix="1" applyFont="1" applyFill="1" applyBorder="1" applyAlignment="1" applyProtection="1">
      <alignment horizontal="center" wrapText="1"/>
      <protection locked="0"/>
    </xf>
    <xf numFmtId="0" fontId="76" fillId="35" borderId="76" xfId="2361" applyFont="1" applyFill="1" applyBorder="1" applyAlignment="1" applyProtection="1">
      <alignment horizontal="left"/>
    </xf>
    <xf numFmtId="0" fontId="76" fillId="35" borderId="68" xfId="2361" applyFont="1" applyFill="1" applyBorder="1" applyAlignment="1" applyProtection="1">
      <alignment horizontal="left"/>
    </xf>
    <xf numFmtId="0" fontId="76" fillId="33" borderId="42" xfId="2361" applyFont="1" applyFill="1" applyBorder="1" applyAlignment="1" applyProtection="1">
      <alignment horizontal="center"/>
    </xf>
    <xf numFmtId="0" fontId="76" fillId="33" borderId="74" xfId="2361" applyFont="1" applyFill="1" applyBorder="1" applyAlignment="1" applyProtection="1">
      <alignment horizontal="center"/>
    </xf>
    <xf numFmtId="0" fontId="76" fillId="35" borderId="44" xfId="2361" applyFont="1" applyFill="1" applyBorder="1" applyAlignment="1" applyProtection="1">
      <alignment horizontal="left"/>
    </xf>
    <xf numFmtId="0" fontId="76" fillId="35" borderId="45" xfId="2361" applyFont="1" applyFill="1" applyBorder="1" applyAlignment="1" applyProtection="1">
      <alignment horizontal="left"/>
    </xf>
    <xf numFmtId="10" fontId="76" fillId="33" borderId="57" xfId="2361" applyNumberFormat="1" applyFont="1" applyFill="1" applyBorder="1" applyAlignment="1" applyProtection="1">
      <alignment horizontal="center" vertical="center"/>
    </xf>
    <xf numFmtId="10" fontId="76" fillId="33" borderId="58" xfId="2361" applyNumberFormat="1" applyFont="1" applyFill="1" applyBorder="1" applyAlignment="1" applyProtection="1">
      <alignment horizontal="center" vertical="center"/>
    </xf>
    <xf numFmtId="10" fontId="76" fillId="33" borderId="58" xfId="2361" applyNumberFormat="1" applyFont="1" applyFill="1" applyBorder="1" applyAlignment="1" applyProtection="1">
      <alignment horizontal="center"/>
    </xf>
    <xf numFmtId="1" fontId="84" fillId="33" borderId="54" xfId="27" quotePrefix="1" applyNumberFormat="1" applyFont="1" applyFill="1" applyBorder="1" applyAlignment="1" applyProtection="1">
      <alignment horizontal="right" wrapText="1"/>
    </xf>
    <xf numFmtId="1" fontId="84" fillId="33" borderId="56" xfId="27" quotePrefix="1" applyNumberFormat="1" applyFont="1" applyFill="1" applyBorder="1" applyAlignment="1" applyProtection="1">
      <alignment horizontal="right" wrapText="1"/>
    </xf>
    <xf numFmtId="4" fontId="76" fillId="33" borderId="57" xfId="2361" applyNumberFormat="1" applyFont="1" applyFill="1" applyBorder="1" applyAlignment="1" applyProtection="1">
      <alignment horizontal="left"/>
    </xf>
    <xf numFmtId="0" fontId="84" fillId="13" borderId="36" xfId="27" quotePrefix="1" applyFont="1" applyFill="1" applyBorder="1" applyAlignment="1" applyProtection="1">
      <alignment horizontal="left" wrapText="1"/>
    </xf>
    <xf numFmtId="0" fontId="84" fillId="5" borderId="0" xfId="27" quotePrefix="1" applyFont="1" applyFill="1" applyBorder="1" applyAlignment="1" applyProtection="1">
      <alignment horizontal="left" wrapText="1"/>
    </xf>
    <xf numFmtId="10" fontId="76" fillId="33" borderId="36" xfId="2361" applyNumberFormat="1" applyFont="1" applyFill="1" applyBorder="1" applyAlignment="1" applyProtection="1">
      <alignment horizontal="center"/>
    </xf>
    <xf numFmtId="0" fontId="95" fillId="0" borderId="0" xfId="27" applyFont="1" applyAlignment="1"/>
    <xf numFmtId="10" fontId="76" fillId="33" borderId="62" xfId="2361" applyNumberFormat="1" applyFont="1" applyFill="1" applyBorder="1" applyAlignment="1" applyProtection="1">
      <alignment horizontal="center"/>
    </xf>
    <xf numFmtId="10" fontId="76" fillId="33" borderId="78" xfId="2361" applyNumberFormat="1" applyFont="1" applyFill="1" applyBorder="1" applyAlignment="1" applyProtection="1">
      <alignment horizontal="center"/>
    </xf>
    <xf numFmtId="0" fontId="95" fillId="0" borderId="0" xfId="27" applyFont="1" applyAlignment="1" applyProtection="1"/>
    <xf numFmtId="0" fontId="143" fillId="33" borderId="43" xfId="27" applyFont="1" applyFill="1" applyBorder="1" applyAlignment="1" applyProtection="1">
      <alignment horizontal="center"/>
    </xf>
    <xf numFmtId="0" fontId="95" fillId="0" borderId="0" xfId="27" applyFont="1" applyBorder="1" applyAlignment="1" applyProtection="1">
      <alignment wrapText="1"/>
      <protection locked="0"/>
    </xf>
    <xf numFmtId="0" fontId="76" fillId="35" borderId="54" xfId="27" applyFont="1" applyFill="1" applyBorder="1" applyAlignment="1" applyProtection="1">
      <alignment horizontal="center"/>
    </xf>
    <xf numFmtId="0" fontId="76" fillId="35" borderId="55" xfId="27" applyFont="1" applyFill="1" applyBorder="1" applyProtection="1"/>
    <xf numFmtId="0" fontId="77" fillId="35" borderId="54" xfId="2358" applyFont="1" applyFill="1" applyBorder="1" applyAlignment="1" applyProtection="1">
      <alignment horizontal="right"/>
    </xf>
    <xf numFmtId="10" fontId="76" fillId="35" borderId="55" xfId="2358" applyNumberFormat="1" applyFont="1" applyFill="1" applyBorder="1" applyProtection="1"/>
    <xf numFmtId="0" fontId="76" fillId="35" borderId="54" xfId="2358" applyFont="1" applyFill="1" applyBorder="1" applyAlignment="1" applyProtection="1">
      <alignment horizontal="left"/>
    </xf>
    <xf numFmtId="0" fontId="77" fillId="35" borderId="54" xfId="2358" applyFont="1" applyFill="1" applyBorder="1" applyAlignment="1" applyProtection="1">
      <alignment horizontal="left"/>
    </xf>
    <xf numFmtId="0" fontId="77" fillId="35" borderId="55" xfId="2358" applyFont="1" applyFill="1" applyBorder="1" applyAlignment="1" applyProtection="1">
      <alignment horizontal="left"/>
    </xf>
    <xf numFmtId="0" fontId="76" fillId="35" borderId="54" xfId="27" applyFont="1" applyFill="1" applyBorder="1" applyAlignment="1" applyProtection="1">
      <alignment horizontal="right"/>
    </xf>
    <xf numFmtId="0" fontId="76" fillId="35" borderId="65" xfId="27" applyFont="1" applyFill="1" applyBorder="1" applyAlignment="1" applyProtection="1">
      <alignment horizontal="left"/>
    </xf>
    <xf numFmtId="0" fontId="76" fillId="35" borderId="66" xfId="27" applyFont="1" applyFill="1" applyBorder="1" applyProtection="1"/>
    <xf numFmtId="0" fontId="76" fillId="33" borderId="38" xfId="27" applyFont="1" applyFill="1" applyBorder="1" applyAlignment="1" applyProtection="1">
      <alignment horizontal="center" wrapText="1"/>
    </xf>
    <xf numFmtId="0" fontId="76" fillId="33" borderId="52" xfId="27" applyFont="1" applyFill="1" applyBorder="1" applyAlignment="1" applyProtection="1">
      <alignment horizontal="center"/>
    </xf>
    <xf numFmtId="0" fontId="76" fillId="33" borderId="53" xfId="27" applyFont="1" applyFill="1" applyBorder="1" applyAlignment="1" applyProtection="1">
      <alignment horizontal="center"/>
    </xf>
    <xf numFmtId="0" fontId="76" fillId="4" borderId="86" xfId="27" applyFont="1" applyFill="1" applyBorder="1" applyAlignment="1" applyProtection="1">
      <alignment horizontal="center" wrapText="1"/>
    </xf>
    <xf numFmtId="0" fontId="84" fillId="5" borderId="86" xfId="27" quotePrefix="1" applyFont="1" applyFill="1" applyBorder="1" applyAlignment="1" applyProtection="1">
      <alignment wrapText="1"/>
    </xf>
    <xf numFmtId="0" fontId="84" fillId="0" borderId="0" xfId="27" applyFont="1" applyBorder="1" applyAlignment="1" applyProtection="1">
      <alignment horizontal="center"/>
    </xf>
    <xf numFmtId="0" fontId="84" fillId="0" borderId="47" xfId="27" applyFont="1" applyBorder="1" applyAlignment="1" applyProtection="1">
      <alignment horizontal="center"/>
    </xf>
    <xf numFmtId="0" fontId="84" fillId="0" borderId="49" xfId="27" applyFont="1" applyBorder="1" applyAlignment="1" applyProtection="1">
      <alignment horizontal="center"/>
    </xf>
    <xf numFmtId="0" fontId="84" fillId="0" borderId="50" xfId="27" applyFont="1" applyBorder="1" applyAlignment="1" applyProtection="1">
      <alignment horizontal="center"/>
    </xf>
    <xf numFmtId="4" fontId="76" fillId="33" borderId="87" xfId="2361" applyNumberFormat="1" applyFont="1" applyFill="1" applyBorder="1" applyAlignment="1" applyProtection="1">
      <alignment horizontal="left"/>
    </xf>
    <xf numFmtId="4" fontId="76" fillId="33" borderId="56" xfId="2361" applyNumberFormat="1" applyFont="1" applyFill="1" applyBorder="1" applyAlignment="1" applyProtection="1">
      <alignment horizontal="left"/>
    </xf>
    <xf numFmtId="0" fontId="76" fillId="33" borderId="51" xfId="27" applyFont="1" applyFill="1" applyBorder="1" applyAlignment="1" applyProtection="1">
      <alignment horizontal="center"/>
    </xf>
    <xf numFmtId="0" fontId="141" fillId="11" borderId="0" xfId="27" applyFont="1" applyFill="1" applyProtection="1"/>
    <xf numFmtId="2" fontId="84" fillId="5" borderId="36" xfId="27" applyNumberFormat="1" applyFont="1" applyFill="1" applyBorder="1" applyAlignment="1" applyProtection="1">
      <alignment horizontal="left" wrapText="1"/>
    </xf>
    <xf numFmtId="1" fontId="84" fillId="11" borderId="36" xfId="27" applyNumberFormat="1" applyFont="1" applyFill="1" applyBorder="1" applyAlignment="1" applyProtection="1">
      <alignment horizontal="center" wrapText="1"/>
      <protection locked="0"/>
    </xf>
    <xf numFmtId="2" fontId="84" fillId="5" borderId="36" xfId="27" quotePrefix="1" applyNumberFormat="1" applyFont="1" applyFill="1" applyBorder="1" applyAlignment="1" applyProtection="1">
      <alignment horizontal="left" wrapText="1"/>
    </xf>
    <xf numFmtId="1" fontId="84" fillId="11" borderId="36" xfId="27" quotePrefix="1" applyNumberFormat="1" applyFont="1" applyFill="1" applyBorder="1" applyAlignment="1" applyProtection="1">
      <alignment horizontal="center" wrapText="1"/>
      <protection locked="0"/>
    </xf>
    <xf numFmtId="1" fontId="84" fillId="13" borderId="36" xfId="27" quotePrefix="1" applyNumberFormat="1" applyFont="1" applyFill="1" applyBorder="1" applyAlignment="1" applyProtection="1">
      <alignment horizontal="center" wrapText="1"/>
      <protection locked="0"/>
    </xf>
    <xf numFmtId="0" fontId="63" fillId="11" borderId="0" xfId="27" applyFill="1"/>
    <xf numFmtId="0" fontId="23" fillId="11" borderId="0" xfId="2361" applyFill="1"/>
    <xf numFmtId="2" fontId="76" fillId="11" borderId="0" xfId="27" applyNumberFormat="1" applyFont="1" applyFill="1" applyBorder="1" applyAlignment="1" applyProtection="1">
      <alignment horizontal="center"/>
    </xf>
    <xf numFmtId="0" fontId="23" fillId="11" borderId="0" xfId="2361" applyFill="1" applyBorder="1"/>
    <xf numFmtId="2" fontId="76" fillId="11" borderId="46" xfId="27" applyNumberFormat="1" applyFont="1" applyFill="1" applyBorder="1" applyAlignment="1" applyProtection="1">
      <alignment horizontal="center"/>
    </xf>
    <xf numFmtId="2" fontId="76" fillId="11" borderId="47" xfId="27" applyNumberFormat="1" applyFont="1" applyFill="1" applyBorder="1" applyAlignment="1" applyProtection="1">
      <alignment horizontal="center"/>
    </xf>
    <xf numFmtId="1" fontId="84" fillId="13" borderId="37" xfId="27" applyNumberFormat="1" applyFont="1" applyFill="1" applyBorder="1" applyAlignment="1" applyProtection="1">
      <alignment horizontal="center" wrapText="1"/>
      <protection locked="0"/>
    </xf>
    <xf numFmtId="0" fontId="76" fillId="35" borderId="0" xfId="27" applyFont="1" applyFill="1" applyBorder="1" applyAlignment="1" applyProtection="1">
      <alignment horizontal="center"/>
    </xf>
    <xf numFmtId="0" fontId="76" fillId="35" borderId="0" xfId="27" applyFont="1" applyFill="1" applyBorder="1" applyAlignment="1" applyProtection="1">
      <alignment horizontal="left"/>
    </xf>
    <xf numFmtId="0" fontId="76" fillId="4" borderId="36" xfId="27" applyFont="1" applyFill="1" applyBorder="1" applyAlignment="1" applyProtection="1">
      <alignment horizontal="left" wrapText="1"/>
    </xf>
    <xf numFmtId="0" fontId="76" fillId="13" borderId="36" xfId="2361" applyFont="1" applyFill="1" applyBorder="1" applyAlignment="1" applyProtection="1">
      <alignment horizontal="center"/>
    </xf>
    <xf numFmtId="14" fontId="76" fillId="13" borderId="36" xfId="2361" applyNumberFormat="1" applyFont="1" applyFill="1" applyBorder="1" applyAlignment="1" applyProtection="1">
      <alignment horizontal="center"/>
    </xf>
    <xf numFmtId="168" fontId="76" fillId="13" borderId="36" xfId="2361" applyNumberFormat="1" applyFont="1" applyFill="1" applyBorder="1" applyAlignment="1" applyProtection="1">
      <alignment horizontal="center"/>
    </xf>
    <xf numFmtId="14" fontId="84" fillId="11" borderId="36" xfId="27" quotePrefix="1" applyNumberFormat="1" applyFont="1" applyFill="1" applyBorder="1" applyAlignment="1" applyProtection="1">
      <alignment horizontal="center" wrapText="1"/>
      <protection locked="0"/>
    </xf>
    <xf numFmtId="166" fontId="84" fillId="11" borderId="36" xfId="27" quotePrefix="1" applyNumberFormat="1" applyFont="1" applyFill="1" applyBorder="1" applyAlignment="1" applyProtection="1">
      <alignment horizontal="center" wrapText="1"/>
      <protection locked="0"/>
    </xf>
    <xf numFmtId="0" fontId="84" fillId="11" borderId="57" xfId="27" quotePrefix="1" applyFont="1" applyFill="1" applyBorder="1" applyAlignment="1" applyProtection="1">
      <alignment horizontal="center" wrapText="1"/>
      <protection locked="0"/>
    </xf>
    <xf numFmtId="14" fontId="84" fillId="11" borderId="57" xfId="27" quotePrefix="1" applyNumberFormat="1" applyFont="1" applyFill="1" applyBorder="1" applyAlignment="1" applyProtection="1">
      <alignment horizontal="center" wrapText="1"/>
      <protection locked="0"/>
    </xf>
    <xf numFmtId="166" fontId="84" fillId="11" borderId="57" xfId="27" quotePrefix="1" applyNumberFormat="1" applyFont="1" applyFill="1" applyBorder="1" applyAlignment="1" applyProtection="1">
      <alignment horizontal="center" wrapText="1"/>
      <protection locked="0"/>
    </xf>
    <xf numFmtId="4" fontId="76" fillId="35" borderId="54" xfId="2361" applyNumberFormat="1" applyFont="1" applyFill="1" applyBorder="1" applyAlignment="1" applyProtection="1">
      <alignment horizontal="center"/>
    </xf>
    <xf numFmtId="0" fontId="76" fillId="35" borderId="46" xfId="27" applyFont="1" applyFill="1" applyBorder="1" applyProtection="1"/>
    <xf numFmtId="0" fontId="76" fillId="35" borderId="46" xfId="27" applyFont="1" applyFill="1" applyBorder="1" applyAlignment="1" applyProtection="1">
      <alignment horizontal="center"/>
    </xf>
    <xf numFmtId="1" fontId="84" fillId="35" borderId="54" xfId="27" quotePrefix="1" applyNumberFormat="1" applyFont="1" applyFill="1" applyBorder="1" applyAlignment="1" applyProtection="1">
      <alignment horizontal="right" wrapText="1"/>
    </xf>
    <xf numFmtId="1" fontId="84" fillId="35" borderId="56" xfId="27" quotePrefix="1" applyNumberFormat="1" applyFont="1" applyFill="1" applyBorder="1" applyAlignment="1" applyProtection="1">
      <alignment horizontal="right" wrapText="1"/>
    </xf>
    <xf numFmtId="0" fontId="76" fillId="35" borderId="36" xfId="27" applyFont="1" applyFill="1" applyBorder="1" applyAlignment="1" applyProtection="1">
      <alignment horizontal="center" wrapText="1"/>
    </xf>
    <xf numFmtId="10" fontId="76" fillId="35" borderId="36" xfId="27" applyNumberFormat="1" applyFont="1" applyFill="1" applyBorder="1" applyAlignment="1" applyProtection="1">
      <alignment horizontal="center"/>
    </xf>
    <xf numFmtId="2" fontId="68" fillId="5" borderId="36" xfId="27" quotePrefix="1" applyNumberFormat="1" applyFont="1" applyFill="1" applyBorder="1" applyAlignment="1" applyProtection="1">
      <alignment horizontal="left" wrapText="1"/>
    </xf>
    <xf numFmtId="2" fontId="84" fillId="11" borderId="0" xfId="27" quotePrefix="1" applyNumberFormat="1" applyFont="1" applyFill="1" applyBorder="1" applyAlignment="1" applyProtection="1">
      <alignment horizontal="left" wrapText="1"/>
    </xf>
    <xf numFmtId="0" fontId="97" fillId="11" borderId="0" xfId="27" applyFont="1" applyFill="1" applyBorder="1"/>
    <xf numFmtId="2" fontId="104" fillId="11" borderId="0" xfId="27" quotePrefix="1" applyNumberFormat="1" applyFont="1" applyFill="1" applyBorder="1" applyAlignment="1" applyProtection="1">
      <alignment horizontal="left" wrapText="1"/>
    </xf>
    <xf numFmtId="2" fontId="68" fillId="5" borderId="0" xfId="27" quotePrefix="1" applyNumberFormat="1" applyFont="1" applyFill="1" applyBorder="1" applyAlignment="1" applyProtection="1">
      <alignment horizontal="left" wrapText="1"/>
    </xf>
    <xf numFmtId="0" fontId="76" fillId="35" borderId="52" xfId="27" applyFont="1" applyFill="1" applyBorder="1" applyAlignment="1" applyProtection="1">
      <alignment horizontal="center" wrapText="1"/>
    </xf>
    <xf numFmtId="10" fontId="84" fillId="35" borderId="55" xfId="27" quotePrefix="1" applyNumberFormat="1" applyFont="1" applyFill="1" applyBorder="1" applyAlignment="1" applyProtection="1">
      <alignment horizontal="center" wrapText="1"/>
    </xf>
    <xf numFmtId="2" fontId="84" fillId="5" borderId="57" xfId="27" quotePrefix="1" applyNumberFormat="1" applyFont="1" applyFill="1" applyBorder="1" applyAlignment="1" applyProtection="1">
      <alignment horizontal="left" wrapText="1"/>
    </xf>
    <xf numFmtId="10" fontId="84" fillId="35" borderId="58" xfId="27" quotePrefix="1" applyNumberFormat="1" applyFont="1" applyFill="1" applyBorder="1" applyAlignment="1" applyProtection="1">
      <alignment horizontal="center" wrapText="1"/>
    </xf>
    <xf numFmtId="0" fontId="97" fillId="11" borderId="0" xfId="27" applyFont="1" applyFill="1"/>
    <xf numFmtId="10" fontId="97" fillId="11" borderId="0" xfId="27" applyNumberFormat="1" applyFont="1" applyFill="1"/>
    <xf numFmtId="1" fontId="84" fillId="11" borderId="46" xfId="27" quotePrefix="1" applyNumberFormat="1" applyFont="1" applyFill="1" applyBorder="1" applyAlignment="1" applyProtection="1">
      <alignment horizontal="right" wrapText="1"/>
    </xf>
    <xf numFmtId="10" fontId="84" fillId="11" borderId="47" xfId="27" quotePrefix="1" applyNumberFormat="1" applyFont="1" applyFill="1" applyBorder="1" applyAlignment="1" applyProtection="1">
      <alignment horizontal="left" wrapText="1"/>
    </xf>
    <xf numFmtId="1" fontId="84" fillId="5" borderId="46" xfId="27" quotePrefix="1" applyNumberFormat="1" applyFont="1" applyFill="1" applyBorder="1" applyAlignment="1" applyProtection="1">
      <alignment horizontal="right" wrapText="1"/>
    </xf>
    <xf numFmtId="10" fontId="84" fillId="35" borderId="55" xfId="27" applyNumberFormat="1" applyFont="1" applyFill="1" applyBorder="1" applyAlignment="1" applyProtection="1">
      <alignment horizontal="center" wrapText="1"/>
    </xf>
    <xf numFmtId="1" fontId="84" fillId="5" borderId="79" xfId="27" quotePrefix="1" applyNumberFormat="1" applyFont="1" applyFill="1" applyBorder="1" applyAlignment="1" applyProtection="1">
      <alignment horizontal="right" wrapText="1"/>
      <protection locked="0"/>
    </xf>
    <xf numFmtId="10" fontId="84" fillId="35" borderId="80" xfId="27" applyNumberFormat="1" applyFont="1" applyFill="1" applyBorder="1" applyAlignment="1" applyProtection="1">
      <alignment horizontal="center" wrapText="1"/>
    </xf>
    <xf numFmtId="1" fontId="84" fillId="5" borderId="81" xfId="27" quotePrefix="1" applyNumberFormat="1" applyFont="1" applyFill="1" applyBorder="1" applyAlignment="1" applyProtection="1">
      <alignment horizontal="right" wrapText="1"/>
      <protection locked="0"/>
    </xf>
    <xf numFmtId="10" fontId="84" fillId="35" borderId="82" xfId="27" applyNumberFormat="1" applyFont="1" applyFill="1" applyBorder="1" applyAlignment="1" applyProtection="1">
      <alignment horizontal="center" wrapText="1"/>
    </xf>
    <xf numFmtId="10" fontId="84" fillId="35" borderId="58" xfId="27" applyNumberFormat="1" applyFont="1" applyFill="1" applyBorder="1" applyAlignment="1" applyProtection="1">
      <alignment horizontal="center" wrapText="1"/>
    </xf>
    <xf numFmtId="2" fontId="84" fillId="5" borderId="0" xfId="27" quotePrefix="1" applyNumberFormat="1" applyFont="1" applyFill="1" applyBorder="1" applyAlignment="1" applyProtection="1">
      <alignment horizontal="center" wrapText="1"/>
    </xf>
    <xf numFmtId="2" fontId="84" fillId="11" borderId="36" xfId="27" quotePrefix="1" applyNumberFormat="1" applyFont="1" applyFill="1" applyBorder="1" applyAlignment="1" applyProtection="1">
      <alignment horizontal="center"/>
      <protection locked="0"/>
    </xf>
    <xf numFmtId="14" fontId="84" fillId="11" borderId="36" xfId="27" quotePrefix="1" applyNumberFormat="1" applyFont="1" applyFill="1" applyBorder="1" applyAlignment="1" applyProtection="1">
      <alignment horizontal="center"/>
      <protection locked="0"/>
    </xf>
    <xf numFmtId="0" fontId="76" fillId="35" borderId="0" xfId="27" applyFont="1" applyFill="1" applyBorder="1" applyAlignment="1" applyProtection="1">
      <alignment horizontal="left"/>
    </xf>
    <xf numFmtId="0" fontId="76" fillId="35" borderId="36" xfId="21" applyFont="1" applyFill="1" applyBorder="1" applyAlignment="1" applyProtection="1">
      <alignment horizontal="left"/>
    </xf>
    <xf numFmtId="0" fontId="76" fillId="4" borderId="36" xfId="21" applyFont="1" applyFill="1" applyBorder="1" applyAlignment="1" applyProtection="1">
      <alignment horizontal="left"/>
    </xf>
    <xf numFmtId="0" fontId="76" fillId="4" borderId="36" xfId="21" applyFont="1" applyFill="1" applyBorder="1" applyAlignment="1" applyProtection="1">
      <alignment horizontal="center"/>
    </xf>
    <xf numFmtId="0" fontId="144" fillId="35" borderId="36" xfId="21" applyFont="1" applyFill="1" applyBorder="1" applyAlignment="1" applyProtection="1">
      <alignment horizontal="left"/>
    </xf>
    <xf numFmtId="0" fontId="78" fillId="5" borderId="36" xfId="21" applyFont="1" applyFill="1" applyBorder="1" applyAlignment="1" applyProtection="1">
      <alignment horizontal="left"/>
    </xf>
    <xf numFmtId="0" fontId="76" fillId="11" borderId="0" xfId="21" applyFont="1" applyFill="1" applyBorder="1" applyAlignment="1" applyProtection="1">
      <alignment horizontal="left"/>
    </xf>
    <xf numFmtId="0" fontId="63" fillId="11" borderId="0" xfId="27" applyFill="1" applyBorder="1"/>
    <xf numFmtId="0" fontId="76" fillId="35" borderId="36" xfId="21" applyFont="1" applyFill="1" applyBorder="1" applyAlignment="1" applyProtection="1">
      <alignment horizontal="center"/>
    </xf>
    <xf numFmtId="0" fontId="78" fillId="35" borderId="36" xfId="21" applyFont="1" applyFill="1" applyBorder="1" applyAlignment="1" applyProtection="1">
      <alignment horizontal="left"/>
    </xf>
    <xf numFmtId="0" fontId="76" fillId="35" borderId="38" xfId="21" applyFont="1" applyFill="1" applyBorder="1" applyAlignment="1" applyProtection="1">
      <alignment horizontal="left"/>
    </xf>
    <xf numFmtId="0" fontId="76" fillId="4" borderId="38" xfId="21" applyFont="1" applyFill="1" applyBorder="1" applyAlignment="1" applyProtection="1">
      <alignment horizontal="left"/>
    </xf>
    <xf numFmtId="0" fontId="78" fillId="5" borderId="38" xfId="21" applyFont="1" applyFill="1" applyBorder="1" applyAlignment="1" applyProtection="1">
      <alignment horizontal="left"/>
    </xf>
    <xf numFmtId="0" fontId="76" fillId="35" borderId="54" xfId="21" applyFont="1" applyFill="1" applyBorder="1" applyAlignment="1" applyProtection="1">
      <alignment horizontal="center"/>
    </xf>
    <xf numFmtId="0" fontId="76" fillId="35" borderId="55" xfId="21" applyFont="1" applyFill="1" applyBorder="1" applyAlignment="1" applyProtection="1">
      <alignment horizontal="center"/>
    </xf>
    <xf numFmtId="0" fontId="76" fillId="4" borderId="54" xfId="21" applyFont="1" applyFill="1" applyBorder="1" applyAlignment="1" applyProtection="1">
      <alignment horizontal="center"/>
    </xf>
    <xf numFmtId="0" fontId="76" fillId="4" borderId="55" xfId="21" applyFont="1" applyFill="1" applyBorder="1" applyAlignment="1" applyProtection="1">
      <alignment horizontal="center"/>
    </xf>
    <xf numFmtId="0" fontId="78" fillId="35" borderId="37" xfId="21" applyFont="1" applyFill="1" applyBorder="1" applyAlignment="1" applyProtection="1">
      <alignment horizontal="left"/>
    </xf>
    <xf numFmtId="0" fontId="78" fillId="5" borderId="27" xfId="21" applyFont="1" applyFill="1" applyBorder="1" applyAlignment="1" applyProtection="1">
      <alignment horizontal="left"/>
    </xf>
    <xf numFmtId="1" fontId="76" fillId="33" borderId="36" xfId="21" applyNumberFormat="1" applyFont="1" applyFill="1" applyBorder="1" applyAlignment="1" applyProtection="1">
      <alignment horizontal="center"/>
    </xf>
    <xf numFmtId="0" fontId="78" fillId="33" borderId="38" xfId="21" applyFont="1" applyFill="1" applyBorder="1" applyAlignment="1" applyProtection="1">
      <alignment horizontal="left"/>
    </xf>
    <xf numFmtId="1" fontId="76" fillId="33" borderId="54" xfId="21" applyNumberFormat="1" applyFont="1" applyFill="1" applyBorder="1" applyAlignment="1" applyProtection="1">
      <alignment horizontal="center"/>
    </xf>
    <xf numFmtId="1" fontId="76" fillId="33" borderId="55" xfId="21" applyNumberFormat="1" applyFont="1" applyFill="1" applyBorder="1" applyAlignment="1" applyProtection="1">
      <alignment horizontal="center"/>
    </xf>
    <xf numFmtId="1" fontId="76" fillId="35" borderId="54" xfId="21" applyNumberFormat="1" applyFont="1" applyFill="1" applyBorder="1" applyAlignment="1" applyProtection="1">
      <alignment horizontal="center"/>
    </xf>
    <xf numFmtId="1" fontId="76" fillId="35" borderId="55" xfId="21" applyNumberFormat="1" applyFont="1" applyFill="1" applyBorder="1" applyAlignment="1" applyProtection="1">
      <alignment horizontal="center"/>
    </xf>
    <xf numFmtId="0" fontId="76" fillId="35" borderId="93" xfId="21" applyFont="1" applyFill="1" applyBorder="1" applyAlignment="1" applyProtection="1">
      <alignment horizontal="left"/>
    </xf>
    <xf numFmtId="0" fontId="76" fillId="35" borderId="94" xfId="21" applyFont="1" applyFill="1" applyBorder="1" applyAlignment="1" applyProtection="1">
      <alignment horizontal="left"/>
    </xf>
    <xf numFmtId="1" fontId="76" fillId="35" borderId="36" xfId="21" applyNumberFormat="1" applyFont="1" applyFill="1" applyBorder="1" applyAlignment="1" applyProtection="1">
      <alignment horizontal="center"/>
    </xf>
    <xf numFmtId="1" fontId="78" fillId="11" borderId="54" xfId="21" applyNumberFormat="1" applyFont="1" applyFill="1" applyBorder="1" applyAlignment="1" applyProtection="1">
      <alignment horizontal="center"/>
      <protection locked="0"/>
    </xf>
    <xf numFmtId="1" fontId="78" fillId="11" borderId="55" xfId="21" applyNumberFormat="1" applyFont="1" applyFill="1" applyBorder="1" applyAlignment="1" applyProtection="1">
      <alignment horizontal="center"/>
      <protection locked="0"/>
    </xf>
    <xf numFmtId="1" fontId="78" fillId="11" borderId="36" xfId="21" applyNumberFormat="1" applyFont="1" applyFill="1" applyBorder="1" applyAlignment="1" applyProtection="1">
      <alignment horizontal="center"/>
      <protection locked="0"/>
    </xf>
    <xf numFmtId="1" fontId="78" fillId="11" borderId="65" xfId="21" applyNumberFormat="1" applyFont="1" applyFill="1" applyBorder="1" applyAlignment="1" applyProtection="1">
      <alignment horizontal="center"/>
      <protection locked="0"/>
    </xf>
    <xf numFmtId="1" fontId="78" fillId="11" borderId="66" xfId="21" applyNumberFormat="1" applyFont="1" applyFill="1" applyBorder="1" applyAlignment="1" applyProtection="1">
      <alignment horizontal="center"/>
      <protection locked="0"/>
    </xf>
    <xf numFmtId="1" fontId="78" fillId="11" borderId="37" xfId="21" applyNumberFormat="1" applyFont="1" applyFill="1" applyBorder="1" applyAlignment="1" applyProtection="1">
      <alignment horizontal="center"/>
      <protection locked="0"/>
    </xf>
    <xf numFmtId="0" fontId="76" fillId="33" borderId="36" xfId="85" applyFont="1" applyFill="1" applyBorder="1" applyAlignment="1" applyProtection="1">
      <alignment horizontal="left"/>
    </xf>
    <xf numFmtId="0" fontId="129" fillId="4" borderId="36" xfId="85" applyFont="1" applyFill="1" applyBorder="1" applyAlignment="1" applyProtection="1">
      <alignment horizontal="left"/>
    </xf>
    <xf numFmtId="0" fontId="77" fillId="5" borderId="36" xfId="85" applyFont="1" applyFill="1" applyBorder="1" applyAlignment="1" applyProtection="1">
      <alignment horizontal="left"/>
    </xf>
    <xf numFmtId="0" fontId="77" fillId="4" borderId="36" xfId="85" applyFont="1" applyFill="1" applyBorder="1" applyAlignment="1" applyProtection="1">
      <alignment horizontal="left"/>
    </xf>
    <xf numFmtId="0" fontId="76" fillId="4" borderId="36" xfId="85" applyFont="1" applyFill="1" applyBorder="1" applyAlignment="1" applyProtection="1">
      <alignment horizontal="left"/>
    </xf>
    <xf numFmtId="0" fontId="76" fillId="5" borderId="36" xfId="85" applyFont="1" applyFill="1" applyBorder="1" applyAlignment="1" applyProtection="1">
      <alignment horizontal="left"/>
    </xf>
    <xf numFmtId="0" fontId="110" fillId="4" borderId="36" xfId="85" applyFont="1" applyFill="1" applyBorder="1" applyAlignment="1" applyProtection="1">
      <alignment horizontal="left"/>
    </xf>
    <xf numFmtId="0" fontId="132" fillId="5" borderId="36" xfId="85" applyFont="1" applyFill="1" applyBorder="1" applyAlignment="1" applyProtection="1">
      <alignment horizontal="left"/>
    </xf>
    <xf numFmtId="0" fontId="77" fillId="5" borderId="36" xfId="85" applyFont="1" applyFill="1" applyBorder="1" applyAlignment="1" applyProtection="1">
      <alignment horizontal="left" wrapText="1"/>
    </xf>
    <xf numFmtId="0" fontId="110" fillId="5" borderId="36" xfId="85" applyFont="1" applyFill="1" applyBorder="1" applyAlignment="1" applyProtection="1">
      <alignment horizontal="left"/>
    </xf>
    <xf numFmtId="0" fontId="77" fillId="5" borderId="36" xfId="27" applyFont="1" applyFill="1" applyBorder="1" applyAlignment="1" applyProtection="1">
      <alignment horizontal="left" wrapText="1"/>
    </xf>
    <xf numFmtId="0" fontId="76" fillId="5" borderId="36" xfId="27" applyFont="1" applyFill="1" applyBorder="1" applyAlignment="1" applyProtection="1">
      <alignment horizontal="left" wrapText="1"/>
    </xf>
    <xf numFmtId="43" fontId="76" fillId="5" borderId="36" xfId="51" applyFont="1" applyFill="1" applyBorder="1" applyAlignment="1" applyProtection="1">
      <alignment horizontal="left"/>
    </xf>
    <xf numFmtId="0" fontId="76" fillId="5" borderId="36" xfId="85" applyFont="1" applyFill="1" applyBorder="1" applyAlignment="1" applyProtection="1">
      <alignment horizontal="left" wrapText="1"/>
    </xf>
    <xf numFmtId="0" fontId="110" fillId="4" borderId="36" xfId="85" applyFont="1" applyFill="1" applyBorder="1" applyAlignment="1" applyProtection="1">
      <alignment horizontal="left" wrapText="1"/>
    </xf>
    <xf numFmtId="43" fontId="77" fillId="11" borderId="36" xfId="2400" applyFont="1" applyFill="1" applyBorder="1" applyAlignment="1" applyProtection="1">
      <alignment horizontal="center"/>
      <protection locked="0"/>
    </xf>
    <xf numFmtId="43" fontId="76" fillId="35" borderId="52" xfId="2400" applyFont="1" applyFill="1" applyBorder="1" applyAlignment="1" applyProtection="1">
      <alignment horizontal="center"/>
    </xf>
    <xf numFmtId="43" fontId="76" fillId="33" borderId="36" xfId="2400" applyFont="1" applyFill="1" applyBorder="1" applyAlignment="1" applyProtection="1">
      <alignment horizontal="center"/>
    </xf>
    <xf numFmtId="43" fontId="76" fillId="13" borderId="36" xfId="2400" applyFont="1" applyFill="1" applyBorder="1" applyAlignment="1" applyProtection="1">
      <alignment horizontal="center"/>
    </xf>
    <xf numFmtId="43" fontId="77" fillId="13" borderId="36" xfId="2400" applyFont="1" applyFill="1" applyBorder="1" applyAlignment="1" applyProtection="1">
      <alignment horizontal="center"/>
    </xf>
    <xf numFmtId="43" fontId="84" fillId="13" borderId="36" xfId="2400" quotePrefix="1" applyFont="1" applyFill="1" applyBorder="1" applyAlignment="1" applyProtection="1">
      <alignment horizontal="center" wrapText="1"/>
    </xf>
    <xf numFmtId="43" fontId="84" fillId="13" borderId="36" xfId="2400" applyFont="1" applyFill="1" applyBorder="1" applyAlignment="1" applyProtection="1">
      <alignment horizontal="center" wrapText="1"/>
    </xf>
    <xf numFmtId="43" fontId="84" fillId="11" borderId="36" xfId="2400" quotePrefix="1" applyFont="1" applyFill="1" applyBorder="1" applyAlignment="1" applyProtection="1">
      <alignment horizontal="center" wrapText="1"/>
      <protection locked="0"/>
    </xf>
    <xf numFmtId="43" fontId="76" fillId="11" borderId="37" xfId="2400" applyFont="1" applyFill="1" applyBorder="1" applyAlignment="1" applyProtection="1">
      <alignment horizontal="center"/>
    </xf>
    <xf numFmtId="43" fontId="77" fillId="5" borderId="36" xfId="2400" applyFont="1" applyFill="1" applyBorder="1" applyAlignment="1" applyProtection="1">
      <alignment horizontal="center"/>
      <protection locked="0"/>
    </xf>
    <xf numFmtId="43" fontId="107" fillId="11" borderId="36" xfId="2400" applyFont="1" applyFill="1" applyBorder="1" applyAlignment="1" applyProtection="1">
      <alignment horizontal="center"/>
      <protection locked="0"/>
    </xf>
    <xf numFmtId="43" fontId="76" fillId="4" borderId="37" xfId="2400" applyFont="1" applyFill="1" applyBorder="1" applyAlignment="1" applyProtection="1">
      <alignment horizontal="center"/>
    </xf>
    <xf numFmtId="43" fontId="76" fillId="35" borderId="57" xfId="2400" applyFont="1" applyFill="1" applyBorder="1" applyAlignment="1" applyProtection="1">
      <alignment horizontal="center"/>
    </xf>
    <xf numFmtId="43" fontId="95" fillId="0" borderId="0" xfId="2400" applyFont="1" applyAlignment="1">
      <alignment horizontal="center"/>
    </xf>
    <xf numFmtId="43" fontId="108" fillId="0" borderId="0" xfId="2400" applyFont="1" applyBorder="1" applyAlignment="1" applyProtection="1">
      <alignment horizontal="center"/>
    </xf>
    <xf numFmtId="43" fontId="95" fillId="0" borderId="0" xfId="2400" applyFont="1" applyBorder="1" applyAlignment="1" applyProtection="1">
      <alignment horizontal="center"/>
    </xf>
    <xf numFmtId="43" fontId="95" fillId="0" borderId="49" xfId="2400" applyFont="1" applyBorder="1" applyAlignment="1" applyProtection="1">
      <alignment horizontal="center"/>
    </xf>
    <xf numFmtId="0" fontId="76" fillId="35" borderId="51" xfId="85" applyFont="1" applyFill="1" applyBorder="1" applyAlignment="1" applyProtection="1">
      <alignment horizontal="left"/>
    </xf>
    <xf numFmtId="0" fontId="76" fillId="35" borderId="52" xfId="85" applyFont="1" applyFill="1" applyBorder="1" applyAlignment="1" applyProtection="1">
      <alignment horizontal="left"/>
    </xf>
    <xf numFmtId="2" fontId="76" fillId="35" borderId="53" xfId="85" applyNumberFormat="1" applyFont="1" applyFill="1" applyBorder="1" applyAlignment="1" applyProtection="1">
      <alignment horizontal="center" wrapText="1"/>
    </xf>
    <xf numFmtId="2" fontId="76" fillId="33" borderId="55" xfId="86" applyNumberFormat="1" applyFont="1" applyFill="1" applyBorder="1" applyAlignment="1" applyProtection="1">
      <alignment horizontal="center"/>
    </xf>
    <xf numFmtId="2" fontId="76" fillId="4" borderId="55" xfId="85" applyNumberFormat="1" applyFont="1" applyFill="1" applyBorder="1" applyAlignment="1" applyProtection="1">
      <alignment horizontal="center" wrapText="1"/>
    </xf>
    <xf numFmtId="2" fontId="77" fillId="4" borderId="55" xfId="51" applyNumberFormat="1" applyFont="1" applyFill="1" applyBorder="1" applyAlignment="1" applyProtection="1">
      <alignment horizontal="center"/>
    </xf>
    <xf numFmtId="2" fontId="76" fillId="4" borderId="55" xfId="51" applyNumberFormat="1" applyFont="1" applyFill="1" applyBorder="1" applyAlignment="1" applyProtection="1">
      <alignment horizontal="center"/>
    </xf>
    <xf numFmtId="10" fontId="76" fillId="13" borderId="55" xfId="51" applyNumberFormat="1" applyFont="1" applyFill="1" applyBorder="1" applyAlignment="1" applyProtection="1">
      <alignment horizontal="center"/>
    </xf>
    <xf numFmtId="0" fontId="77" fillId="5" borderId="57" xfId="85" applyFont="1" applyFill="1" applyBorder="1" applyAlignment="1" applyProtection="1">
      <alignment horizontal="left"/>
    </xf>
    <xf numFmtId="2" fontId="76" fillId="35" borderId="36" xfId="27" applyNumberFormat="1" applyFont="1" applyFill="1" applyBorder="1" applyAlignment="1" applyProtection="1">
      <alignment horizontal="center"/>
    </xf>
    <xf numFmtId="4" fontId="76" fillId="33" borderId="36" xfId="2364" applyNumberFormat="1" applyFont="1" applyFill="1" applyBorder="1" applyAlignment="1" applyProtection="1">
      <alignment horizontal="left"/>
    </xf>
    <xf numFmtId="0" fontId="77" fillId="11" borderId="36" xfId="27" quotePrefix="1" applyFont="1" applyFill="1" applyBorder="1" applyAlignment="1" applyProtection="1">
      <alignment horizontal="center" wrapText="1"/>
      <protection locked="0"/>
    </xf>
    <xf numFmtId="2" fontId="77" fillId="11" borderId="36" xfId="27" quotePrefix="1" applyNumberFormat="1" applyFont="1" applyFill="1" applyBorder="1" applyAlignment="1" applyProtection="1">
      <alignment horizontal="center" wrapText="1"/>
      <protection locked="0"/>
    </xf>
    <xf numFmtId="0" fontId="76" fillId="4" borderId="36" xfId="2364" applyFont="1" applyFill="1" applyBorder="1" applyAlignment="1" applyProtection="1">
      <alignment horizontal="left"/>
    </xf>
    <xf numFmtId="0" fontId="77" fillId="5" borderId="36" xfId="2364" applyFont="1" applyFill="1" applyBorder="1" applyAlignment="1" applyProtection="1">
      <alignment horizontal="left"/>
    </xf>
    <xf numFmtId="2" fontId="76" fillId="35" borderId="36" xfId="21" applyNumberFormat="1" applyFont="1" applyFill="1" applyBorder="1" applyAlignment="1" applyProtection="1">
      <alignment horizontal="center"/>
    </xf>
    <xf numFmtId="10" fontId="76" fillId="35" borderId="36" xfId="21" applyNumberFormat="1" applyFont="1" applyFill="1" applyBorder="1" applyAlignment="1" applyProtection="1">
      <alignment horizontal="center"/>
    </xf>
    <xf numFmtId="0" fontId="77" fillId="13" borderId="36" xfId="2364" applyFont="1" applyFill="1" applyBorder="1" applyAlignment="1" applyProtection="1">
      <alignment horizontal="left"/>
    </xf>
    <xf numFmtId="0" fontId="77" fillId="13" borderId="36" xfId="2364" applyFont="1" applyFill="1" applyBorder="1" applyAlignment="1" applyProtection="1">
      <alignment horizontal="left" wrapText="1"/>
    </xf>
    <xf numFmtId="0" fontId="77" fillId="33" borderId="36" xfId="2364" applyFont="1" applyFill="1" applyBorder="1" applyAlignment="1" applyProtection="1">
      <alignment horizontal="left"/>
    </xf>
    <xf numFmtId="10" fontId="76" fillId="33" borderId="36" xfId="21" applyNumberFormat="1" applyFont="1" applyFill="1" applyBorder="1" applyAlignment="1" applyProtection="1">
      <alignment horizontal="center"/>
    </xf>
    <xf numFmtId="0" fontId="77" fillId="35" borderId="36" xfId="2364" applyFont="1" applyFill="1" applyBorder="1" applyProtection="1"/>
    <xf numFmtId="166" fontId="76" fillId="35" borderId="36" xfId="27" applyNumberFormat="1" applyFont="1" applyFill="1" applyBorder="1" applyAlignment="1" applyProtection="1">
      <alignment horizontal="center"/>
    </xf>
    <xf numFmtId="2" fontId="76" fillId="35" borderId="36" xfId="27" applyNumberFormat="1" applyFont="1" applyFill="1" applyBorder="1" applyAlignment="1" applyProtection="1">
      <alignment horizontal="center" wrapText="1"/>
    </xf>
    <xf numFmtId="0" fontId="129" fillId="13" borderId="36" xfId="27" applyFont="1" applyFill="1" applyBorder="1" applyAlignment="1" applyProtection="1">
      <alignment horizontal="left"/>
    </xf>
    <xf numFmtId="166" fontId="77" fillId="13" borderId="36" xfId="51" applyNumberFormat="1" applyFont="1" applyFill="1" applyBorder="1" applyAlignment="1" applyProtection="1">
      <alignment horizontal="center"/>
    </xf>
    <xf numFmtId="2" fontId="77" fillId="13" borderId="36" xfId="27" quotePrefix="1" applyNumberFormat="1" applyFont="1" applyFill="1" applyBorder="1" applyAlignment="1" applyProtection="1">
      <alignment horizontal="center" wrapText="1"/>
    </xf>
    <xf numFmtId="2" fontId="77" fillId="5" borderId="36" xfId="27" quotePrefix="1" applyNumberFormat="1" applyFont="1" applyFill="1" applyBorder="1" applyAlignment="1" applyProtection="1">
      <alignment horizontal="left" wrapText="1"/>
      <protection locked="0"/>
    </xf>
    <xf numFmtId="2" fontId="129" fillId="5" borderId="36" xfId="27" quotePrefix="1" applyNumberFormat="1" applyFont="1" applyFill="1" applyBorder="1" applyAlignment="1" applyProtection="1">
      <alignment horizontal="left" wrapText="1"/>
      <protection locked="0"/>
    </xf>
    <xf numFmtId="2" fontId="76" fillId="35" borderId="0" xfId="27" applyNumberFormat="1" applyFont="1" applyFill="1" applyBorder="1" applyAlignment="1" applyProtection="1">
      <alignment horizontal="center"/>
    </xf>
    <xf numFmtId="166" fontId="76" fillId="35" borderId="0" xfId="27" applyNumberFormat="1" applyFont="1" applyFill="1" applyBorder="1" applyAlignment="1" applyProtection="1">
      <alignment horizontal="center"/>
    </xf>
    <xf numFmtId="0" fontId="77" fillId="35" borderId="36" xfId="27" applyFont="1" applyFill="1" applyBorder="1" applyAlignment="1" applyProtection="1">
      <alignment horizontal="left"/>
    </xf>
    <xf numFmtId="2" fontId="77" fillId="35" borderId="36" xfId="27" quotePrefix="1" applyNumberFormat="1" applyFont="1" applyFill="1" applyBorder="1" applyAlignment="1" applyProtection="1">
      <alignment horizontal="center" wrapText="1"/>
    </xf>
    <xf numFmtId="0" fontId="98" fillId="0" borderId="0" xfId="27" applyFont="1" applyProtection="1"/>
    <xf numFmtId="1" fontId="77" fillId="35" borderId="36" xfId="27" quotePrefix="1" applyNumberFormat="1" applyFont="1" applyFill="1" applyBorder="1" applyAlignment="1" applyProtection="1">
      <alignment horizontal="right" wrapText="1"/>
    </xf>
    <xf numFmtId="10" fontId="77" fillId="35" borderId="36" xfId="27" quotePrefix="1" applyNumberFormat="1" applyFont="1" applyFill="1" applyBorder="1" applyAlignment="1" applyProtection="1">
      <alignment horizontal="center" wrapText="1"/>
    </xf>
    <xf numFmtId="0" fontId="19" fillId="0" borderId="0" xfId="2367" applyProtection="1"/>
    <xf numFmtId="0" fontId="130" fillId="0" borderId="0" xfId="27" applyFont="1" applyAlignment="1" applyProtection="1">
      <alignment horizontal="left"/>
    </xf>
    <xf numFmtId="0" fontId="131" fillId="0" borderId="0" xfId="27" applyFont="1" applyProtection="1"/>
    <xf numFmtId="1" fontId="77" fillId="35" borderId="36" xfId="27" quotePrefix="1" applyNumberFormat="1" applyFont="1" applyFill="1" applyBorder="1" applyAlignment="1" applyProtection="1">
      <alignment horizontal="left" wrapText="1"/>
    </xf>
    <xf numFmtId="0" fontId="111" fillId="0" borderId="0" xfId="27" applyFont="1" applyAlignment="1" applyProtection="1">
      <alignment horizontal="left"/>
    </xf>
    <xf numFmtId="0" fontId="95" fillId="0" borderId="0" xfId="27" applyFont="1" applyAlignment="1" applyProtection="1">
      <alignment horizontal="left"/>
    </xf>
    <xf numFmtId="2" fontId="95" fillId="0" borderId="0" xfId="27" applyNumberFormat="1" applyFont="1" applyAlignment="1" applyProtection="1">
      <alignment horizontal="center"/>
    </xf>
    <xf numFmtId="166" fontId="95" fillId="0" borderId="0" xfId="27" applyNumberFormat="1" applyFont="1" applyAlignment="1" applyProtection="1">
      <alignment horizontal="center"/>
    </xf>
    <xf numFmtId="43" fontId="77" fillId="11" borderId="0" xfId="51" applyFont="1" applyFill="1" applyBorder="1" applyAlignment="1" applyProtection="1">
      <alignment horizontal="center"/>
    </xf>
    <xf numFmtId="1" fontId="77" fillId="11" borderId="0" xfId="27" applyNumberFormat="1" applyFont="1" applyFill="1" applyBorder="1" applyAlignment="1" applyProtection="1">
      <alignment horizontal="center"/>
    </xf>
    <xf numFmtId="0" fontId="77" fillId="11" borderId="0" xfId="27" applyFont="1" applyFill="1" applyBorder="1" applyAlignment="1" applyProtection="1">
      <alignment horizontal="center"/>
    </xf>
    <xf numFmtId="165" fontId="77" fillId="11" borderId="0" xfId="27" applyNumberFormat="1" applyFont="1" applyFill="1" applyBorder="1" applyAlignment="1" applyProtection="1">
      <alignment horizontal="center"/>
    </xf>
    <xf numFmtId="0" fontId="77" fillId="11" borderId="0" xfId="27" applyFont="1" applyFill="1" applyBorder="1"/>
    <xf numFmtId="0" fontId="76" fillId="35" borderId="36" xfId="27" applyFont="1" applyFill="1" applyBorder="1" applyAlignment="1" applyProtection="1">
      <alignment horizontal="center"/>
      <protection locked="0"/>
    </xf>
    <xf numFmtId="0" fontId="77" fillId="34" borderId="36" xfId="27" applyFont="1" applyFill="1" applyBorder="1" applyAlignment="1" applyProtection="1">
      <alignment horizontal="left" wrapText="1"/>
    </xf>
    <xf numFmtId="1" fontId="77" fillId="11" borderId="36" xfId="27" quotePrefix="1" applyNumberFormat="1" applyFont="1" applyFill="1" applyBorder="1" applyAlignment="1" applyProtection="1">
      <alignment horizontal="center" wrapText="1"/>
      <protection locked="0"/>
    </xf>
    <xf numFmtId="0" fontId="129" fillId="34" borderId="36" xfId="27" applyFont="1" applyFill="1" applyBorder="1" applyAlignment="1" applyProtection="1">
      <alignment horizontal="left" wrapText="1"/>
    </xf>
    <xf numFmtId="1" fontId="76" fillId="0" borderId="0" xfId="27" applyNumberFormat="1" applyFont="1" applyFill="1" applyBorder="1" applyAlignment="1" applyProtection="1">
      <alignment horizontal="left"/>
    </xf>
    <xf numFmtId="1" fontId="76" fillId="0" borderId="0" xfId="27" applyNumberFormat="1" applyFont="1" applyFill="1" applyBorder="1" applyAlignment="1" applyProtection="1">
      <alignment horizontal="left" wrapText="1"/>
    </xf>
    <xf numFmtId="43" fontId="77" fillId="0" borderId="0" xfId="51" applyFont="1" applyFill="1" applyBorder="1" applyAlignment="1" applyProtection="1">
      <alignment horizontal="center"/>
    </xf>
    <xf numFmtId="1" fontId="76" fillId="35" borderId="36" xfId="27" applyNumberFormat="1" applyFont="1" applyFill="1" applyBorder="1" applyAlignment="1" applyProtection="1">
      <alignment horizontal="left"/>
    </xf>
    <xf numFmtId="2" fontId="76" fillId="13" borderId="36" xfId="27" applyNumberFormat="1" applyFont="1" applyFill="1" applyBorder="1" applyAlignment="1" applyProtection="1">
      <alignment horizontal="left"/>
    </xf>
    <xf numFmtId="1" fontId="76" fillId="13" borderId="36" xfId="27" applyNumberFormat="1" applyFont="1" applyFill="1" applyBorder="1" applyAlignment="1" applyProtection="1">
      <alignment horizontal="center"/>
    </xf>
    <xf numFmtId="2" fontId="76" fillId="13" borderId="36" xfId="27" applyNumberFormat="1" applyFont="1" applyFill="1" applyBorder="1" applyAlignment="1" applyProtection="1">
      <alignment horizontal="center"/>
    </xf>
    <xf numFmtId="2" fontId="76" fillId="33" borderId="36" xfId="27" applyNumberFormat="1" applyFont="1" applyFill="1" applyBorder="1" applyAlignment="1" applyProtection="1">
      <alignment horizontal="left"/>
    </xf>
    <xf numFmtId="1" fontId="76" fillId="33" borderId="36" xfId="27" applyNumberFormat="1" applyFont="1" applyFill="1" applyBorder="1" applyAlignment="1" applyProtection="1">
      <alignment horizontal="center"/>
    </xf>
    <xf numFmtId="2" fontId="76" fillId="33" borderId="36" xfId="27" applyNumberFormat="1" applyFont="1" applyFill="1" applyBorder="1" applyAlignment="1" applyProtection="1">
      <alignment horizontal="center"/>
    </xf>
    <xf numFmtId="2" fontId="77" fillId="35" borderId="36" xfId="27" quotePrefix="1" applyNumberFormat="1" applyFont="1" applyFill="1" applyBorder="1" applyAlignment="1" applyProtection="1">
      <alignment horizontal="center" wrapText="1"/>
      <protection locked="0"/>
    </xf>
    <xf numFmtId="0" fontId="77" fillId="11" borderId="0" xfId="27" applyFont="1" applyFill="1"/>
    <xf numFmtId="10" fontId="77" fillId="11" borderId="0" xfId="410" applyNumberFormat="1" applyFont="1" applyFill="1" applyBorder="1" applyAlignment="1" applyProtection="1">
      <alignment horizontal="center"/>
    </xf>
    <xf numFmtId="0" fontId="77" fillId="11" borderId="0" xfId="27" applyFont="1" applyFill="1" applyAlignment="1" applyProtection="1">
      <alignment horizontal="center"/>
    </xf>
    <xf numFmtId="2" fontId="76" fillId="35" borderId="36" xfId="27" applyNumberFormat="1" applyFont="1" applyFill="1" applyBorder="1" applyAlignment="1" applyProtection="1">
      <alignment horizontal="left"/>
    </xf>
    <xf numFmtId="1" fontId="76" fillId="0" borderId="0" xfId="27" applyNumberFormat="1" applyFont="1" applyFill="1" applyBorder="1" applyAlignment="1" applyProtection="1">
      <alignment horizontal="center"/>
    </xf>
    <xf numFmtId="10" fontId="77" fillId="0" borderId="0" xfId="410" applyNumberFormat="1" applyFont="1" applyFill="1" applyBorder="1" applyAlignment="1" applyProtection="1">
      <alignment horizontal="center"/>
    </xf>
    <xf numFmtId="0" fontId="77" fillId="0" borderId="0" xfId="27" applyFont="1" applyFill="1" applyBorder="1" applyAlignment="1" applyProtection="1">
      <alignment horizontal="center"/>
    </xf>
    <xf numFmtId="0" fontId="76" fillId="11" borderId="0" xfId="27" applyFont="1" applyFill="1" applyAlignment="1" applyProtection="1">
      <alignment horizontal="center"/>
      <protection locked="0"/>
    </xf>
    <xf numFmtId="0" fontId="76" fillId="11" borderId="0" xfId="27" applyFont="1" applyFill="1"/>
    <xf numFmtId="1" fontId="76" fillId="35" borderId="42" xfId="27" applyNumberFormat="1" applyFont="1" applyFill="1" applyBorder="1" applyAlignment="1" applyProtection="1">
      <alignment horizontal="left"/>
    </xf>
    <xf numFmtId="1" fontId="129" fillId="4" borderId="36" xfId="27" applyNumberFormat="1" applyFont="1" applyFill="1" applyBorder="1" applyAlignment="1" applyProtection="1"/>
    <xf numFmtId="1" fontId="76" fillId="35" borderId="36" xfId="27" applyNumberFormat="1" applyFont="1" applyFill="1" applyBorder="1" applyAlignment="1" applyProtection="1"/>
    <xf numFmtId="0" fontId="76" fillId="13" borderId="36" xfId="2398" applyFont="1" applyFill="1" applyBorder="1" applyAlignment="1" applyProtection="1">
      <alignment horizontal="center"/>
    </xf>
    <xf numFmtId="10" fontId="129" fillId="11" borderId="36" xfId="2398" applyNumberFormat="1" applyFont="1" applyFill="1" applyBorder="1" applyAlignment="1" applyProtection="1">
      <alignment horizontal="center"/>
      <protection locked="0"/>
    </xf>
    <xf numFmtId="10" fontId="77" fillId="11" borderId="36" xfId="2398" applyNumberFormat="1" applyFont="1" applyFill="1" applyBorder="1" applyAlignment="1" applyProtection="1">
      <alignment horizontal="center"/>
      <protection locked="0"/>
    </xf>
    <xf numFmtId="0" fontId="103" fillId="11" borderId="0" xfId="449" applyFont="1" applyFill="1" applyBorder="1"/>
    <xf numFmtId="0" fontId="76" fillId="35" borderId="62" xfId="27" applyFont="1" applyFill="1" applyBorder="1" applyAlignment="1" applyProtection="1">
      <alignment horizontal="left"/>
    </xf>
    <xf numFmtId="0" fontId="76" fillId="4" borderId="36" xfId="2398" applyFont="1" applyFill="1" applyBorder="1" applyAlignment="1" applyProtection="1">
      <alignment horizontal="center"/>
    </xf>
    <xf numFmtId="10" fontId="76" fillId="4" borderId="23" xfId="27" applyNumberFormat="1" applyFont="1" applyFill="1" applyBorder="1" applyAlignment="1" applyProtection="1">
      <alignment horizontal="left"/>
    </xf>
    <xf numFmtId="0" fontId="76" fillId="33" borderId="76" xfId="27" applyFont="1" applyFill="1" applyBorder="1" applyAlignment="1" applyProtection="1">
      <alignment horizontal="left"/>
    </xf>
    <xf numFmtId="0" fontId="103" fillId="11" borderId="45" xfId="449" applyFont="1" applyFill="1" applyBorder="1" applyProtection="1"/>
    <xf numFmtId="0" fontId="76" fillId="13" borderId="54" xfId="2398" applyFont="1" applyFill="1" applyBorder="1" applyAlignment="1" applyProtection="1">
      <alignment horizontal="left"/>
    </xf>
    <xf numFmtId="0" fontId="103" fillId="11" borderId="47" xfId="449" applyFont="1" applyFill="1" applyBorder="1" applyProtection="1"/>
    <xf numFmtId="0" fontId="77" fillId="5" borderId="54" xfId="2398" applyFont="1" applyFill="1" applyBorder="1" applyAlignment="1" applyProtection="1">
      <alignment horizontal="left"/>
    </xf>
    <xf numFmtId="0" fontId="76" fillId="11" borderId="46" xfId="27" applyFont="1" applyFill="1" applyBorder="1" applyAlignment="1" applyProtection="1">
      <alignment horizontal="left"/>
    </xf>
    <xf numFmtId="0" fontId="76" fillId="35" borderId="77" xfId="27" applyFont="1" applyFill="1" applyBorder="1" applyAlignment="1" applyProtection="1">
      <alignment horizontal="left"/>
    </xf>
    <xf numFmtId="0" fontId="76" fillId="35" borderId="78" xfId="27" applyFont="1" applyFill="1" applyBorder="1" applyAlignment="1" applyProtection="1">
      <alignment horizontal="left"/>
    </xf>
    <xf numFmtId="0" fontId="76" fillId="4" borderId="54" xfId="2398" applyFont="1" applyFill="1" applyBorder="1" applyAlignment="1" applyProtection="1">
      <alignment horizontal="left"/>
    </xf>
    <xf numFmtId="0" fontId="76" fillId="4" borderId="55" xfId="2398" applyFont="1" applyFill="1" applyBorder="1" applyAlignment="1" applyProtection="1">
      <alignment horizontal="center"/>
    </xf>
    <xf numFmtId="10" fontId="77" fillId="11" borderId="55" xfId="2398" applyNumberFormat="1" applyFont="1" applyFill="1" applyBorder="1" applyAlignment="1" applyProtection="1">
      <alignment horizontal="center"/>
      <protection locked="0"/>
    </xf>
    <xf numFmtId="0" fontId="76" fillId="4" borderId="79" xfId="27" applyFont="1" applyFill="1" applyBorder="1" applyAlignment="1" applyProtection="1">
      <alignment horizontal="left"/>
    </xf>
    <xf numFmtId="10" fontId="76" fillId="4" borderId="80" xfId="27" applyNumberFormat="1" applyFont="1" applyFill="1" applyBorder="1" applyAlignment="1" applyProtection="1">
      <alignment horizontal="left"/>
    </xf>
    <xf numFmtId="0" fontId="77" fillId="5" borderId="59" xfId="2398" applyFont="1" applyFill="1" applyBorder="1" applyAlignment="1" applyProtection="1">
      <alignment horizontal="left"/>
    </xf>
    <xf numFmtId="10" fontId="77" fillId="11" borderId="60" xfId="2398" applyNumberFormat="1" applyFont="1" applyFill="1" applyBorder="1" applyAlignment="1" applyProtection="1">
      <alignment horizontal="center"/>
      <protection locked="0"/>
    </xf>
    <xf numFmtId="10" fontId="77" fillId="11" borderId="61" xfId="2398" applyNumberFormat="1" applyFont="1" applyFill="1" applyBorder="1" applyAlignment="1" applyProtection="1">
      <alignment horizontal="center"/>
      <protection locked="0"/>
    </xf>
    <xf numFmtId="9" fontId="77" fillId="33" borderId="36" xfId="2401" quotePrefix="1" applyNumberFormat="1" applyFont="1" applyFill="1" applyBorder="1" applyAlignment="1" applyProtection="1">
      <alignment horizontal="center" wrapText="1"/>
    </xf>
    <xf numFmtId="0" fontId="95" fillId="0" borderId="0" xfId="27" applyFont="1" applyFill="1"/>
    <xf numFmtId="0" fontId="23" fillId="0" borderId="0" xfId="2358" applyFill="1"/>
    <xf numFmtId="0" fontId="95" fillId="0" borderId="0" xfId="27" applyFont="1" applyFill="1" applyBorder="1"/>
    <xf numFmtId="4" fontId="76" fillId="13" borderId="43" xfId="2361" applyNumberFormat="1" applyFont="1" applyFill="1" applyBorder="1" applyAlignment="1" applyProtection="1">
      <alignment horizontal="center"/>
    </xf>
    <xf numFmtId="4" fontId="76" fillId="13" borderId="44" xfId="2361" applyNumberFormat="1" applyFont="1" applyFill="1" applyBorder="1" applyAlignment="1" applyProtection="1">
      <alignment horizontal="center"/>
    </xf>
    <xf numFmtId="0" fontId="76" fillId="35" borderId="0" xfId="27" applyFont="1" applyFill="1" applyBorder="1" applyProtection="1"/>
    <xf numFmtId="0" fontId="76" fillId="35" borderId="47" xfId="27" applyFont="1" applyFill="1" applyBorder="1" applyAlignment="1" applyProtection="1">
      <alignment horizontal="center"/>
    </xf>
    <xf numFmtId="10" fontId="76" fillId="35" borderId="53" xfId="27" applyNumberFormat="1" applyFont="1" applyFill="1" applyBorder="1" applyAlignment="1" applyProtection="1">
      <alignment horizontal="center" wrapText="1"/>
    </xf>
    <xf numFmtId="43" fontId="77" fillId="11" borderId="55" xfId="2400" applyFont="1" applyFill="1" applyBorder="1" applyAlignment="1" applyProtection="1">
      <alignment horizontal="center"/>
      <protection locked="0"/>
    </xf>
    <xf numFmtId="43" fontId="76" fillId="13" borderId="58" xfId="2400" applyFont="1" applyFill="1" applyBorder="1" applyAlignment="1" applyProtection="1">
      <alignment horizontal="center"/>
    </xf>
    <xf numFmtId="43" fontId="84" fillId="0" borderId="36" xfId="2400" quotePrefix="1" applyFont="1" applyFill="1" applyBorder="1" applyAlignment="1" applyProtection="1">
      <alignment horizontal="center" wrapText="1"/>
      <protection locked="0"/>
    </xf>
    <xf numFmtId="43" fontId="77" fillId="0" borderId="36" xfId="2400" applyFont="1" applyFill="1" applyBorder="1" applyAlignment="1" applyProtection="1">
      <alignment horizontal="center"/>
      <protection locked="0"/>
    </xf>
    <xf numFmtId="43" fontId="76" fillId="33" borderId="57" xfId="2400" applyFont="1" applyFill="1" applyBorder="1" applyAlignment="1" applyProtection="1">
      <alignment horizontal="center"/>
    </xf>
    <xf numFmtId="43" fontId="77" fillId="0" borderId="55" xfId="2400" applyFont="1" applyFill="1" applyBorder="1" applyAlignment="1" applyProtection="1">
      <alignment horizontal="center"/>
      <protection locked="0"/>
    </xf>
    <xf numFmtId="43" fontId="76" fillId="13" borderId="66" xfId="2400" applyFont="1" applyFill="1" applyBorder="1" applyAlignment="1" applyProtection="1">
      <alignment horizontal="center"/>
    </xf>
    <xf numFmtId="43" fontId="84" fillId="0" borderId="55" xfId="2400" quotePrefix="1" applyFont="1" applyFill="1" applyBorder="1" applyAlignment="1" applyProtection="1">
      <alignment horizontal="center"/>
      <protection locked="0"/>
    </xf>
    <xf numFmtId="43" fontId="76" fillId="13" borderId="55" xfId="2400" applyFont="1" applyFill="1" applyBorder="1" applyAlignment="1" applyProtection="1">
      <alignment horizontal="center"/>
    </xf>
    <xf numFmtId="43" fontId="76" fillId="33" borderId="58" xfId="2400" applyFont="1" applyFill="1" applyBorder="1" applyAlignment="1" applyProtection="1">
      <alignment horizontal="center"/>
    </xf>
    <xf numFmtId="0" fontId="95" fillId="0" borderId="0" xfId="27" applyFont="1" applyFill="1" applyProtection="1"/>
    <xf numFmtId="4" fontId="76" fillId="35" borderId="56" xfId="2358" applyNumberFormat="1" applyFont="1" applyFill="1" applyBorder="1" applyAlignment="1" applyProtection="1">
      <alignment horizontal="left"/>
    </xf>
    <xf numFmtId="43" fontId="76" fillId="35" borderId="58" xfId="2400" applyFont="1" applyFill="1" applyBorder="1" applyAlignment="1" applyProtection="1">
      <alignment horizontal="center"/>
    </xf>
    <xf numFmtId="43" fontId="68" fillId="0" borderId="36" xfId="2400" quotePrefix="1" applyFont="1" applyFill="1" applyBorder="1" applyAlignment="1" applyProtection="1">
      <alignment horizontal="center" wrapText="1"/>
      <protection locked="0"/>
    </xf>
    <xf numFmtId="43" fontId="76" fillId="13" borderId="57" xfId="2400" applyFont="1" applyFill="1" applyBorder="1" applyAlignment="1" applyProtection="1">
      <alignment horizontal="center"/>
    </xf>
    <xf numFmtId="43" fontId="84" fillId="0" borderId="55" xfId="2400" quotePrefix="1" applyFont="1" applyFill="1" applyBorder="1" applyAlignment="1" applyProtection="1">
      <alignment horizontal="center" wrapText="1"/>
      <protection locked="0"/>
    </xf>
    <xf numFmtId="43" fontId="84" fillId="5" borderId="36" xfId="2400" quotePrefix="1" applyFont="1" applyFill="1" applyBorder="1" applyAlignment="1" applyProtection="1">
      <alignment horizontal="center" wrapText="1"/>
      <protection locked="0"/>
    </xf>
    <xf numFmtId="43" fontId="76" fillId="4" borderId="36" xfId="2400" applyFont="1" applyFill="1" applyBorder="1" applyAlignment="1" applyProtection="1">
      <alignment horizontal="center"/>
    </xf>
    <xf numFmtId="43" fontId="84" fillId="0" borderId="54" xfId="2400" quotePrefix="1" applyFont="1" applyFill="1" applyBorder="1" applyAlignment="1" applyProtection="1">
      <alignment horizontal="center" wrapText="1"/>
      <protection locked="0"/>
    </xf>
    <xf numFmtId="43" fontId="76" fillId="4" borderId="55" xfId="2400" applyFont="1" applyFill="1" applyBorder="1" applyAlignment="1" applyProtection="1">
      <alignment horizontal="center"/>
    </xf>
    <xf numFmtId="43" fontId="23" fillId="0" borderId="0" xfId="2400" applyFont="1"/>
    <xf numFmtId="0" fontId="76" fillId="35" borderId="83" xfId="27" applyFont="1" applyFill="1" applyBorder="1" applyAlignment="1" applyProtection="1">
      <alignment horizontal="center"/>
    </xf>
    <xf numFmtId="0" fontId="76" fillId="35" borderId="38" xfId="27" applyFont="1" applyFill="1" applyBorder="1" applyAlignment="1" applyProtection="1">
      <alignment horizontal="center"/>
    </xf>
    <xf numFmtId="0" fontId="68" fillId="35" borderId="84" xfId="27" quotePrefix="1" applyFont="1" applyFill="1" applyBorder="1" applyAlignment="1" applyProtection="1">
      <alignment wrapText="1"/>
    </xf>
    <xf numFmtId="3" fontId="76" fillId="35" borderId="56" xfId="27" applyNumberFormat="1" applyFont="1" applyFill="1" applyBorder="1" applyAlignment="1" applyProtection="1">
      <alignment horizontal="center"/>
    </xf>
    <xf numFmtId="3" fontId="76" fillId="35" borderId="57" xfId="27" applyNumberFormat="1" applyFont="1" applyFill="1" applyBorder="1" applyAlignment="1" applyProtection="1">
      <alignment horizontal="center"/>
    </xf>
    <xf numFmtId="43" fontId="76" fillId="13" borderId="36" xfId="2400" applyFont="1" applyFill="1" applyBorder="1" applyAlignment="1" applyProtection="1">
      <alignment horizontal="center" vertical="center"/>
    </xf>
    <xf numFmtId="43" fontId="84" fillId="0" borderId="36" xfId="2400" quotePrefix="1" applyFont="1" applyFill="1" applyBorder="1" applyAlignment="1" applyProtection="1">
      <alignment horizontal="center" vertical="center" wrapText="1"/>
      <protection locked="0"/>
    </xf>
    <xf numFmtId="43" fontId="76" fillId="13" borderId="62" xfId="2400" applyFont="1" applyFill="1" applyBorder="1" applyAlignment="1" applyProtection="1">
      <alignment horizontal="center"/>
    </xf>
    <xf numFmtId="43" fontId="84" fillId="0" borderId="57" xfId="2400" quotePrefix="1" applyFont="1" applyFill="1" applyBorder="1" applyAlignment="1" applyProtection="1">
      <alignment horizontal="center" vertical="center" wrapText="1"/>
      <protection locked="0"/>
    </xf>
    <xf numFmtId="43" fontId="84" fillId="0" borderId="36" xfId="2400" quotePrefix="1" applyFont="1" applyFill="1" applyBorder="1" applyAlignment="1" applyProtection="1">
      <alignment wrapText="1"/>
      <protection locked="0"/>
    </xf>
    <xf numFmtId="43" fontId="84" fillId="5" borderId="36" xfId="2400" quotePrefix="1" applyFont="1" applyFill="1" applyBorder="1" applyAlignment="1" applyProtection="1">
      <alignment wrapText="1"/>
      <protection locked="0"/>
    </xf>
    <xf numFmtId="43" fontId="84" fillId="5" borderId="57" xfId="2400" quotePrefix="1" applyFont="1" applyFill="1" applyBorder="1" applyAlignment="1" applyProtection="1">
      <alignment horizontal="center" wrapText="1"/>
      <protection locked="0"/>
    </xf>
    <xf numFmtId="0" fontId="84" fillId="35" borderId="56" xfId="27" quotePrefix="1" applyFont="1" applyFill="1" applyBorder="1" applyAlignment="1" applyProtection="1">
      <alignment horizontal="left" wrapText="1"/>
    </xf>
    <xf numFmtId="4" fontId="76" fillId="35" borderId="57" xfId="2361" applyNumberFormat="1" applyFont="1" applyFill="1" applyBorder="1" applyAlignment="1" applyProtection="1">
      <alignment horizontal="left"/>
    </xf>
    <xf numFmtId="0" fontId="76" fillId="35" borderId="90" xfId="27" applyFont="1" applyFill="1" applyBorder="1" applyAlignment="1" applyProtection="1">
      <alignment horizontal="center"/>
    </xf>
    <xf numFmtId="43" fontId="84" fillId="5" borderId="55" xfId="2400" quotePrefix="1" applyFont="1" applyFill="1" applyBorder="1" applyAlignment="1" applyProtection="1">
      <alignment horizontal="center" wrapText="1"/>
      <protection locked="0"/>
    </xf>
    <xf numFmtId="43" fontId="76" fillId="33" borderId="56" xfId="2400" applyFont="1" applyFill="1" applyBorder="1" applyAlignment="1" applyProtection="1">
      <alignment horizontal="center"/>
    </xf>
    <xf numFmtId="43" fontId="76" fillId="33" borderId="55" xfId="2400" applyFont="1" applyFill="1" applyBorder="1" applyAlignment="1" applyProtection="1">
      <alignment horizontal="center"/>
    </xf>
    <xf numFmtId="43" fontId="84" fillId="11" borderId="54" xfId="2400" quotePrefix="1" applyFont="1" applyFill="1" applyBorder="1" applyAlignment="1" applyProtection="1">
      <alignment horizontal="center" wrapText="1"/>
      <protection locked="0"/>
    </xf>
    <xf numFmtId="43" fontId="84" fillId="11" borderId="55" xfId="2400" quotePrefix="1" applyFont="1" applyFill="1" applyBorder="1" applyAlignment="1" applyProtection="1">
      <alignment horizontal="center" wrapText="1"/>
      <protection locked="0"/>
    </xf>
    <xf numFmtId="43" fontId="84" fillId="13" borderId="55" xfId="2400" applyFont="1" applyFill="1" applyBorder="1" applyAlignment="1" applyProtection="1">
      <alignment horizontal="center" wrapText="1"/>
    </xf>
    <xf numFmtId="43" fontId="84" fillId="13" borderId="55" xfId="2400" quotePrefix="1" applyFont="1" applyFill="1" applyBorder="1" applyAlignment="1" applyProtection="1">
      <alignment horizontal="center" wrapText="1"/>
    </xf>
    <xf numFmtId="43" fontId="76" fillId="11" borderId="47" xfId="2400" applyFont="1" applyFill="1" applyBorder="1" applyAlignment="1" applyProtection="1">
      <alignment horizontal="center"/>
    </xf>
    <xf numFmtId="43" fontId="84" fillId="11" borderId="66" xfId="2400" applyFont="1" applyFill="1" applyBorder="1" applyAlignment="1" applyProtection="1">
      <alignment horizontal="center" wrapText="1"/>
      <protection locked="0"/>
    </xf>
    <xf numFmtId="0" fontId="76" fillId="33" borderId="51" xfId="27" applyFont="1" applyFill="1" applyBorder="1" applyAlignment="1" applyProtection="1">
      <alignment horizontal="right"/>
    </xf>
    <xf numFmtId="4" fontId="76" fillId="13" borderId="55" xfId="2361" applyNumberFormat="1" applyFont="1" applyFill="1" applyBorder="1" applyAlignment="1" applyProtection="1">
      <alignment horizontal="left"/>
    </xf>
    <xf numFmtId="0" fontId="84" fillId="33" borderId="54" xfId="27" quotePrefix="1" applyFont="1" applyFill="1" applyBorder="1" applyAlignment="1" applyProtection="1">
      <alignment horizontal="right" wrapText="1"/>
      <protection locked="0"/>
    </xf>
    <xf numFmtId="0" fontId="84" fillId="11" borderId="55" xfId="27" quotePrefix="1" applyFont="1" applyFill="1" applyBorder="1" applyAlignment="1" applyProtection="1">
      <alignment horizontal="center"/>
      <protection locked="0"/>
    </xf>
    <xf numFmtId="2" fontId="84" fillId="11" borderId="55" xfId="27" quotePrefix="1" applyNumberFormat="1" applyFont="1" applyFill="1" applyBorder="1" applyAlignment="1" applyProtection="1">
      <alignment horizontal="center"/>
      <protection locked="0"/>
    </xf>
    <xf numFmtId="0" fontId="84" fillId="33" borderId="56" xfId="27" quotePrefix="1" applyFont="1" applyFill="1" applyBorder="1" applyAlignment="1" applyProtection="1">
      <alignment horizontal="right" wrapText="1"/>
      <protection locked="0"/>
    </xf>
    <xf numFmtId="2" fontId="84" fillId="11" borderId="57" xfId="27" quotePrefix="1" applyNumberFormat="1" applyFont="1" applyFill="1" applyBorder="1" applyAlignment="1" applyProtection="1">
      <alignment horizontal="center"/>
      <protection locked="0"/>
    </xf>
    <xf numFmtId="14" fontId="84" fillId="11" borderId="57" xfId="27" quotePrefix="1" applyNumberFormat="1" applyFont="1" applyFill="1" applyBorder="1" applyAlignment="1" applyProtection="1">
      <alignment horizontal="center"/>
      <protection locked="0"/>
    </xf>
    <xf numFmtId="0" fontId="84" fillId="11" borderId="58" xfId="27" quotePrefix="1" applyFont="1" applyFill="1" applyBorder="1" applyAlignment="1" applyProtection="1">
      <alignment horizontal="center"/>
      <protection locked="0"/>
    </xf>
    <xf numFmtId="43" fontId="84" fillId="11" borderId="36" xfId="2400" quotePrefix="1" applyFont="1" applyFill="1" applyBorder="1" applyAlignment="1" applyProtection="1">
      <alignment horizontal="center"/>
      <protection locked="0"/>
    </xf>
    <xf numFmtId="43" fontId="84" fillId="11" borderId="57" xfId="2400" quotePrefix="1" applyFont="1" applyFill="1" applyBorder="1" applyAlignment="1" applyProtection="1">
      <alignment horizontal="center"/>
      <protection locked="0"/>
    </xf>
    <xf numFmtId="43" fontId="78" fillId="11" borderId="36" xfId="2400" applyFont="1" applyFill="1" applyBorder="1" applyAlignment="1" applyProtection="1">
      <alignment horizontal="center"/>
      <protection locked="0"/>
    </xf>
    <xf numFmtId="43" fontId="77" fillId="13" borderId="55" xfId="2400" applyFont="1" applyFill="1" applyBorder="1" applyAlignment="1" applyProtection="1">
      <alignment horizontal="center"/>
    </xf>
    <xf numFmtId="43" fontId="77" fillId="4" borderId="55" xfId="2400" applyFont="1" applyFill="1" applyBorder="1" applyAlignment="1" applyProtection="1">
      <alignment horizontal="center"/>
    </xf>
    <xf numFmtId="43" fontId="77" fillId="5" borderId="55" xfId="2400" applyFont="1" applyFill="1" applyBorder="1" applyAlignment="1" applyProtection="1">
      <alignment horizontal="center"/>
      <protection locked="0"/>
    </xf>
    <xf numFmtId="43" fontId="76" fillId="5" borderId="55" xfId="2400" applyFont="1" applyFill="1" applyBorder="1" applyAlignment="1" applyProtection="1">
      <alignment horizontal="center"/>
      <protection locked="0"/>
    </xf>
    <xf numFmtId="43" fontId="129" fillId="11" borderId="36" xfId="2400" quotePrefix="1" applyFont="1" applyFill="1" applyBorder="1" applyAlignment="1" applyProtection="1">
      <alignment horizontal="center" wrapText="1"/>
      <protection locked="0"/>
    </xf>
    <xf numFmtId="43" fontId="77" fillId="11" borderId="36" xfId="2400" quotePrefix="1" applyFont="1" applyFill="1" applyBorder="1" applyAlignment="1" applyProtection="1">
      <alignment horizontal="center" wrapText="1"/>
      <protection locked="0"/>
    </xf>
    <xf numFmtId="43" fontId="77" fillId="11" borderId="36" xfId="2400" quotePrefix="1" applyFont="1" applyFill="1" applyBorder="1" applyAlignment="1" applyProtection="1">
      <alignment horizontal="left" wrapText="1"/>
      <protection locked="0"/>
    </xf>
    <xf numFmtId="43" fontId="77" fillId="5" borderId="36" xfId="2400" quotePrefix="1" applyFont="1" applyFill="1" applyBorder="1" applyAlignment="1" applyProtection="1">
      <alignment horizontal="center" wrapText="1"/>
      <protection locked="0"/>
    </xf>
    <xf numFmtId="43" fontId="77" fillId="35" borderId="36" xfId="2400" quotePrefix="1" applyFont="1" applyFill="1" applyBorder="1" applyAlignment="1" applyProtection="1">
      <alignment horizontal="center" wrapText="1"/>
    </xf>
    <xf numFmtId="43" fontId="76" fillId="35" borderId="36" xfId="2400" applyFont="1" applyFill="1" applyBorder="1" applyAlignment="1" applyProtection="1">
      <alignment horizontal="center"/>
    </xf>
    <xf numFmtId="43" fontId="77" fillId="13" borderId="36" xfId="2400" quotePrefix="1" applyFont="1" applyFill="1" applyBorder="1" applyAlignment="1" applyProtection="1">
      <alignment horizontal="center" wrapText="1"/>
    </xf>
    <xf numFmtId="43" fontId="77" fillId="0" borderId="36" xfId="2400" quotePrefix="1" applyFont="1" applyFill="1" applyBorder="1" applyAlignment="1" applyProtection="1">
      <alignment horizontal="center" wrapText="1"/>
      <protection locked="0"/>
    </xf>
    <xf numFmtId="0" fontId="76" fillId="35" borderId="42" xfId="27" applyFont="1" applyFill="1" applyBorder="1" applyAlignment="1" applyProtection="1">
      <alignment horizontal="left"/>
    </xf>
    <xf numFmtId="0" fontId="76" fillId="35" borderId="42" xfId="27" applyFont="1" applyFill="1" applyBorder="1" applyAlignment="1" applyProtection="1">
      <alignment horizontal="center" wrapText="1"/>
    </xf>
    <xf numFmtId="0" fontId="87" fillId="11" borderId="0" xfId="27" applyFont="1" applyFill="1"/>
    <xf numFmtId="49" fontId="84" fillId="11" borderId="9" xfId="27" applyNumberFormat="1" applyFont="1" applyFill="1" applyBorder="1" applyAlignment="1">
      <alignment horizontal="left"/>
    </xf>
    <xf numFmtId="1" fontId="84" fillId="35" borderId="51" xfId="27" quotePrefix="1" applyNumberFormat="1" applyFont="1" applyFill="1" applyBorder="1" applyAlignment="1" applyProtection="1">
      <alignment horizontal="right" wrapText="1"/>
    </xf>
    <xf numFmtId="10" fontId="84" fillId="35" borderId="53" xfId="27" quotePrefix="1" applyNumberFormat="1" applyFont="1" applyFill="1" applyBorder="1" applyAlignment="1" applyProtection="1">
      <alignment horizontal="left" wrapText="1"/>
    </xf>
    <xf numFmtId="2" fontId="84" fillId="5" borderId="52" xfId="27" quotePrefix="1" applyNumberFormat="1" applyFont="1" applyFill="1" applyBorder="1" applyAlignment="1" applyProtection="1">
      <alignment horizontal="left" wrapText="1"/>
    </xf>
    <xf numFmtId="10" fontId="84" fillId="35" borderId="53" xfId="27" quotePrefix="1" applyNumberFormat="1" applyFont="1" applyFill="1" applyBorder="1" applyAlignment="1" applyProtection="1">
      <alignment horizontal="center" wrapText="1"/>
    </xf>
    <xf numFmtId="1" fontId="84" fillId="5" borderId="59" xfId="27" quotePrefix="1" applyNumberFormat="1" applyFont="1" applyFill="1" applyBorder="1" applyAlignment="1" applyProtection="1">
      <alignment horizontal="right" wrapText="1"/>
      <protection locked="0"/>
    </xf>
    <xf numFmtId="10" fontId="84" fillId="35" borderId="61" xfId="27" applyNumberFormat="1" applyFont="1" applyFill="1" applyBorder="1" applyAlignment="1" applyProtection="1">
      <alignment horizontal="center" wrapText="1"/>
    </xf>
    <xf numFmtId="10" fontId="84" fillId="35" borderId="53" xfId="27" applyNumberFormat="1" applyFont="1" applyFill="1" applyBorder="1" applyAlignment="1" applyProtection="1">
      <alignment horizontal="center" wrapText="1"/>
    </xf>
    <xf numFmtId="1" fontId="84" fillId="5" borderId="99" xfId="27" quotePrefix="1" applyNumberFormat="1" applyFont="1" applyFill="1" applyBorder="1" applyAlignment="1" applyProtection="1">
      <alignment horizontal="right" wrapText="1"/>
      <protection locked="0"/>
    </xf>
    <xf numFmtId="10" fontId="84" fillId="35" borderId="100" xfId="27" applyNumberFormat="1" applyFont="1" applyFill="1" applyBorder="1" applyAlignment="1" applyProtection="1">
      <alignment horizontal="center" wrapText="1"/>
    </xf>
    <xf numFmtId="1" fontId="84" fillId="5" borderId="101" xfId="27" quotePrefix="1" applyNumberFormat="1" applyFont="1" applyFill="1" applyBorder="1" applyAlignment="1" applyProtection="1">
      <alignment horizontal="right" wrapText="1"/>
      <protection locked="0"/>
    </xf>
    <xf numFmtId="1" fontId="84" fillId="5" borderId="102" xfId="27" quotePrefix="1" applyNumberFormat="1" applyFont="1" applyFill="1" applyBorder="1" applyAlignment="1" applyProtection="1">
      <alignment horizontal="right" wrapText="1"/>
      <protection locked="0"/>
    </xf>
    <xf numFmtId="1" fontId="84" fillId="35" borderId="46" xfId="27" quotePrefix="1" applyNumberFormat="1" applyFont="1" applyFill="1" applyBorder="1" applyAlignment="1" applyProtection="1">
      <alignment horizontal="right" wrapText="1"/>
    </xf>
    <xf numFmtId="2" fontId="84" fillId="5" borderId="85" xfId="27" quotePrefix="1" applyNumberFormat="1" applyFont="1" applyFill="1" applyBorder="1" applyAlignment="1" applyProtection="1">
      <alignment horizontal="left" wrapText="1"/>
    </xf>
    <xf numFmtId="2" fontId="84" fillId="5" borderId="69" xfId="27" quotePrefix="1" applyNumberFormat="1" applyFont="1" applyFill="1" applyBorder="1" applyAlignment="1" applyProtection="1">
      <alignment horizontal="left" wrapText="1"/>
    </xf>
    <xf numFmtId="2" fontId="84" fillId="5" borderId="36" xfId="27" quotePrefix="1" applyNumberFormat="1" applyFont="1" applyFill="1" applyBorder="1" applyAlignment="1" applyProtection="1">
      <alignment horizontal="left" wrapText="1" indent="2"/>
    </xf>
    <xf numFmtId="2" fontId="84" fillId="5" borderId="57" xfId="27" quotePrefix="1" applyNumberFormat="1" applyFont="1" applyFill="1" applyBorder="1" applyAlignment="1" applyProtection="1">
      <alignment horizontal="left" wrapText="1" indent="2"/>
    </xf>
    <xf numFmtId="2" fontId="84" fillId="5" borderId="69" xfId="27" quotePrefix="1" applyNumberFormat="1" applyFont="1" applyFill="1" applyBorder="1" applyAlignment="1" applyProtection="1">
      <alignment horizontal="left" wrapText="1" indent="2"/>
    </xf>
    <xf numFmtId="2" fontId="84" fillId="5" borderId="88" xfId="27" quotePrefix="1" applyNumberFormat="1" applyFont="1" applyFill="1" applyBorder="1" applyAlignment="1" applyProtection="1">
      <alignment horizontal="left" wrapText="1" indent="2"/>
    </xf>
    <xf numFmtId="0" fontId="84" fillId="11" borderId="23" xfId="27" quotePrefix="1" applyFont="1" applyFill="1" applyBorder="1" applyAlignment="1" applyProtection="1">
      <alignment horizontal="left" wrapText="1" indent="2"/>
      <protection locked="0"/>
    </xf>
    <xf numFmtId="0" fontId="84" fillId="11" borderId="9" xfId="27" quotePrefix="1" applyFont="1" applyFill="1" applyBorder="1" applyAlignment="1" applyProtection="1">
      <alignment horizontal="left" wrapText="1" indent="2"/>
      <protection locked="0"/>
    </xf>
    <xf numFmtId="0" fontId="84" fillId="11" borderId="60" xfId="27" quotePrefix="1" applyFont="1" applyFill="1" applyBorder="1" applyAlignment="1" applyProtection="1">
      <alignment horizontal="left" wrapText="1" indent="2"/>
      <protection locked="0"/>
    </xf>
    <xf numFmtId="0" fontId="84" fillId="0" borderId="97" xfId="27" quotePrefix="1" applyFont="1" applyFill="1" applyBorder="1" applyAlignment="1" applyProtection="1">
      <alignment horizontal="left" wrapText="1" indent="2"/>
      <protection locked="0"/>
    </xf>
    <xf numFmtId="0" fontId="84" fillId="0" borderId="96" xfId="27" quotePrefix="1" applyFont="1" applyFill="1" applyBorder="1" applyAlignment="1" applyProtection="1">
      <alignment horizontal="left" wrapText="1" indent="2"/>
      <protection locked="0"/>
    </xf>
    <xf numFmtId="0" fontId="84" fillId="0" borderId="103" xfId="27" quotePrefix="1" applyFont="1" applyFill="1" applyBorder="1" applyAlignment="1" applyProtection="1">
      <alignment horizontal="left" wrapText="1" indent="2"/>
      <protection locked="0"/>
    </xf>
    <xf numFmtId="43" fontId="101" fillId="11" borderId="36" xfId="2400" quotePrefix="1" applyFont="1" applyFill="1" applyBorder="1" applyAlignment="1" applyProtection="1">
      <alignment horizontal="center" wrapText="1"/>
      <protection locked="0"/>
    </xf>
    <xf numFmtId="43" fontId="84" fillId="11" borderId="0" xfId="2400" quotePrefix="1" applyFont="1" applyFill="1" applyBorder="1" applyAlignment="1" applyProtection="1">
      <alignment horizontal="left" wrapText="1"/>
    </xf>
    <xf numFmtId="43" fontId="84" fillId="5" borderId="0" xfId="2400" quotePrefix="1" applyFont="1" applyFill="1" applyBorder="1" applyAlignment="1" applyProtection="1">
      <alignment horizontal="center" wrapText="1"/>
    </xf>
    <xf numFmtId="43" fontId="84" fillId="11" borderId="57" xfId="2400" quotePrefix="1" applyFont="1" applyFill="1" applyBorder="1" applyAlignment="1" applyProtection="1">
      <alignment horizontal="center" wrapText="1"/>
      <protection locked="0"/>
    </xf>
    <xf numFmtId="43" fontId="84" fillId="11" borderId="52" xfId="2400" quotePrefix="1" applyFont="1" applyFill="1" applyBorder="1" applyAlignment="1" applyProtection="1">
      <alignment horizontal="center" wrapText="1"/>
      <protection locked="0"/>
    </xf>
    <xf numFmtId="43" fontId="84" fillId="11" borderId="23" xfId="2400" quotePrefix="1" applyFont="1" applyFill="1" applyBorder="1" applyAlignment="1" applyProtection="1">
      <alignment horizontal="center" wrapText="1"/>
      <protection locked="0"/>
    </xf>
    <xf numFmtId="43" fontId="84" fillId="11" borderId="9" xfId="2400" quotePrefix="1" applyFont="1" applyFill="1" applyBorder="1" applyAlignment="1" applyProtection="1">
      <alignment horizontal="center" wrapText="1"/>
      <protection locked="0"/>
    </xf>
    <xf numFmtId="43" fontId="84" fillId="11" borderId="60" xfId="2400" quotePrefix="1" applyFont="1" applyFill="1" applyBorder="1" applyAlignment="1" applyProtection="1">
      <alignment horizontal="center" wrapText="1"/>
      <protection locked="0"/>
    </xf>
    <xf numFmtId="43" fontId="84" fillId="11" borderId="98" xfId="2400" quotePrefix="1" applyFont="1" applyFill="1" applyBorder="1" applyAlignment="1" applyProtection="1">
      <alignment horizontal="center" wrapText="1"/>
      <protection locked="0"/>
    </xf>
    <xf numFmtId="43" fontId="68" fillId="13" borderId="36" xfId="2400" quotePrefix="1" applyFont="1" applyFill="1" applyBorder="1" applyAlignment="1" applyProtection="1">
      <alignment horizontal="center" wrapText="1"/>
    </xf>
    <xf numFmtId="2" fontId="68" fillId="5" borderId="57" xfId="27" quotePrefix="1" applyNumberFormat="1" applyFont="1" applyFill="1" applyBorder="1" applyAlignment="1" applyProtection="1">
      <alignment horizontal="left" wrapText="1"/>
    </xf>
    <xf numFmtId="43" fontId="68" fillId="13" borderId="57" xfId="2400" quotePrefix="1" applyFont="1" applyFill="1" applyBorder="1" applyAlignment="1" applyProtection="1">
      <alignment horizontal="center" wrapText="1"/>
    </xf>
    <xf numFmtId="10" fontId="84" fillId="35" borderId="47" xfId="27" quotePrefix="1" applyNumberFormat="1" applyFont="1" applyFill="1" applyBorder="1" applyAlignment="1" applyProtection="1">
      <alignment horizontal="center" wrapText="1"/>
    </xf>
    <xf numFmtId="2" fontId="68" fillId="13" borderId="0" xfId="27" quotePrefix="1" applyNumberFormat="1" applyFont="1" applyFill="1" applyBorder="1" applyAlignment="1" applyProtection="1">
      <alignment horizontal="left" wrapText="1"/>
    </xf>
    <xf numFmtId="43" fontId="84" fillId="13" borderId="0" xfId="2400" quotePrefix="1" applyFont="1" applyFill="1" applyBorder="1" applyAlignment="1" applyProtection="1">
      <alignment horizontal="center" wrapText="1"/>
    </xf>
    <xf numFmtId="2" fontId="68" fillId="13" borderId="44" xfId="27" quotePrefix="1" applyNumberFormat="1" applyFont="1" applyFill="1" applyBorder="1" applyAlignment="1" applyProtection="1">
      <alignment horizontal="left" wrapText="1"/>
    </xf>
    <xf numFmtId="43" fontId="84" fillId="13" borderId="44" xfId="2400" quotePrefix="1" applyFont="1" applyFill="1" applyBorder="1" applyAlignment="1" applyProtection="1">
      <alignment horizontal="center" wrapText="1"/>
    </xf>
    <xf numFmtId="43" fontId="84" fillId="11" borderId="36" xfId="2400" quotePrefix="1" applyFont="1" applyFill="1" applyBorder="1" applyAlignment="1" applyProtection="1">
      <alignment horizontal="left" wrapText="1"/>
      <protection locked="0"/>
    </xf>
    <xf numFmtId="0" fontId="136" fillId="32" borderId="0" xfId="1256" applyFont="1" applyFill="1" applyBorder="1"/>
    <xf numFmtId="0" fontId="138" fillId="13" borderId="0" xfId="1256" applyFont="1" applyFill="1" applyBorder="1"/>
    <xf numFmtId="0" fontId="139" fillId="13" borderId="0" xfId="1256" applyFont="1" applyFill="1" applyBorder="1"/>
    <xf numFmtId="0" fontId="80" fillId="13" borderId="0" xfId="1256" applyFont="1" applyFill="1" applyBorder="1"/>
    <xf numFmtId="0" fontId="139" fillId="13" borderId="0" xfId="1256" applyFont="1" applyFill="1" applyBorder="1" applyAlignment="1">
      <alignment horizontal="center"/>
    </xf>
    <xf numFmtId="0" fontId="77" fillId="13" borderId="0" xfId="1256" applyFont="1" applyFill="1" applyBorder="1"/>
    <xf numFmtId="43" fontId="76" fillId="13" borderId="45" xfId="2400" applyFont="1" applyFill="1" applyBorder="1" applyAlignment="1" applyProtection="1">
      <alignment horizontal="center"/>
    </xf>
    <xf numFmtId="43" fontId="84" fillId="11" borderId="58" xfId="2400" quotePrefix="1" applyFont="1" applyFill="1" applyBorder="1" applyAlignment="1" applyProtection="1">
      <alignment horizontal="center" wrapText="1"/>
      <protection locked="0"/>
    </xf>
    <xf numFmtId="166" fontId="77" fillId="11" borderId="36" xfId="27" applyNumberFormat="1" applyFont="1" applyFill="1" applyBorder="1" applyAlignment="1" applyProtection="1">
      <alignment horizontal="center" wrapText="1"/>
      <protection locked="0"/>
    </xf>
    <xf numFmtId="166" fontId="77" fillId="11" borderId="36" xfId="27" quotePrefix="1" applyNumberFormat="1" applyFont="1" applyFill="1" applyBorder="1" applyAlignment="1" applyProtection="1">
      <alignment horizontal="center" wrapText="1"/>
      <protection locked="0"/>
    </xf>
    <xf numFmtId="0" fontId="76" fillId="35" borderId="91" xfId="27" applyFont="1" applyFill="1" applyBorder="1" applyAlignment="1" applyProtection="1">
      <alignment horizontal="left"/>
    </xf>
    <xf numFmtId="0" fontId="76" fillId="35" borderId="10" xfId="27" applyFont="1" applyFill="1" applyBorder="1" applyAlignment="1" applyProtection="1">
      <alignment horizontal="left"/>
    </xf>
    <xf numFmtId="0" fontId="76" fillId="35" borderId="92" xfId="27" applyFont="1" applyFill="1" applyBorder="1" applyAlignment="1" applyProtection="1">
      <alignment horizontal="left"/>
    </xf>
    <xf numFmtId="1" fontId="84" fillId="11" borderId="36" xfId="2400" quotePrefix="1" applyNumberFormat="1" applyFont="1" applyFill="1" applyBorder="1" applyAlignment="1" applyProtection="1">
      <alignment horizontal="center" wrapText="1"/>
      <protection locked="0"/>
    </xf>
    <xf numFmtId="1" fontId="84" fillId="11" borderId="55" xfId="2400" quotePrefix="1" applyNumberFormat="1" applyFont="1" applyFill="1" applyBorder="1" applyAlignment="1" applyProtection="1">
      <alignment horizontal="center" wrapText="1"/>
      <protection locked="0"/>
    </xf>
    <xf numFmtId="0" fontId="145" fillId="5" borderId="36" xfId="27" quotePrefix="1" applyFont="1" applyFill="1" applyBorder="1" applyAlignment="1" applyProtection="1">
      <alignment wrapText="1"/>
    </xf>
    <xf numFmtId="0" fontId="68" fillId="33" borderId="57" xfId="27" quotePrefix="1" applyFont="1" applyFill="1" applyBorder="1" applyAlignment="1" applyProtection="1">
      <alignment wrapText="1"/>
    </xf>
    <xf numFmtId="43" fontId="84" fillId="33" borderId="57" xfId="2400" quotePrefix="1" applyFont="1" applyFill="1" applyBorder="1" applyAlignment="1" applyProtection="1">
      <alignment horizontal="center" wrapText="1"/>
    </xf>
    <xf numFmtId="43" fontId="145" fillId="0" borderId="36" xfId="2400" quotePrefix="1" applyFont="1" applyFill="1" applyBorder="1" applyAlignment="1" applyProtection="1">
      <alignment horizontal="center" wrapText="1"/>
    </xf>
    <xf numFmtId="0" fontId="63" fillId="35" borderId="54" xfId="27" applyFill="1" applyBorder="1" applyAlignment="1" applyProtection="1">
      <alignment horizontal="center"/>
    </xf>
    <xf numFmtId="4" fontId="76" fillId="35" borderId="56" xfId="2361" applyNumberFormat="1" applyFont="1" applyFill="1" applyBorder="1" applyAlignment="1" applyProtection="1">
      <alignment horizontal="left"/>
    </xf>
    <xf numFmtId="0" fontId="63" fillId="35" borderId="54" xfId="27" applyFill="1" applyBorder="1" applyAlignment="1" applyProtection="1">
      <alignment horizontal="right"/>
    </xf>
    <xf numFmtId="43" fontId="76" fillId="35" borderId="53" xfId="2400" applyFont="1" applyFill="1" applyBorder="1" applyAlignment="1" applyProtection="1">
      <alignment horizontal="center"/>
    </xf>
    <xf numFmtId="0" fontId="64" fillId="35" borderId="36" xfId="27" applyFont="1" applyFill="1" applyBorder="1" applyAlignment="1" applyProtection="1">
      <alignment horizontal="center"/>
    </xf>
    <xf numFmtId="0" fontId="76" fillId="33" borderId="36" xfId="27" applyFont="1" applyFill="1" applyBorder="1" applyAlignment="1" applyProtection="1">
      <alignment horizontal="center"/>
    </xf>
    <xf numFmtId="0" fontId="1" fillId="0" borderId="0" xfId="2399"/>
    <xf numFmtId="0" fontId="109" fillId="34" borderId="106" xfId="27" applyFont="1" applyFill="1" applyBorder="1" applyAlignment="1" applyProtection="1">
      <alignment vertical="top" wrapText="1"/>
    </xf>
    <xf numFmtId="0" fontId="109" fillId="34" borderId="110" xfId="27" applyFont="1" applyFill="1" applyBorder="1" applyAlignment="1" applyProtection="1">
      <alignment vertical="top" wrapText="1"/>
    </xf>
    <xf numFmtId="0" fontId="109" fillId="34" borderId="113" xfId="27" applyFont="1" applyFill="1" applyBorder="1" applyAlignment="1" applyProtection="1">
      <alignment vertical="top" wrapText="1"/>
    </xf>
    <xf numFmtId="0" fontId="77" fillId="13" borderId="0" xfId="2399" applyFont="1" applyFill="1" applyAlignment="1">
      <alignment horizontal="left" vertical="center" indent="2" readingOrder="1"/>
    </xf>
    <xf numFmtId="0" fontId="141" fillId="13" borderId="0" xfId="1256" applyFont="1" applyFill="1"/>
    <xf numFmtId="0" fontId="136" fillId="32" borderId="0" xfId="1256" applyFont="1" applyFill="1"/>
    <xf numFmtId="0" fontId="106" fillId="32" borderId="0" xfId="1256" applyFont="1" applyFill="1"/>
    <xf numFmtId="0" fontId="138" fillId="32" borderId="0" xfId="1256" applyFont="1" applyFill="1" applyBorder="1"/>
    <xf numFmtId="0" fontId="138" fillId="13" borderId="119" xfId="1256" applyFont="1" applyFill="1" applyBorder="1"/>
    <xf numFmtId="0" fontId="138" fillId="13" borderId="120" xfId="1256" applyFont="1" applyFill="1" applyBorder="1"/>
    <xf numFmtId="0" fontId="139" fillId="13" borderId="119" xfId="1256" applyFont="1" applyFill="1" applyBorder="1"/>
    <xf numFmtId="0" fontId="80" fillId="13" borderId="120" xfId="1256" applyFont="1" applyFill="1" applyBorder="1"/>
    <xf numFmtId="0" fontId="80" fillId="13" borderId="0" xfId="1256" applyFont="1" applyFill="1" applyBorder="1" applyAlignment="1">
      <alignment vertical="center"/>
    </xf>
    <xf numFmtId="0" fontId="139" fillId="13" borderId="121" xfId="1256" applyFont="1" applyFill="1" applyBorder="1"/>
    <xf numFmtId="0" fontId="80" fillId="13" borderId="122" xfId="1256" applyFont="1" applyFill="1" applyBorder="1"/>
    <xf numFmtId="0" fontId="139" fillId="13" borderId="122" xfId="1256" applyFont="1" applyFill="1" applyBorder="1"/>
    <xf numFmtId="0" fontId="80" fillId="13" borderId="0" xfId="1256" applyFont="1" applyFill="1"/>
    <xf numFmtId="0" fontId="106" fillId="13" borderId="0" xfId="1256" applyFont="1" applyFill="1"/>
    <xf numFmtId="0" fontId="80" fillId="13" borderId="119" xfId="1256" applyFont="1" applyFill="1" applyBorder="1"/>
    <xf numFmtId="0" fontId="80" fillId="13" borderId="0" xfId="1256" applyFont="1" applyFill="1" applyAlignment="1">
      <alignment vertical="center"/>
    </xf>
    <xf numFmtId="0" fontId="77" fillId="13" borderId="0" xfId="1256" applyFont="1" applyFill="1"/>
    <xf numFmtId="0" fontId="76" fillId="13" borderId="0" xfId="1256" applyFont="1" applyFill="1"/>
    <xf numFmtId="0" fontId="110" fillId="13" borderId="0" xfId="2399" applyFont="1" applyFill="1" applyAlignment="1">
      <alignment horizontal="left" vertical="center" readingOrder="1"/>
    </xf>
    <xf numFmtId="0" fontId="77" fillId="13" borderId="0" xfId="2399" applyFont="1" applyFill="1" applyAlignment="1">
      <alignment horizontal="left" vertical="center" readingOrder="1"/>
    </xf>
    <xf numFmtId="0" fontId="146" fillId="0" borderId="0" xfId="27" applyFont="1" applyBorder="1" applyAlignment="1" applyProtection="1">
      <alignment horizontal="left"/>
    </xf>
    <xf numFmtId="0" fontId="146" fillId="11" borderId="0" xfId="27" applyFont="1" applyFill="1" applyBorder="1" applyProtection="1"/>
    <xf numFmtId="0" fontId="77" fillId="11" borderId="0" xfId="27" applyFont="1" applyFill="1" applyBorder="1" applyProtection="1"/>
    <xf numFmtId="0" fontId="95" fillId="0" borderId="0" xfId="27" applyFont="1" applyBorder="1" applyProtection="1"/>
    <xf numFmtId="0" fontId="76" fillId="35" borderId="73" xfId="2361" applyFont="1" applyFill="1" applyBorder="1" applyAlignment="1" applyProtection="1">
      <alignment horizontal="left"/>
    </xf>
    <xf numFmtId="4" fontId="76" fillId="35" borderId="54" xfId="2361" applyNumberFormat="1" applyFont="1" applyFill="1" applyBorder="1" applyAlignment="1" applyProtection="1">
      <alignment horizontal="left"/>
    </xf>
    <xf numFmtId="4" fontId="76" fillId="35" borderId="77" xfId="2361" applyNumberFormat="1" applyFont="1" applyFill="1" applyBorder="1" applyAlignment="1" applyProtection="1">
      <alignment horizontal="right"/>
    </xf>
    <xf numFmtId="4" fontId="76" fillId="35" borderId="54" xfId="2361" applyNumberFormat="1" applyFont="1" applyFill="1" applyBorder="1" applyAlignment="1" applyProtection="1">
      <alignment horizontal="right"/>
    </xf>
    <xf numFmtId="0" fontId="76" fillId="33" borderId="42" xfId="2361" applyFont="1" applyFill="1" applyBorder="1" applyAlignment="1" applyProtection="1">
      <alignment horizontal="left"/>
    </xf>
    <xf numFmtId="0" fontId="76" fillId="33" borderId="36" xfId="2361" applyFont="1" applyFill="1" applyBorder="1" applyAlignment="1" applyProtection="1">
      <alignment horizontal="left"/>
    </xf>
    <xf numFmtId="0" fontId="76" fillId="33" borderId="36" xfId="2361" applyFont="1" applyFill="1" applyBorder="1" applyAlignment="1" applyProtection="1">
      <alignment horizontal="center"/>
    </xf>
    <xf numFmtId="0" fontId="84" fillId="33" borderId="62" xfId="27" quotePrefix="1" applyFont="1" applyFill="1" applyBorder="1" applyAlignment="1" applyProtection="1">
      <alignment horizontal="left" wrapText="1"/>
    </xf>
    <xf numFmtId="4" fontId="76" fillId="35" borderId="54" xfId="113" applyNumberFormat="1" applyFont="1" applyFill="1" applyBorder="1" applyAlignment="1" applyProtection="1">
      <alignment horizontal="left"/>
    </xf>
    <xf numFmtId="4" fontId="76" fillId="35" borderId="56" xfId="113" applyNumberFormat="1" applyFont="1" applyFill="1" applyBorder="1" applyAlignment="1" applyProtection="1">
      <alignment horizontal="left"/>
    </xf>
    <xf numFmtId="2" fontId="84" fillId="34" borderId="36" xfId="27" applyNumberFormat="1" applyFont="1" applyFill="1" applyBorder="1" applyAlignment="1" applyProtection="1">
      <alignment horizontal="left" wrapText="1"/>
    </xf>
    <xf numFmtId="2" fontId="84" fillId="34" borderId="36" xfId="27" quotePrefix="1" applyNumberFormat="1" applyFont="1" applyFill="1" applyBorder="1" applyAlignment="1" applyProtection="1">
      <alignment horizontal="left" wrapText="1"/>
    </xf>
    <xf numFmtId="2" fontId="68" fillId="11" borderId="0" xfId="27" quotePrefix="1" applyNumberFormat="1" applyFont="1" applyFill="1" applyBorder="1" applyAlignment="1" applyProtection="1">
      <alignment horizontal="left"/>
    </xf>
    <xf numFmtId="0" fontId="76" fillId="35" borderId="54" xfId="85" applyFont="1" applyFill="1" applyBorder="1" applyAlignment="1" applyProtection="1">
      <alignment horizontal="right"/>
    </xf>
    <xf numFmtId="0" fontId="77" fillId="35" borderId="54" xfId="85" applyFont="1" applyFill="1" applyBorder="1" applyAlignment="1" applyProtection="1">
      <alignment horizontal="right"/>
    </xf>
    <xf numFmtId="2" fontId="77" fillId="35" borderId="54" xfId="85" applyNumberFormat="1" applyFont="1" applyFill="1" applyBorder="1" applyAlignment="1" applyProtection="1">
      <alignment horizontal="right"/>
    </xf>
    <xf numFmtId="2" fontId="76" fillId="35" borderId="54" xfId="85" applyNumberFormat="1" applyFont="1" applyFill="1" applyBorder="1" applyAlignment="1" applyProtection="1">
      <alignment horizontal="right"/>
    </xf>
    <xf numFmtId="0" fontId="77" fillId="35" borderId="56" xfId="85" applyFont="1" applyFill="1" applyBorder="1" applyAlignment="1" applyProtection="1">
      <alignment horizontal="right"/>
    </xf>
    <xf numFmtId="0" fontId="147" fillId="13" borderId="0" xfId="1256" applyFont="1" applyFill="1" applyAlignment="1">
      <alignment horizontal="right" vertical="top"/>
    </xf>
    <xf numFmtId="0" fontId="148" fillId="0" borderId="0" xfId="2399" applyFont="1" applyAlignment="1">
      <alignment vertical="top"/>
    </xf>
    <xf numFmtId="0" fontId="149" fillId="13" borderId="0" xfId="1256" applyFont="1" applyFill="1" applyAlignment="1">
      <alignment vertical="top"/>
    </xf>
    <xf numFmtId="0" fontId="150" fillId="0" borderId="0" xfId="2399" applyFont="1"/>
    <xf numFmtId="0" fontId="102" fillId="0" borderId="0" xfId="27" applyFont="1" applyFill="1" applyBorder="1" applyAlignment="1" applyProtection="1">
      <alignment horizontal="left"/>
    </xf>
    <xf numFmtId="0" fontId="94" fillId="0" borderId="0" xfId="27" applyFont="1" applyBorder="1" applyProtection="1"/>
    <xf numFmtId="0" fontId="96" fillId="0" borderId="0" xfId="27" applyFont="1" applyBorder="1" applyProtection="1"/>
    <xf numFmtId="0" fontId="95" fillId="0" borderId="0" xfId="27" applyFont="1" applyBorder="1"/>
    <xf numFmtId="0" fontId="84" fillId="0" borderId="0" xfId="27" applyFont="1" applyBorder="1" applyProtection="1"/>
    <xf numFmtId="0" fontId="77" fillId="11" borderId="0" xfId="27" applyFont="1" applyFill="1" applyBorder="1" applyAlignment="1" applyProtection="1">
      <alignment horizontal="left"/>
    </xf>
    <xf numFmtId="0" fontId="68" fillId="0" borderId="0" xfId="76" applyFont="1" applyBorder="1" applyAlignment="1" applyProtection="1">
      <alignment horizontal="left" wrapText="1"/>
    </xf>
    <xf numFmtId="0" fontId="68" fillId="0" borderId="0" xfId="76" applyFont="1" applyBorder="1" applyAlignment="1" applyProtection="1">
      <alignment horizontal="center"/>
    </xf>
    <xf numFmtId="171" fontId="68" fillId="0" borderId="0" xfId="76" applyNumberFormat="1" applyFont="1" applyBorder="1" applyAlignment="1" applyProtection="1">
      <alignment horizontal="center"/>
    </xf>
    <xf numFmtId="0" fontId="141" fillId="0" borderId="0" xfId="27" applyFont="1" applyBorder="1" applyProtection="1"/>
    <xf numFmtId="0" fontId="95" fillId="0" borderId="0" xfId="27" applyFont="1" applyBorder="1" applyAlignment="1" applyProtection="1">
      <alignment horizontal="center"/>
    </xf>
    <xf numFmtId="167" fontId="94" fillId="0" borderId="0" xfId="27" applyNumberFormat="1" applyFont="1" applyBorder="1"/>
    <xf numFmtId="0" fontId="23" fillId="0" borderId="0" xfId="2358" applyBorder="1"/>
    <xf numFmtId="0" fontId="95" fillId="0" borderId="0" xfId="27" applyFont="1" applyBorder="1" applyAlignment="1">
      <alignment horizontal="center"/>
    </xf>
    <xf numFmtId="0" fontId="68" fillId="0" borderId="0" xfId="76" applyFont="1" applyBorder="1" applyAlignment="1" applyProtection="1">
      <alignment horizontal="right" indent="1"/>
    </xf>
    <xf numFmtId="171" fontId="68" fillId="0" borderId="0" xfId="76" applyNumberFormat="1" applyFont="1" applyBorder="1" applyAlignment="1" applyProtection="1">
      <alignment horizontal="right" indent="1"/>
    </xf>
    <xf numFmtId="0" fontId="108" fillId="0" borderId="0" xfId="27" applyFont="1" applyBorder="1" applyAlignment="1" applyProtection="1">
      <alignment horizontal="right"/>
    </xf>
    <xf numFmtId="0" fontId="68" fillId="0" borderId="0" xfId="76" applyFont="1" applyBorder="1" applyAlignment="1" applyProtection="1">
      <alignment horizontal="left"/>
    </xf>
    <xf numFmtId="171" fontId="68" fillId="0" borderId="0" xfId="76" applyNumberFormat="1" applyFont="1" applyBorder="1" applyAlignment="1" applyProtection="1">
      <alignment horizontal="center" wrapText="1"/>
    </xf>
    <xf numFmtId="0" fontId="108" fillId="0" borderId="0" xfId="27" applyFont="1" applyBorder="1" applyProtection="1"/>
    <xf numFmtId="0" fontId="77" fillId="11" borderId="0" xfId="27" applyFont="1" applyFill="1" applyBorder="1" applyAlignment="1" applyProtection="1">
      <alignment vertical="center"/>
    </xf>
    <xf numFmtId="0" fontId="95" fillId="0" borderId="0" xfId="27" applyFont="1" applyBorder="1" applyAlignment="1" applyProtection="1">
      <alignment vertical="center"/>
    </xf>
    <xf numFmtId="0" fontId="95" fillId="0" borderId="0" xfId="27" applyFont="1" applyBorder="1" applyAlignment="1">
      <alignment vertical="center"/>
    </xf>
    <xf numFmtId="0" fontId="97" fillId="11" borderId="0" xfId="27" applyFont="1" applyFill="1" applyBorder="1" applyAlignment="1">
      <alignment vertical="center"/>
    </xf>
    <xf numFmtId="0" fontId="68" fillId="0" borderId="0" xfId="76" applyFont="1" applyBorder="1" applyAlignment="1" applyProtection="1">
      <alignment horizontal="center" vertical="center"/>
    </xf>
    <xf numFmtId="171" fontId="68" fillId="0" borderId="0" xfId="76" applyNumberFormat="1" applyFont="1" applyBorder="1" applyAlignment="1" applyProtection="1">
      <alignment horizontal="center" vertical="center"/>
    </xf>
    <xf numFmtId="0" fontId="108" fillId="11" borderId="0" xfId="27" applyFont="1" applyFill="1" applyBorder="1" applyAlignment="1" applyProtection="1">
      <alignment horizontal="left"/>
    </xf>
    <xf numFmtId="0" fontId="63" fillId="0" borderId="0" xfId="27" applyBorder="1" applyProtection="1"/>
    <xf numFmtId="0" fontId="108" fillId="11" borderId="0" xfId="27" applyFont="1" applyFill="1" applyBorder="1" applyProtection="1"/>
    <xf numFmtId="0" fontId="95" fillId="11" borderId="0" xfId="27" applyFont="1" applyFill="1" applyBorder="1" applyProtection="1"/>
    <xf numFmtId="0" fontId="103" fillId="0" borderId="0" xfId="27" applyFont="1" applyBorder="1" applyAlignment="1">
      <alignment wrapText="1"/>
    </xf>
    <xf numFmtId="0" fontId="78" fillId="0" borderId="0" xfId="2364" applyFont="1" applyBorder="1"/>
    <xf numFmtId="0" fontId="68" fillId="0" borderId="0" xfId="27" applyFont="1" applyBorder="1" applyProtection="1"/>
    <xf numFmtId="0" fontId="103" fillId="0" borderId="0" xfId="27" applyFont="1" applyBorder="1" applyAlignment="1" applyProtection="1">
      <alignment wrapText="1"/>
    </xf>
    <xf numFmtId="0" fontId="78" fillId="0" borderId="0" xfId="2364" applyFont="1" applyBorder="1" applyProtection="1"/>
    <xf numFmtId="0" fontId="109" fillId="0" borderId="0" xfId="27" applyFont="1" applyBorder="1" applyAlignment="1" applyProtection="1">
      <alignment wrapText="1"/>
    </xf>
    <xf numFmtId="0" fontId="76" fillId="35" borderId="85" xfId="27" applyFont="1" applyFill="1" applyBorder="1" applyAlignment="1" applyProtection="1">
      <alignment horizontal="center"/>
    </xf>
    <xf numFmtId="0" fontId="76" fillId="35" borderId="69" xfId="27" applyFont="1" applyFill="1" applyBorder="1" applyAlignment="1" applyProtection="1">
      <alignment horizontal="center"/>
    </xf>
    <xf numFmtId="0" fontId="76" fillId="35" borderId="55" xfId="27" applyFont="1" applyFill="1" applyBorder="1" applyAlignment="1" applyProtection="1">
      <alignment horizontal="center"/>
    </xf>
    <xf numFmtId="43" fontId="84" fillId="35" borderId="69" xfId="2400" quotePrefix="1" applyFont="1" applyFill="1" applyBorder="1" applyAlignment="1" applyProtection="1">
      <alignment horizontal="center" wrapText="1"/>
    </xf>
    <xf numFmtId="172" fontId="84" fillId="35" borderId="55" xfId="27" quotePrefix="1" applyNumberFormat="1" applyFont="1" applyFill="1" applyBorder="1" applyAlignment="1" applyProtection="1">
      <alignment horizontal="center" wrapText="1"/>
    </xf>
    <xf numFmtId="43" fontId="76" fillId="35" borderId="88" xfId="2400" applyFont="1" applyFill="1" applyBorder="1" applyAlignment="1" applyProtection="1">
      <alignment horizontal="center"/>
    </xf>
    <xf numFmtId="172" fontId="76" fillId="35" borderId="58" xfId="2361" applyNumberFormat="1" applyFont="1" applyFill="1" applyBorder="1" applyAlignment="1" applyProtection="1">
      <alignment horizontal="center"/>
    </xf>
    <xf numFmtId="43" fontId="76" fillId="0" borderId="55" xfId="2400" applyFont="1" applyFill="1" applyBorder="1" applyAlignment="1" applyProtection="1">
      <alignment horizontal="center"/>
      <protection locked="0"/>
    </xf>
    <xf numFmtId="0" fontId="151" fillId="34" borderId="104" xfId="27" applyFont="1" applyFill="1" applyBorder="1" applyAlignment="1" applyProtection="1">
      <alignment vertical="top" wrapText="1"/>
    </xf>
    <xf numFmtId="172" fontId="151" fillId="34" borderId="105" xfId="2399" applyNumberFormat="1" applyFont="1" applyFill="1" applyBorder="1" applyAlignment="1">
      <alignment horizontal="right" vertical="top"/>
    </xf>
    <xf numFmtId="0" fontId="109" fillId="11" borderId="107" xfId="27" applyFont="1" applyFill="1" applyBorder="1" applyAlignment="1" applyProtection="1">
      <alignment horizontal="center" vertical="top"/>
      <protection locked="0"/>
    </xf>
    <xf numFmtId="0" fontId="109" fillId="11" borderId="108" xfId="27" applyFont="1" applyFill="1" applyBorder="1" applyAlignment="1" applyProtection="1">
      <alignment horizontal="center" vertical="top"/>
      <protection locked="0"/>
    </xf>
    <xf numFmtId="0" fontId="109" fillId="11" borderId="109" xfId="27" applyFont="1" applyFill="1" applyBorder="1" applyAlignment="1" applyProtection="1">
      <alignment horizontal="center" vertical="top"/>
      <protection locked="0"/>
    </xf>
    <xf numFmtId="0" fontId="109" fillId="11" borderId="111" xfId="27" applyFont="1" applyFill="1" applyBorder="1" applyAlignment="1" applyProtection="1">
      <alignment horizontal="center" vertical="top"/>
      <protection locked="0"/>
    </xf>
    <xf numFmtId="0" fontId="109" fillId="11" borderId="112" xfId="27" applyFont="1" applyFill="1" applyBorder="1" applyAlignment="1" applyProtection="1">
      <alignment horizontal="center" vertical="top"/>
      <protection locked="0"/>
    </xf>
    <xf numFmtId="0" fontId="68" fillId="0" borderId="111" xfId="76" applyFont="1" applyBorder="1" applyAlignment="1" applyProtection="1">
      <alignment horizontal="center"/>
      <protection locked="0"/>
    </xf>
    <xf numFmtId="0" fontId="68" fillId="0" borderId="112" xfId="76" applyFont="1" applyBorder="1" applyAlignment="1" applyProtection="1">
      <alignment horizontal="center"/>
      <protection locked="0"/>
    </xf>
    <xf numFmtId="171" fontId="109" fillId="11" borderId="114" xfId="27" applyNumberFormat="1" applyFont="1" applyFill="1" applyBorder="1" applyAlignment="1" applyProtection="1">
      <alignment horizontal="center" vertical="center"/>
      <protection locked="0"/>
    </xf>
    <xf numFmtId="171" fontId="109" fillId="11" borderId="115" xfId="27" applyNumberFormat="1" applyFont="1" applyFill="1" applyBorder="1" applyAlignment="1" applyProtection="1">
      <alignment horizontal="center" vertical="center"/>
      <protection locked="0"/>
    </xf>
    <xf numFmtId="14" fontId="80" fillId="0" borderId="122" xfId="1256" applyNumberFormat="1" applyFont="1" applyBorder="1" applyAlignment="1" applyProtection="1">
      <alignment horizontal="left"/>
      <protection locked="0"/>
    </xf>
    <xf numFmtId="0" fontId="80" fillId="0" borderId="122" xfId="1256" applyFont="1" applyBorder="1" applyAlignment="1" applyProtection="1">
      <alignment horizontal="left"/>
      <protection locked="0"/>
    </xf>
    <xf numFmtId="0" fontId="139" fillId="14" borderId="119" xfId="1256" applyFont="1" applyFill="1" applyBorder="1" applyProtection="1">
      <protection locked="0"/>
    </xf>
    <xf numFmtId="0" fontId="139" fillId="14" borderId="0" xfId="1256" applyFont="1" applyFill="1" applyBorder="1" applyProtection="1">
      <protection locked="0"/>
    </xf>
    <xf numFmtId="0" fontId="80" fillId="0" borderId="123" xfId="1256" applyFont="1" applyBorder="1" applyAlignment="1" applyProtection="1">
      <alignment horizontal="left"/>
      <protection locked="0"/>
    </xf>
    <xf numFmtId="0" fontId="138" fillId="32" borderId="0" xfId="1256" applyFont="1" applyFill="1" applyAlignment="1">
      <alignment horizontal="center"/>
    </xf>
    <xf numFmtId="0" fontId="77" fillId="33" borderId="116" xfId="2399" applyFont="1" applyFill="1" applyBorder="1" applyAlignment="1">
      <alignment horizontal="left" vertical="center" wrapText="1" readingOrder="1"/>
    </xf>
    <xf numFmtId="0" fontId="77" fillId="33" borderId="117" xfId="2399" applyFont="1" applyFill="1" applyBorder="1" applyAlignment="1">
      <alignment horizontal="left" vertical="center" wrapText="1" readingOrder="1"/>
    </xf>
    <xf numFmtId="0" fontId="77" fillId="33" borderId="118" xfId="2399" applyFont="1" applyFill="1" applyBorder="1" applyAlignment="1">
      <alignment horizontal="left" vertical="center" wrapText="1" readingOrder="1"/>
    </xf>
    <xf numFmtId="0" fontId="77" fillId="33" borderId="119" xfId="2399" applyFont="1" applyFill="1" applyBorder="1" applyAlignment="1">
      <alignment horizontal="left" vertical="center" wrapText="1" readingOrder="1"/>
    </xf>
    <xf numFmtId="0" fontId="77" fillId="33" borderId="0" xfId="2399" applyFont="1" applyFill="1" applyBorder="1" applyAlignment="1">
      <alignment horizontal="left" vertical="center" wrapText="1" readingOrder="1"/>
    </xf>
    <xf numFmtId="0" fontId="77" fillId="33" borderId="120" xfId="2399" applyFont="1" applyFill="1" applyBorder="1" applyAlignment="1">
      <alignment horizontal="left" vertical="center" wrapText="1" readingOrder="1"/>
    </xf>
    <xf numFmtId="0" fontId="80" fillId="14" borderId="0" xfId="1256" applyFont="1" applyFill="1" applyBorder="1" applyProtection="1">
      <protection locked="0"/>
    </xf>
    <xf numFmtId="0" fontId="80" fillId="14" borderId="120" xfId="1256" applyFont="1" applyFill="1" applyBorder="1" applyProtection="1">
      <protection locked="0"/>
    </xf>
    <xf numFmtId="0" fontId="137" fillId="32" borderId="0" xfId="1256" applyFont="1" applyFill="1" applyAlignment="1">
      <alignment horizontal="center" vertical="center"/>
    </xf>
    <xf numFmtId="0" fontId="106" fillId="32" borderId="0" xfId="1256" applyFont="1" applyFill="1" applyBorder="1" applyAlignment="1">
      <alignment horizontal="left" indent="2"/>
    </xf>
    <xf numFmtId="0" fontId="138" fillId="32" borderId="0" xfId="1256" applyFont="1" applyFill="1" applyBorder="1" applyAlignment="1">
      <alignment horizontal="center"/>
    </xf>
    <xf numFmtId="0" fontId="76" fillId="0" borderId="63" xfId="27" applyFont="1" applyFill="1" applyBorder="1" applyAlignment="1" applyProtection="1">
      <alignment horizontal="left"/>
    </xf>
    <xf numFmtId="0" fontId="76" fillId="0" borderId="64" xfId="27" applyFont="1" applyFill="1" applyBorder="1" applyAlignment="1" applyProtection="1">
      <alignment horizontal="left"/>
    </xf>
    <xf numFmtId="2" fontId="76" fillId="35" borderId="36" xfId="27" applyNumberFormat="1" applyFont="1" applyFill="1" applyBorder="1" applyAlignment="1" applyProtection="1">
      <alignment horizontal="center"/>
    </xf>
    <xf numFmtId="2" fontId="76" fillId="35" borderId="55" xfId="27" applyNumberFormat="1" applyFont="1" applyFill="1" applyBorder="1" applyAlignment="1" applyProtection="1">
      <alignment horizontal="center"/>
    </xf>
    <xf numFmtId="2" fontId="76" fillId="35" borderId="54" xfId="27" applyNumberFormat="1" applyFont="1" applyFill="1" applyBorder="1" applyAlignment="1" applyProtection="1">
      <alignment horizontal="center"/>
    </xf>
    <xf numFmtId="2" fontId="76" fillId="35" borderId="70" xfId="27" applyNumberFormat="1" applyFont="1" applyFill="1" applyBorder="1" applyAlignment="1" applyProtection="1">
      <alignment horizontal="center"/>
    </xf>
    <xf numFmtId="2" fontId="76" fillId="35" borderId="71" xfId="27" applyNumberFormat="1" applyFont="1" applyFill="1" applyBorder="1" applyAlignment="1" applyProtection="1">
      <alignment horizontal="center"/>
    </xf>
    <xf numFmtId="2" fontId="76" fillId="35" borderId="72" xfId="27" applyNumberFormat="1" applyFont="1" applyFill="1" applyBorder="1" applyAlignment="1" applyProtection="1">
      <alignment horizontal="center"/>
    </xf>
    <xf numFmtId="2" fontId="76" fillId="35" borderId="43" xfId="27" applyNumberFormat="1" applyFont="1" applyFill="1" applyBorder="1" applyAlignment="1" applyProtection="1">
      <alignment horizontal="center"/>
    </xf>
    <xf numFmtId="2" fontId="76" fillId="35" borderId="44" xfId="27" applyNumberFormat="1" applyFont="1" applyFill="1" applyBorder="1" applyAlignment="1" applyProtection="1">
      <alignment horizontal="center"/>
    </xf>
    <xf numFmtId="2" fontId="76" fillId="35" borderId="45" xfId="27" applyNumberFormat="1" applyFont="1" applyFill="1" applyBorder="1" applyAlignment="1" applyProtection="1">
      <alignment horizontal="center"/>
    </xf>
    <xf numFmtId="0" fontId="76" fillId="33" borderId="36" xfId="27" applyFont="1" applyFill="1" applyBorder="1" applyAlignment="1" applyProtection="1">
      <alignment horizontal="center"/>
    </xf>
    <xf numFmtId="0" fontId="68" fillId="0" borderId="62" xfId="27" applyFont="1" applyBorder="1" applyAlignment="1" applyProtection="1">
      <alignment horizontal="left" wrapText="1"/>
    </xf>
    <xf numFmtId="0" fontId="68" fillId="0" borderId="63" xfId="27" applyFont="1" applyBorder="1" applyAlignment="1" applyProtection="1">
      <alignment wrapText="1"/>
    </xf>
    <xf numFmtId="0" fontId="76" fillId="35" borderId="43" xfId="2361" applyFont="1" applyFill="1" applyBorder="1" applyAlignment="1" applyProtection="1">
      <alignment horizontal="left"/>
    </xf>
    <xf numFmtId="0" fontId="76" fillId="35" borderId="44" xfId="2361" applyFont="1" applyFill="1" applyBorder="1" applyAlignment="1" applyProtection="1">
      <alignment horizontal="left"/>
    </xf>
    <xf numFmtId="0" fontId="76" fillId="35" borderId="75" xfId="2361" applyFont="1" applyFill="1" applyBorder="1" applyAlignment="1" applyProtection="1">
      <alignment horizontal="left"/>
    </xf>
    <xf numFmtId="0" fontId="68" fillId="33" borderId="63" xfId="27" quotePrefix="1" applyFont="1" applyFill="1" applyBorder="1" applyAlignment="1" applyProtection="1">
      <alignment wrapText="1"/>
    </xf>
    <xf numFmtId="0" fontId="68" fillId="33" borderId="64" xfId="27" quotePrefix="1" applyFont="1" applyFill="1" applyBorder="1" applyAlignment="1" applyProtection="1">
      <alignment wrapText="1"/>
    </xf>
    <xf numFmtId="0" fontId="68" fillId="5" borderId="0" xfId="27" quotePrefix="1" applyFont="1" applyFill="1" applyBorder="1" applyAlignment="1" applyProtection="1">
      <alignment wrapText="1"/>
    </xf>
    <xf numFmtId="0" fontId="76" fillId="35" borderId="89" xfId="27" applyFont="1" applyFill="1" applyBorder="1" applyAlignment="1" applyProtection="1">
      <alignment horizontal="left" wrapText="1"/>
    </xf>
    <xf numFmtId="0" fontId="76" fillId="35" borderId="44" xfId="27" applyFont="1" applyFill="1" applyBorder="1" applyAlignment="1" applyProtection="1">
      <alignment horizontal="left" wrapText="1"/>
    </xf>
    <xf numFmtId="0" fontId="76" fillId="35" borderId="45" xfId="27" applyFont="1" applyFill="1" applyBorder="1" applyAlignment="1" applyProtection="1">
      <alignment horizontal="left" wrapText="1"/>
    </xf>
    <xf numFmtId="0" fontId="76" fillId="33" borderId="51" xfId="27" applyFont="1" applyFill="1" applyBorder="1" applyAlignment="1" applyProtection="1">
      <alignment horizontal="center"/>
    </xf>
    <xf numFmtId="0" fontId="76" fillId="33" borderId="52" xfId="27" applyFont="1" applyFill="1" applyBorder="1" applyAlignment="1" applyProtection="1">
      <alignment horizontal="center"/>
    </xf>
    <xf numFmtId="0" fontId="76" fillId="33" borderId="53" xfId="27" applyFont="1" applyFill="1" applyBorder="1" applyAlignment="1" applyProtection="1">
      <alignment horizontal="center"/>
    </xf>
    <xf numFmtId="0" fontId="76" fillId="33" borderId="51" xfId="27" applyFont="1" applyFill="1" applyBorder="1" applyAlignment="1" applyProtection="1">
      <alignment horizontal="center" wrapText="1"/>
    </xf>
    <xf numFmtId="0" fontId="76" fillId="33" borderId="52" xfId="27" applyFont="1" applyFill="1" applyBorder="1" applyAlignment="1" applyProtection="1">
      <alignment horizontal="center" wrapText="1"/>
    </xf>
    <xf numFmtId="0" fontId="76" fillId="33" borderId="53" xfId="27" applyFont="1" applyFill="1" applyBorder="1" applyAlignment="1" applyProtection="1">
      <alignment horizontal="center" wrapText="1"/>
    </xf>
    <xf numFmtId="0" fontId="76" fillId="35" borderId="0" xfId="27" applyFont="1" applyFill="1" applyBorder="1" applyAlignment="1" applyProtection="1">
      <alignment horizontal="center"/>
    </xf>
    <xf numFmtId="0" fontId="76" fillId="35" borderId="47" xfId="27" applyFont="1" applyFill="1" applyBorder="1" applyAlignment="1" applyProtection="1">
      <alignment horizontal="center"/>
    </xf>
    <xf numFmtId="0" fontId="141" fillId="11" borderId="0" xfId="27" applyFont="1" applyFill="1" applyBorder="1" applyProtection="1"/>
    <xf numFmtId="0" fontId="76" fillId="35" borderId="0" xfId="27" applyFont="1" applyFill="1" applyBorder="1" applyAlignment="1" applyProtection="1">
      <alignment horizontal="left"/>
    </xf>
    <xf numFmtId="0" fontId="76" fillId="11" borderId="0" xfId="21" applyFont="1" applyFill="1" applyBorder="1" applyAlignment="1" applyProtection="1">
      <alignment horizontal="center"/>
    </xf>
    <xf numFmtId="0" fontId="63" fillId="0" borderId="0" xfId="27" applyAlignment="1" applyProtection="1">
      <alignment horizontal="center"/>
    </xf>
    <xf numFmtId="0" fontId="76" fillId="35" borderId="27" xfId="21" applyFont="1" applyFill="1" applyBorder="1" applyAlignment="1" applyProtection="1">
      <alignment horizontal="center"/>
    </xf>
    <xf numFmtId="0" fontId="76" fillId="35" borderId="39" xfId="21" applyFont="1" applyFill="1" applyBorder="1" applyAlignment="1" applyProtection="1">
      <alignment horizontal="center"/>
    </xf>
    <xf numFmtId="0" fontId="76" fillId="35" borderId="95" xfId="21" applyFont="1" applyFill="1" applyBorder="1" applyAlignment="1" applyProtection="1">
      <alignment horizontal="center"/>
    </xf>
    <xf numFmtId="0" fontId="77" fillId="35" borderId="54" xfId="85" applyFont="1" applyFill="1" applyBorder="1" applyAlignment="1" applyProtection="1">
      <alignment horizontal="center"/>
    </xf>
    <xf numFmtId="0" fontId="77" fillId="35" borderId="36" xfId="85" applyFont="1" applyFill="1" applyBorder="1" applyAlignment="1" applyProtection="1">
      <alignment horizontal="center"/>
    </xf>
    <xf numFmtId="0" fontId="77" fillId="35" borderId="55" xfId="85" applyFont="1" applyFill="1" applyBorder="1" applyAlignment="1" applyProtection="1">
      <alignment horizontal="center"/>
    </xf>
    <xf numFmtId="2" fontId="77" fillId="4" borderId="36" xfId="27" quotePrefix="1" applyNumberFormat="1" applyFont="1" applyFill="1" applyBorder="1" applyAlignment="1" applyProtection="1">
      <alignment horizontal="center" wrapText="1"/>
    </xf>
    <xf numFmtId="0" fontId="76" fillId="35" borderId="18" xfId="27" applyFont="1" applyFill="1" applyBorder="1" applyAlignment="1" applyProtection="1">
      <alignment horizontal="left"/>
    </xf>
    <xf numFmtId="1" fontId="76" fillId="11" borderId="63" xfId="27" applyNumberFormat="1" applyFont="1" applyFill="1" applyBorder="1" applyAlignment="1" applyProtection="1">
      <alignment horizontal="left"/>
    </xf>
    <xf numFmtId="1" fontId="76" fillId="11" borderId="0" xfId="27" applyNumberFormat="1" applyFont="1" applyFill="1" applyBorder="1" applyAlignment="1" applyProtection="1">
      <alignment horizontal="left"/>
    </xf>
    <xf numFmtId="1" fontId="76" fillId="11" borderId="64" xfId="27" applyNumberFormat="1" applyFont="1" applyFill="1" applyBorder="1" applyAlignment="1" applyProtection="1">
      <alignment horizontal="left"/>
    </xf>
    <xf numFmtId="1" fontId="76" fillId="0" borderId="0" xfId="27" applyNumberFormat="1" applyFont="1" applyFill="1" applyBorder="1" applyAlignment="1" applyProtection="1">
      <alignment horizontal="left"/>
    </xf>
    <xf numFmtId="0" fontId="76" fillId="35" borderId="36" xfId="27" applyFont="1" applyFill="1" applyBorder="1" applyAlignment="1" applyProtection="1">
      <alignment horizontal="center" wrapText="1"/>
    </xf>
    <xf numFmtId="0" fontId="76" fillId="35" borderId="36" xfId="27" applyFont="1" applyFill="1" applyBorder="1" applyAlignment="1" applyProtection="1">
      <alignment horizontal="center"/>
    </xf>
  </cellXfs>
  <cellStyles count="2402">
    <cellStyle name="20% - Accent1 2" xfId="118" xr:uid="{00000000-0005-0000-0000-000000000000}"/>
    <cellStyle name="20% - Accent1 2 2" xfId="291" xr:uid="{00000000-0005-0000-0000-000001000000}"/>
    <cellStyle name="20% - Accent1 2 2 2" xfId="1332" xr:uid="{00000000-0005-0000-0000-000002000000}"/>
    <cellStyle name="20% - Accent1 2 3" xfId="1331" xr:uid="{00000000-0005-0000-0000-000003000000}"/>
    <cellStyle name="20% - Accent1 3" xfId="230" xr:uid="{00000000-0005-0000-0000-000004000000}"/>
    <cellStyle name="20% - Accent1 3 2" xfId="1333" xr:uid="{00000000-0005-0000-0000-000005000000}"/>
    <cellStyle name="20% - Accent1 4" xfId="1627" xr:uid="{00000000-0005-0000-0000-000006000000}"/>
    <cellStyle name="Attribute_ARF222.0_July03 (final)" xfId="56" xr:uid="{00000000-0005-0000-0000-000007000000}"/>
    <cellStyle name="CategoryHeading" xfId="55" xr:uid="{00000000-0005-0000-0000-000008000000}"/>
    <cellStyle name="Comma" xfId="2400" builtinId="3"/>
    <cellStyle name="Comma 10" xfId="43" xr:uid="{00000000-0005-0000-0000-00000A000000}"/>
    <cellStyle name="Comma 10 10" xfId="456" xr:uid="{00000000-0005-0000-0000-00000B000000}"/>
    <cellStyle name="Comma 10 11" xfId="457" xr:uid="{00000000-0005-0000-0000-00000C000000}"/>
    <cellStyle name="Comma 10 2" xfId="46" xr:uid="{00000000-0005-0000-0000-00000D000000}"/>
    <cellStyle name="Comma 10 2 2" xfId="70" xr:uid="{00000000-0005-0000-0000-00000E000000}"/>
    <cellStyle name="Comma 10 2 2 2" xfId="143" xr:uid="{00000000-0005-0000-0000-00000F000000}"/>
    <cellStyle name="Comma 10 2 2 2 2" xfId="316" xr:uid="{00000000-0005-0000-0000-000010000000}"/>
    <cellStyle name="Comma 10 2 2 2 2 2" xfId="461" xr:uid="{00000000-0005-0000-0000-000011000000}"/>
    <cellStyle name="Comma 10 2 2 2 3" xfId="460" xr:uid="{00000000-0005-0000-0000-000012000000}"/>
    <cellStyle name="Comma 10 2 2 3" xfId="250" xr:uid="{00000000-0005-0000-0000-000013000000}"/>
    <cellStyle name="Comma 10 2 2 3 2" xfId="463" xr:uid="{00000000-0005-0000-0000-000014000000}"/>
    <cellStyle name="Comma 10 2 2 3 3" xfId="462" xr:uid="{00000000-0005-0000-0000-000015000000}"/>
    <cellStyle name="Comma 10 2 2 4" xfId="464" xr:uid="{00000000-0005-0000-0000-000016000000}"/>
    <cellStyle name="Comma 10 2 2 4 2" xfId="465" xr:uid="{00000000-0005-0000-0000-000017000000}"/>
    <cellStyle name="Comma 10 2 2 5" xfId="466" xr:uid="{00000000-0005-0000-0000-000018000000}"/>
    <cellStyle name="Comma 10 2 2 5 2" xfId="467" xr:uid="{00000000-0005-0000-0000-000019000000}"/>
    <cellStyle name="Comma 10 2 2 6" xfId="468" xr:uid="{00000000-0005-0000-0000-00001A000000}"/>
    <cellStyle name="Comma 10 2 2 7" xfId="459" xr:uid="{00000000-0005-0000-0000-00001B000000}"/>
    <cellStyle name="Comma 10 2 3" xfId="132" xr:uid="{00000000-0005-0000-0000-00001C000000}"/>
    <cellStyle name="Comma 10 2 3 2" xfId="305" xr:uid="{00000000-0005-0000-0000-00001D000000}"/>
    <cellStyle name="Comma 10 2 3 2 2" xfId="470" xr:uid="{00000000-0005-0000-0000-00001E000000}"/>
    <cellStyle name="Comma 10 2 3 3" xfId="469" xr:uid="{00000000-0005-0000-0000-00001F000000}"/>
    <cellStyle name="Comma 10 2 4" xfId="240" xr:uid="{00000000-0005-0000-0000-000020000000}"/>
    <cellStyle name="Comma 10 2 4 2" xfId="472" xr:uid="{00000000-0005-0000-0000-000021000000}"/>
    <cellStyle name="Comma 10 2 4 3" xfId="471" xr:uid="{00000000-0005-0000-0000-000022000000}"/>
    <cellStyle name="Comma 10 2 5" xfId="473" xr:uid="{00000000-0005-0000-0000-000023000000}"/>
    <cellStyle name="Comma 10 2 5 2" xfId="474" xr:uid="{00000000-0005-0000-0000-000024000000}"/>
    <cellStyle name="Comma 10 2 6" xfId="475" xr:uid="{00000000-0005-0000-0000-000025000000}"/>
    <cellStyle name="Comma 10 2 6 2" xfId="476" xr:uid="{00000000-0005-0000-0000-000026000000}"/>
    <cellStyle name="Comma 10 2 7" xfId="477" xr:uid="{00000000-0005-0000-0000-000027000000}"/>
    <cellStyle name="Comma 10 2 8" xfId="458" xr:uid="{00000000-0005-0000-0000-000028000000}"/>
    <cellStyle name="Comma 10 3" xfId="35" xr:uid="{00000000-0005-0000-0000-000029000000}"/>
    <cellStyle name="Comma 10 3 2" xfId="66" xr:uid="{00000000-0005-0000-0000-00002A000000}"/>
    <cellStyle name="Comma 10 3 2 2" xfId="139" xr:uid="{00000000-0005-0000-0000-00002B000000}"/>
    <cellStyle name="Comma 10 3 2 2 2" xfId="312" xr:uid="{00000000-0005-0000-0000-00002C000000}"/>
    <cellStyle name="Comma 10 3 2 2 2 2" xfId="1334" xr:uid="{00000000-0005-0000-0000-00002D000000}"/>
    <cellStyle name="Comma 10 3 2 2 3" xfId="480" xr:uid="{00000000-0005-0000-0000-00002E000000}"/>
    <cellStyle name="Comma 10 3 2 3" xfId="202" xr:uid="{00000000-0005-0000-0000-00002F000000}"/>
    <cellStyle name="Comma 10 3 2 3 2" xfId="373" xr:uid="{00000000-0005-0000-0000-000030000000}"/>
    <cellStyle name="Comma 10 3 2 3 2 2" xfId="415" xr:uid="{00000000-0005-0000-0000-000031000000}"/>
    <cellStyle name="Comma 10 3 2 3 2 3" xfId="1335" xr:uid="{00000000-0005-0000-0000-000032000000}"/>
    <cellStyle name="Comma 10 3 2 3 2 4" xfId="2397" xr:uid="{00000000-0005-0000-0000-000033000000}"/>
    <cellStyle name="Comma 10 3 2 3 3" xfId="481" xr:uid="{00000000-0005-0000-0000-000034000000}"/>
    <cellStyle name="Comma 10 3 2 4" xfId="246" xr:uid="{00000000-0005-0000-0000-000035000000}"/>
    <cellStyle name="Comma 10 3 2 4 2" xfId="1336" xr:uid="{00000000-0005-0000-0000-000036000000}"/>
    <cellStyle name="Comma 10 3 2 5" xfId="479" xr:uid="{00000000-0005-0000-0000-000037000000}"/>
    <cellStyle name="Comma 10 3 3" xfId="124" xr:uid="{00000000-0005-0000-0000-000038000000}"/>
    <cellStyle name="Comma 10 3 3 2" xfId="297" xr:uid="{00000000-0005-0000-0000-000039000000}"/>
    <cellStyle name="Comma 10 3 3 2 2" xfId="483" xr:uid="{00000000-0005-0000-0000-00003A000000}"/>
    <cellStyle name="Comma 10 3 3 3" xfId="482" xr:uid="{00000000-0005-0000-0000-00003B000000}"/>
    <cellStyle name="Comma 10 3 4" xfId="236" xr:uid="{00000000-0005-0000-0000-00003C000000}"/>
    <cellStyle name="Comma 10 3 4 2" xfId="485" xr:uid="{00000000-0005-0000-0000-00003D000000}"/>
    <cellStyle name="Comma 10 3 4 3" xfId="484" xr:uid="{00000000-0005-0000-0000-00003E000000}"/>
    <cellStyle name="Comma 10 3 5" xfId="486" xr:uid="{00000000-0005-0000-0000-00003F000000}"/>
    <cellStyle name="Comma 10 3 5 2" xfId="487" xr:uid="{00000000-0005-0000-0000-000040000000}"/>
    <cellStyle name="Comma 10 3 6" xfId="488" xr:uid="{00000000-0005-0000-0000-000041000000}"/>
    <cellStyle name="Comma 10 3 7" xfId="478" xr:uid="{00000000-0005-0000-0000-000042000000}"/>
    <cellStyle name="Comma 10 4" xfId="129" xr:uid="{00000000-0005-0000-0000-000043000000}"/>
    <cellStyle name="Comma 10 4 2" xfId="302" xr:uid="{00000000-0005-0000-0000-000044000000}"/>
    <cellStyle name="Comma 10 4 2 2" xfId="489" xr:uid="{00000000-0005-0000-0000-000045000000}"/>
    <cellStyle name="Comma 10 4 3" xfId="490" xr:uid="{00000000-0005-0000-0000-000046000000}"/>
    <cellStyle name="Comma 10 4 3 2" xfId="491" xr:uid="{00000000-0005-0000-0000-000047000000}"/>
    <cellStyle name="Comma 10 4 4" xfId="492" xr:uid="{00000000-0005-0000-0000-000048000000}"/>
    <cellStyle name="Comma 10 4 4 2" xfId="493" xr:uid="{00000000-0005-0000-0000-000049000000}"/>
    <cellStyle name="Comma 10 4 5" xfId="494" xr:uid="{00000000-0005-0000-0000-00004A000000}"/>
    <cellStyle name="Comma 10 4 5 2" xfId="495" xr:uid="{00000000-0005-0000-0000-00004B000000}"/>
    <cellStyle name="Comma 10 4 6" xfId="496" xr:uid="{00000000-0005-0000-0000-00004C000000}"/>
    <cellStyle name="Comma 10 5" xfId="399" xr:uid="{00000000-0005-0000-0000-00004D000000}"/>
    <cellStyle name="Comma 10 5 2" xfId="497" xr:uid="{00000000-0005-0000-0000-00004E000000}"/>
    <cellStyle name="Comma 10 6" xfId="498" xr:uid="{00000000-0005-0000-0000-00004F000000}"/>
    <cellStyle name="Comma 10 6 2" xfId="499" xr:uid="{00000000-0005-0000-0000-000050000000}"/>
    <cellStyle name="Comma 10 7" xfId="500" xr:uid="{00000000-0005-0000-0000-000051000000}"/>
    <cellStyle name="Comma 10 7 2" xfId="501" xr:uid="{00000000-0005-0000-0000-000052000000}"/>
    <cellStyle name="Comma 10 8" xfId="502" xr:uid="{00000000-0005-0000-0000-000053000000}"/>
    <cellStyle name="Comma 10 8 2" xfId="503" xr:uid="{00000000-0005-0000-0000-000054000000}"/>
    <cellStyle name="Comma 10 9" xfId="504" xr:uid="{00000000-0005-0000-0000-000055000000}"/>
    <cellStyle name="Comma 11" xfId="404" xr:uid="{00000000-0005-0000-0000-000056000000}"/>
    <cellStyle name="Comma 11 2" xfId="506" xr:uid="{00000000-0005-0000-0000-000057000000}"/>
    <cellStyle name="Comma 11 2 2" xfId="507" xr:uid="{00000000-0005-0000-0000-000058000000}"/>
    <cellStyle name="Comma 11 2 2 2" xfId="508" xr:uid="{00000000-0005-0000-0000-000059000000}"/>
    <cellStyle name="Comma 11 2 3" xfId="509" xr:uid="{00000000-0005-0000-0000-00005A000000}"/>
    <cellStyle name="Comma 11 2 3 2" xfId="510" xr:uid="{00000000-0005-0000-0000-00005B000000}"/>
    <cellStyle name="Comma 11 2 4" xfId="511" xr:uid="{00000000-0005-0000-0000-00005C000000}"/>
    <cellStyle name="Comma 11 2 4 2" xfId="512" xr:uid="{00000000-0005-0000-0000-00005D000000}"/>
    <cellStyle name="Comma 11 2 5" xfId="513" xr:uid="{00000000-0005-0000-0000-00005E000000}"/>
    <cellStyle name="Comma 11 2 5 2" xfId="514" xr:uid="{00000000-0005-0000-0000-00005F000000}"/>
    <cellStyle name="Comma 11 2 6" xfId="515" xr:uid="{00000000-0005-0000-0000-000060000000}"/>
    <cellStyle name="Comma 11 2 7" xfId="516" xr:uid="{00000000-0005-0000-0000-000061000000}"/>
    <cellStyle name="Comma 11 3" xfId="517" xr:uid="{00000000-0005-0000-0000-000062000000}"/>
    <cellStyle name="Comma 11 3 2" xfId="518" xr:uid="{00000000-0005-0000-0000-000063000000}"/>
    <cellStyle name="Comma 11 4" xfId="519" xr:uid="{00000000-0005-0000-0000-000064000000}"/>
    <cellStyle name="Comma 11 4 2" xfId="520" xr:uid="{00000000-0005-0000-0000-000065000000}"/>
    <cellStyle name="Comma 11 5" xfId="521" xr:uid="{00000000-0005-0000-0000-000066000000}"/>
    <cellStyle name="Comma 11 5 2" xfId="522" xr:uid="{00000000-0005-0000-0000-000067000000}"/>
    <cellStyle name="Comma 11 6" xfId="523" xr:uid="{00000000-0005-0000-0000-000068000000}"/>
    <cellStyle name="Comma 11 6 2" xfId="524" xr:uid="{00000000-0005-0000-0000-000069000000}"/>
    <cellStyle name="Comma 11 7" xfId="525" xr:uid="{00000000-0005-0000-0000-00006A000000}"/>
    <cellStyle name="Comma 11 8" xfId="526" xr:uid="{00000000-0005-0000-0000-00006B000000}"/>
    <cellStyle name="Comma 11 9" xfId="505" xr:uid="{00000000-0005-0000-0000-00006C000000}"/>
    <cellStyle name="Comma 12" xfId="451" xr:uid="{00000000-0005-0000-0000-00006D000000}"/>
    <cellStyle name="Comma 12 10" xfId="527" xr:uid="{00000000-0005-0000-0000-00006E000000}"/>
    <cellStyle name="Comma 12 2" xfId="528" xr:uid="{00000000-0005-0000-0000-00006F000000}"/>
    <cellStyle name="Comma 12 2 2" xfId="529" xr:uid="{00000000-0005-0000-0000-000070000000}"/>
    <cellStyle name="Comma 12 2 2 2" xfId="530" xr:uid="{00000000-0005-0000-0000-000071000000}"/>
    <cellStyle name="Comma 12 2 2 2 2" xfId="531" xr:uid="{00000000-0005-0000-0000-000072000000}"/>
    <cellStyle name="Comma 12 2 2 3" xfId="532" xr:uid="{00000000-0005-0000-0000-000073000000}"/>
    <cellStyle name="Comma 12 2 2 3 2" xfId="533" xr:uid="{00000000-0005-0000-0000-000074000000}"/>
    <cellStyle name="Comma 12 2 2 4" xfId="534" xr:uid="{00000000-0005-0000-0000-000075000000}"/>
    <cellStyle name="Comma 12 2 2 4 2" xfId="535" xr:uid="{00000000-0005-0000-0000-000076000000}"/>
    <cellStyle name="Comma 12 2 2 5" xfId="536" xr:uid="{00000000-0005-0000-0000-000077000000}"/>
    <cellStyle name="Comma 12 2 2 6" xfId="537" xr:uid="{00000000-0005-0000-0000-000078000000}"/>
    <cellStyle name="Comma 12 2 3" xfId="538" xr:uid="{00000000-0005-0000-0000-000079000000}"/>
    <cellStyle name="Comma 12 2 3 2" xfId="539" xr:uid="{00000000-0005-0000-0000-00007A000000}"/>
    <cellStyle name="Comma 12 2 4" xfId="540" xr:uid="{00000000-0005-0000-0000-00007B000000}"/>
    <cellStyle name="Comma 12 2 4 2" xfId="541" xr:uid="{00000000-0005-0000-0000-00007C000000}"/>
    <cellStyle name="Comma 12 2 5" xfId="542" xr:uid="{00000000-0005-0000-0000-00007D000000}"/>
    <cellStyle name="Comma 12 2 5 2" xfId="543" xr:uid="{00000000-0005-0000-0000-00007E000000}"/>
    <cellStyle name="Comma 12 2 6" xfId="544" xr:uid="{00000000-0005-0000-0000-00007F000000}"/>
    <cellStyle name="Comma 12 2 6 2" xfId="545" xr:uid="{00000000-0005-0000-0000-000080000000}"/>
    <cellStyle name="Comma 12 2 7" xfId="546" xr:uid="{00000000-0005-0000-0000-000081000000}"/>
    <cellStyle name="Comma 12 2 8" xfId="547" xr:uid="{00000000-0005-0000-0000-000082000000}"/>
    <cellStyle name="Comma 12 3" xfId="548" xr:uid="{00000000-0005-0000-0000-000083000000}"/>
    <cellStyle name="Comma 12 3 2" xfId="549" xr:uid="{00000000-0005-0000-0000-000084000000}"/>
    <cellStyle name="Comma 12 3 2 2" xfId="550" xr:uid="{00000000-0005-0000-0000-000085000000}"/>
    <cellStyle name="Comma 12 3 3" xfId="551" xr:uid="{00000000-0005-0000-0000-000086000000}"/>
    <cellStyle name="Comma 12 3 3 2" xfId="552" xr:uid="{00000000-0005-0000-0000-000087000000}"/>
    <cellStyle name="Comma 12 3 4" xfId="553" xr:uid="{00000000-0005-0000-0000-000088000000}"/>
    <cellStyle name="Comma 12 3 4 2" xfId="554" xr:uid="{00000000-0005-0000-0000-000089000000}"/>
    <cellStyle name="Comma 12 3 5" xfId="555" xr:uid="{00000000-0005-0000-0000-00008A000000}"/>
    <cellStyle name="Comma 12 3 6" xfId="556" xr:uid="{00000000-0005-0000-0000-00008B000000}"/>
    <cellStyle name="Comma 12 4" xfId="557" xr:uid="{00000000-0005-0000-0000-00008C000000}"/>
    <cellStyle name="Comma 12 4 2" xfId="558" xr:uid="{00000000-0005-0000-0000-00008D000000}"/>
    <cellStyle name="Comma 12 5" xfId="559" xr:uid="{00000000-0005-0000-0000-00008E000000}"/>
    <cellStyle name="Comma 12 5 2" xfId="560" xr:uid="{00000000-0005-0000-0000-00008F000000}"/>
    <cellStyle name="Comma 12 6" xfId="561" xr:uid="{00000000-0005-0000-0000-000090000000}"/>
    <cellStyle name="Comma 12 6 2" xfId="562" xr:uid="{00000000-0005-0000-0000-000091000000}"/>
    <cellStyle name="Comma 12 7" xfId="563" xr:uid="{00000000-0005-0000-0000-000092000000}"/>
    <cellStyle name="Comma 12 7 2" xfId="564" xr:uid="{00000000-0005-0000-0000-000093000000}"/>
    <cellStyle name="Comma 12 8" xfId="565" xr:uid="{00000000-0005-0000-0000-000094000000}"/>
    <cellStyle name="Comma 12 9" xfId="566" xr:uid="{00000000-0005-0000-0000-000095000000}"/>
    <cellStyle name="Comma 13" xfId="52" xr:uid="{00000000-0005-0000-0000-000096000000}"/>
    <cellStyle name="Comma 13 10" xfId="567" xr:uid="{00000000-0005-0000-0000-000097000000}"/>
    <cellStyle name="Comma 13 2" xfId="72" xr:uid="{00000000-0005-0000-0000-000098000000}"/>
    <cellStyle name="Comma 13 2 2" xfId="145" xr:uid="{00000000-0005-0000-0000-000099000000}"/>
    <cellStyle name="Comma 13 2 2 2" xfId="318" xr:uid="{00000000-0005-0000-0000-00009A000000}"/>
    <cellStyle name="Comma 13 2 2 2 2" xfId="571" xr:uid="{00000000-0005-0000-0000-00009B000000}"/>
    <cellStyle name="Comma 13 2 2 2 3" xfId="570" xr:uid="{00000000-0005-0000-0000-00009C000000}"/>
    <cellStyle name="Comma 13 2 2 3" xfId="572" xr:uid="{00000000-0005-0000-0000-00009D000000}"/>
    <cellStyle name="Comma 13 2 2 3 2" xfId="573" xr:uid="{00000000-0005-0000-0000-00009E000000}"/>
    <cellStyle name="Comma 13 2 2 4" xfId="574" xr:uid="{00000000-0005-0000-0000-00009F000000}"/>
    <cellStyle name="Comma 13 2 2 4 2" xfId="575" xr:uid="{00000000-0005-0000-0000-0000A0000000}"/>
    <cellStyle name="Comma 13 2 2 5" xfId="576" xr:uid="{00000000-0005-0000-0000-0000A1000000}"/>
    <cellStyle name="Comma 13 2 2 6" xfId="577" xr:uid="{00000000-0005-0000-0000-0000A2000000}"/>
    <cellStyle name="Comma 13 2 2 7" xfId="569" xr:uid="{00000000-0005-0000-0000-0000A3000000}"/>
    <cellStyle name="Comma 13 2 3" xfId="176" xr:uid="{00000000-0005-0000-0000-0000A4000000}"/>
    <cellStyle name="Comma 13 2 3 2" xfId="211" xr:uid="{00000000-0005-0000-0000-0000A5000000}"/>
    <cellStyle name="Comma 13 2 3 2 2" xfId="382" xr:uid="{00000000-0005-0000-0000-0000A6000000}"/>
    <cellStyle name="Comma 13 2 3 2 2 2" xfId="1337" xr:uid="{00000000-0005-0000-0000-0000A7000000}"/>
    <cellStyle name="Comma 13 2 3 2 3" xfId="431" xr:uid="{00000000-0005-0000-0000-0000A8000000}"/>
    <cellStyle name="Comma 13 2 3 2 4" xfId="579" xr:uid="{00000000-0005-0000-0000-0000A9000000}"/>
    <cellStyle name="Comma 13 2 3 2 5" xfId="2378" xr:uid="{00000000-0005-0000-0000-0000AA000000}"/>
    <cellStyle name="Comma 13 2 3 3" xfId="349" xr:uid="{00000000-0005-0000-0000-0000AB000000}"/>
    <cellStyle name="Comma 13 2 3 3 2" xfId="1338" xr:uid="{00000000-0005-0000-0000-0000AC000000}"/>
    <cellStyle name="Comma 13 2 3 4" xfId="578" xr:uid="{00000000-0005-0000-0000-0000AD000000}"/>
    <cellStyle name="Comma 13 2 4" xfId="252" xr:uid="{00000000-0005-0000-0000-0000AE000000}"/>
    <cellStyle name="Comma 13 2 4 2" xfId="581" xr:uid="{00000000-0005-0000-0000-0000AF000000}"/>
    <cellStyle name="Comma 13 2 4 3" xfId="580" xr:uid="{00000000-0005-0000-0000-0000B0000000}"/>
    <cellStyle name="Comma 13 2 5" xfId="582" xr:uid="{00000000-0005-0000-0000-0000B1000000}"/>
    <cellStyle name="Comma 13 2 5 2" xfId="583" xr:uid="{00000000-0005-0000-0000-0000B2000000}"/>
    <cellStyle name="Comma 13 2 6" xfId="584" xr:uid="{00000000-0005-0000-0000-0000B3000000}"/>
    <cellStyle name="Comma 13 2 6 2" xfId="585" xr:uid="{00000000-0005-0000-0000-0000B4000000}"/>
    <cellStyle name="Comma 13 2 7" xfId="586" xr:uid="{00000000-0005-0000-0000-0000B5000000}"/>
    <cellStyle name="Comma 13 2 8" xfId="587" xr:uid="{00000000-0005-0000-0000-0000B6000000}"/>
    <cellStyle name="Comma 13 2 9" xfId="568" xr:uid="{00000000-0005-0000-0000-0000B7000000}"/>
    <cellStyle name="Comma 13 3" xfId="135" xr:uid="{00000000-0005-0000-0000-0000B8000000}"/>
    <cellStyle name="Comma 13 3 2" xfId="308" xr:uid="{00000000-0005-0000-0000-0000B9000000}"/>
    <cellStyle name="Comma 13 3 2 2" xfId="590" xr:uid="{00000000-0005-0000-0000-0000BA000000}"/>
    <cellStyle name="Comma 13 3 2 3" xfId="589" xr:uid="{00000000-0005-0000-0000-0000BB000000}"/>
    <cellStyle name="Comma 13 3 3" xfId="591" xr:uid="{00000000-0005-0000-0000-0000BC000000}"/>
    <cellStyle name="Comma 13 3 3 2" xfId="592" xr:uid="{00000000-0005-0000-0000-0000BD000000}"/>
    <cellStyle name="Comma 13 3 4" xfId="593" xr:uid="{00000000-0005-0000-0000-0000BE000000}"/>
    <cellStyle name="Comma 13 3 4 2" xfId="594" xr:uid="{00000000-0005-0000-0000-0000BF000000}"/>
    <cellStyle name="Comma 13 3 5" xfId="595" xr:uid="{00000000-0005-0000-0000-0000C0000000}"/>
    <cellStyle name="Comma 13 3 6" xfId="596" xr:uid="{00000000-0005-0000-0000-0000C1000000}"/>
    <cellStyle name="Comma 13 3 7" xfId="588" xr:uid="{00000000-0005-0000-0000-0000C2000000}"/>
    <cellStyle name="Comma 13 4" xfId="242" xr:uid="{00000000-0005-0000-0000-0000C3000000}"/>
    <cellStyle name="Comma 13 4 2" xfId="598" xr:uid="{00000000-0005-0000-0000-0000C4000000}"/>
    <cellStyle name="Comma 13 4 3" xfId="597" xr:uid="{00000000-0005-0000-0000-0000C5000000}"/>
    <cellStyle name="Comma 13 5" xfId="599" xr:uid="{00000000-0005-0000-0000-0000C6000000}"/>
    <cellStyle name="Comma 13 5 2" xfId="600" xr:uid="{00000000-0005-0000-0000-0000C7000000}"/>
    <cellStyle name="Comma 13 6" xfId="601" xr:uid="{00000000-0005-0000-0000-0000C8000000}"/>
    <cellStyle name="Comma 13 6 2" xfId="602" xr:uid="{00000000-0005-0000-0000-0000C9000000}"/>
    <cellStyle name="Comma 13 7" xfId="603" xr:uid="{00000000-0005-0000-0000-0000CA000000}"/>
    <cellStyle name="Comma 13 7 2" xfId="604" xr:uid="{00000000-0005-0000-0000-0000CB000000}"/>
    <cellStyle name="Comma 13 8" xfId="605" xr:uid="{00000000-0005-0000-0000-0000CC000000}"/>
    <cellStyle name="Comma 13 9" xfId="606" xr:uid="{00000000-0005-0000-0000-0000CD000000}"/>
    <cellStyle name="Comma 14" xfId="607" xr:uid="{00000000-0005-0000-0000-0000CE000000}"/>
    <cellStyle name="Comma 14 2" xfId="608" xr:uid="{00000000-0005-0000-0000-0000CF000000}"/>
    <cellStyle name="Comma 14 2 2" xfId="609" xr:uid="{00000000-0005-0000-0000-0000D0000000}"/>
    <cellStyle name="Comma 14 2 2 2" xfId="610" xr:uid="{00000000-0005-0000-0000-0000D1000000}"/>
    <cellStyle name="Comma 14 2 3" xfId="611" xr:uid="{00000000-0005-0000-0000-0000D2000000}"/>
    <cellStyle name="Comma 14 2 3 2" xfId="612" xr:uid="{00000000-0005-0000-0000-0000D3000000}"/>
    <cellStyle name="Comma 14 2 4" xfId="613" xr:uid="{00000000-0005-0000-0000-0000D4000000}"/>
    <cellStyle name="Comma 14 2 4 2" xfId="614" xr:uid="{00000000-0005-0000-0000-0000D5000000}"/>
    <cellStyle name="Comma 14 2 5" xfId="615" xr:uid="{00000000-0005-0000-0000-0000D6000000}"/>
    <cellStyle name="Comma 14 2 5 2" xfId="616" xr:uid="{00000000-0005-0000-0000-0000D7000000}"/>
    <cellStyle name="Comma 14 2 6" xfId="617" xr:uid="{00000000-0005-0000-0000-0000D8000000}"/>
    <cellStyle name="Comma 14 3" xfId="618" xr:uid="{00000000-0005-0000-0000-0000D9000000}"/>
    <cellStyle name="Comma 14 3 2" xfId="619" xr:uid="{00000000-0005-0000-0000-0000DA000000}"/>
    <cellStyle name="Comma 14 4" xfId="620" xr:uid="{00000000-0005-0000-0000-0000DB000000}"/>
    <cellStyle name="Comma 14 4 2" xfId="621" xr:uid="{00000000-0005-0000-0000-0000DC000000}"/>
    <cellStyle name="Comma 14 5" xfId="622" xr:uid="{00000000-0005-0000-0000-0000DD000000}"/>
    <cellStyle name="Comma 14 5 2" xfId="623" xr:uid="{00000000-0005-0000-0000-0000DE000000}"/>
    <cellStyle name="Comma 14 6" xfId="624" xr:uid="{00000000-0005-0000-0000-0000DF000000}"/>
    <cellStyle name="Comma 14 6 2" xfId="625" xr:uid="{00000000-0005-0000-0000-0000E0000000}"/>
    <cellStyle name="Comma 14 7" xfId="626" xr:uid="{00000000-0005-0000-0000-0000E1000000}"/>
    <cellStyle name="Comma 14 8" xfId="627" xr:uid="{00000000-0005-0000-0000-0000E2000000}"/>
    <cellStyle name="Comma 15" xfId="628" xr:uid="{00000000-0005-0000-0000-0000E3000000}"/>
    <cellStyle name="Comma 15 2" xfId="629" xr:uid="{00000000-0005-0000-0000-0000E4000000}"/>
    <cellStyle name="Comma 15 2 2" xfId="630" xr:uid="{00000000-0005-0000-0000-0000E5000000}"/>
    <cellStyle name="Comma 15 2 2 2" xfId="631" xr:uid="{00000000-0005-0000-0000-0000E6000000}"/>
    <cellStyle name="Comma 15 2 3" xfId="632" xr:uid="{00000000-0005-0000-0000-0000E7000000}"/>
    <cellStyle name="Comma 15 2 3 2" xfId="633" xr:uid="{00000000-0005-0000-0000-0000E8000000}"/>
    <cellStyle name="Comma 15 2 4" xfId="634" xr:uid="{00000000-0005-0000-0000-0000E9000000}"/>
    <cellStyle name="Comma 15 2 4 2" xfId="635" xr:uid="{00000000-0005-0000-0000-0000EA000000}"/>
    <cellStyle name="Comma 15 2 5" xfId="636" xr:uid="{00000000-0005-0000-0000-0000EB000000}"/>
    <cellStyle name="Comma 15 2 5 2" xfId="637" xr:uid="{00000000-0005-0000-0000-0000EC000000}"/>
    <cellStyle name="Comma 15 2 6" xfId="638" xr:uid="{00000000-0005-0000-0000-0000ED000000}"/>
    <cellStyle name="Comma 15 3" xfId="639" xr:uid="{00000000-0005-0000-0000-0000EE000000}"/>
    <cellStyle name="Comma 15 3 2" xfId="640" xr:uid="{00000000-0005-0000-0000-0000EF000000}"/>
    <cellStyle name="Comma 15 4" xfId="641" xr:uid="{00000000-0005-0000-0000-0000F0000000}"/>
    <cellStyle name="Comma 15 4 2" xfId="642" xr:uid="{00000000-0005-0000-0000-0000F1000000}"/>
    <cellStyle name="Comma 15 5" xfId="643" xr:uid="{00000000-0005-0000-0000-0000F2000000}"/>
    <cellStyle name="Comma 15 5 2" xfId="644" xr:uid="{00000000-0005-0000-0000-0000F3000000}"/>
    <cellStyle name="Comma 15 6" xfId="645" xr:uid="{00000000-0005-0000-0000-0000F4000000}"/>
    <cellStyle name="Comma 15 6 2" xfId="646" xr:uid="{00000000-0005-0000-0000-0000F5000000}"/>
    <cellStyle name="Comma 15 7" xfId="647" xr:uid="{00000000-0005-0000-0000-0000F6000000}"/>
    <cellStyle name="Comma 15 8" xfId="648" xr:uid="{00000000-0005-0000-0000-0000F7000000}"/>
    <cellStyle name="Comma 16" xfId="649" xr:uid="{00000000-0005-0000-0000-0000F8000000}"/>
    <cellStyle name="Comma 16 2" xfId="650" xr:uid="{00000000-0005-0000-0000-0000F9000000}"/>
    <cellStyle name="Comma 16 2 2" xfId="651" xr:uid="{00000000-0005-0000-0000-0000FA000000}"/>
    <cellStyle name="Comma 16 2 2 2" xfId="652" xr:uid="{00000000-0005-0000-0000-0000FB000000}"/>
    <cellStyle name="Comma 16 2 3" xfId="653" xr:uid="{00000000-0005-0000-0000-0000FC000000}"/>
    <cellStyle name="Comma 16 2 3 2" xfId="654" xr:uid="{00000000-0005-0000-0000-0000FD000000}"/>
    <cellStyle name="Comma 16 2 4" xfId="655" xr:uid="{00000000-0005-0000-0000-0000FE000000}"/>
    <cellStyle name="Comma 16 2 4 2" xfId="656" xr:uid="{00000000-0005-0000-0000-0000FF000000}"/>
    <cellStyle name="Comma 16 2 5" xfId="657" xr:uid="{00000000-0005-0000-0000-000000010000}"/>
    <cellStyle name="Comma 16 2 5 2" xfId="658" xr:uid="{00000000-0005-0000-0000-000001010000}"/>
    <cellStyle name="Comma 16 2 6" xfId="659" xr:uid="{00000000-0005-0000-0000-000002010000}"/>
    <cellStyle name="Comma 16 2 7" xfId="660" xr:uid="{00000000-0005-0000-0000-000003010000}"/>
    <cellStyle name="Comma 16 3" xfId="661" xr:uid="{00000000-0005-0000-0000-000004010000}"/>
    <cellStyle name="Comma 16 3 2" xfId="662" xr:uid="{00000000-0005-0000-0000-000005010000}"/>
    <cellStyle name="Comma 16 4" xfId="663" xr:uid="{00000000-0005-0000-0000-000006010000}"/>
    <cellStyle name="Comma 16 4 2" xfId="664" xr:uid="{00000000-0005-0000-0000-000007010000}"/>
    <cellStyle name="Comma 16 5" xfId="665" xr:uid="{00000000-0005-0000-0000-000008010000}"/>
    <cellStyle name="Comma 16 5 2" xfId="666" xr:uid="{00000000-0005-0000-0000-000009010000}"/>
    <cellStyle name="Comma 16 6" xfId="667" xr:uid="{00000000-0005-0000-0000-00000A010000}"/>
    <cellStyle name="Comma 16 6 2" xfId="668" xr:uid="{00000000-0005-0000-0000-00000B010000}"/>
    <cellStyle name="Comma 16 7" xfId="669" xr:uid="{00000000-0005-0000-0000-00000C010000}"/>
    <cellStyle name="Comma 16 8" xfId="670" xr:uid="{00000000-0005-0000-0000-00000D010000}"/>
    <cellStyle name="Comma 17" xfId="671" xr:uid="{00000000-0005-0000-0000-00000E010000}"/>
    <cellStyle name="Comma 17 2" xfId="672" xr:uid="{00000000-0005-0000-0000-00000F010000}"/>
    <cellStyle name="Comma 17 3" xfId="673" xr:uid="{00000000-0005-0000-0000-000010010000}"/>
    <cellStyle name="Comma 18" xfId="674" xr:uid="{00000000-0005-0000-0000-000011010000}"/>
    <cellStyle name="Comma 18 2" xfId="675" xr:uid="{00000000-0005-0000-0000-000012010000}"/>
    <cellStyle name="Comma 18 2 2" xfId="676" xr:uid="{00000000-0005-0000-0000-000013010000}"/>
    <cellStyle name="Comma 18 3" xfId="677" xr:uid="{00000000-0005-0000-0000-000014010000}"/>
    <cellStyle name="Comma 18 3 2" xfId="678" xr:uid="{00000000-0005-0000-0000-000015010000}"/>
    <cellStyle name="Comma 18 4" xfId="679" xr:uid="{00000000-0005-0000-0000-000016010000}"/>
    <cellStyle name="Comma 18 4 2" xfId="680" xr:uid="{00000000-0005-0000-0000-000017010000}"/>
    <cellStyle name="Comma 18 5" xfId="681" xr:uid="{00000000-0005-0000-0000-000018010000}"/>
    <cellStyle name="Comma 18 5 2" xfId="682" xr:uid="{00000000-0005-0000-0000-000019010000}"/>
    <cellStyle name="Comma 18 6" xfId="683" xr:uid="{00000000-0005-0000-0000-00001A010000}"/>
    <cellStyle name="Comma 19" xfId="684" xr:uid="{00000000-0005-0000-0000-00001B010000}"/>
    <cellStyle name="Comma 19 2" xfId="685" xr:uid="{00000000-0005-0000-0000-00001C010000}"/>
    <cellStyle name="Comma 19 2 2" xfId="686" xr:uid="{00000000-0005-0000-0000-00001D010000}"/>
    <cellStyle name="Comma 19 3" xfId="687" xr:uid="{00000000-0005-0000-0000-00001E010000}"/>
    <cellStyle name="Comma 19 3 2" xfId="688" xr:uid="{00000000-0005-0000-0000-00001F010000}"/>
    <cellStyle name="Comma 19 4" xfId="689" xr:uid="{00000000-0005-0000-0000-000020010000}"/>
    <cellStyle name="Comma 19 4 2" xfId="690" xr:uid="{00000000-0005-0000-0000-000021010000}"/>
    <cellStyle name="Comma 19 5" xfId="691" xr:uid="{00000000-0005-0000-0000-000022010000}"/>
    <cellStyle name="Comma 19 5 2" xfId="692" xr:uid="{00000000-0005-0000-0000-000023010000}"/>
    <cellStyle name="Comma 19 6" xfId="693" xr:uid="{00000000-0005-0000-0000-000024010000}"/>
    <cellStyle name="Comma 19 7" xfId="694" xr:uid="{00000000-0005-0000-0000-000025010000}"/>
    <cellStyle name="Comma 2" xfId="29" xr:uid="{00000000-0005-0000-0000-000026010000}"/>
    <cellStyle name="Comma 2 10" xfId="695" xr:uid="{00000000-0005-0000-0000-000027010000}"/>
    <cellStyle name="Comma 2 2" xfId="31" xr:uid="{00000000-0005-0000-0000-000028010000}"/>
    <cellStyle name="Comma 2 2 2" xfId="38" xr:uid="{00000000-0005-0000-0000-000029010000}"/>
    <cellStyle name="Comma 2 2 2 2" xfId="91" xr:uid="{00000000-0005-0000-0000-00002A010000}"/>
    <cellStyle name="Comma 2 2 2 2 2" xfId="160" xr:uid="{00000000-0005-0000-0000-00002B010000}"/>
    <cellStyle name="Comma 2 2 2 2 2 2" xfId="333" xr:uid="{00000000-0005-0000-0000-00002C010000}"/>
    <cellStyle name="Comma 2 2 2 2 2 2 2" xfId="1339" xr:uid="{00000000-0005-0000-0000-00002D010000}"/>
    <cellStyle name="Comma 2 2 2 2 3" xfId="266" xr:uid="{00000000-0005-0000-0000-00002E010000}"/>
    <cellStyle name="Comma 2 2 2 2 3 2" xfId="1340" xr:uid="{00000000-0005-0000-0000-00002F010000}"/>
    <cellStyle name="Comma 2 2 2 3" xfId="125" xr:uid="{00000000-0005-0000-0000-000030010000}"/>
    <cellStyle name="Comma 2 2 2 3 2" xfId="298" xr:uid="{00000000-0005-0000-0000-000031010000}"/>
    <cellStyle name="Comma 2 2 2 3 2 2" xfId="697" xr:uid="{00000000-0005-0000-0000-000032010000}"/>
    <cellStyle name="Comma 2 2 2 3 3" xfId="696" xr:uid="{00000000-0005-0000-0000-000033010000}"/>
    <cellStyle name="Comma 2 2 2 4" xfId="698" xr:uid="{00000000-0005-0000-0000-000034010000}"/>
    <cellStyle name="Comma 2 2 2 4 2" xfId="699" xr:uid="{00000000-0005-0000-0000-000035010000}"/>
    <cellStyle name="Comma 2 2 2 5" xfId="700" xr:uid="{00000000-0005-0000-0000-000036010000}"/>
    <cellStyle name="Comma 2 2 2 5 2" xfId="701" xr:uid="{00000000-0005-0000-0000-000037010000}"/>
    <cellStyle name="Comma 2 2 2 6" xfId="702" xr:uid="{00000000-0005-0000-0000-000038010000}"/>
    <cellStyle name="Comma 2 2 3" xfId="45" xr:uid="{00000000-0005-0000-0000-000039010000}"/>
    <cellStyle name="Comma 2 2 3 2" xfId="131" xr:uid="{00000000-0005-0000-0000-00003A010000}"/>
    <cellStyle name="Comma 2 2 3 2 2" xfId="304" xr:uid="{00000000-0005-0000-0000-00003B010000}"/>
    <cellStyle name="Comma 2 2 3 2 2 2" xfId="1341" xr:uid="{00000000-0005-0000-0000-00003C010000}"/>
    <cellStyle name="Comma 2 2 3 2 3" xfId="704" xr:uid="{00000000-0005-0000-0000-00003D010000}"/>
    <cellStyle name="Comma 2 2 3 3" xfId="703" xr:uid="{00000000-0005-0000-0000-00003E010000}"/>
    <cellStyle name="Comma 2 2 4" xfId="120" xr:uid="{00000000-0005-0000-0000-00003F010000}"/>
    <cellStyle name="Comma 2 2 4 2" xfId="293" xr:uid="{00000000-0005-0000-0000-000040010000}"/>
    <cellStyle name="Comma 2 2 4 2 2" xfId="706" xr:uid="{00000000-0005-0000-0000-000041010000}"/>
    <cellStyle name="Comma 2 2 4 3" xfId="705" xr:uid="{00000000-0005-0000-0000-000042010000}"/>
    <cellStyle name="Comma 2 2 5" xfId="232" xr:uid="{00000000-0005-0000-0000-000043010000}"/>
    <cellStyle name="Comma 2 2 5 2" xfId="708" xr:uid="{00000000-0005-0000-0000-000044010000}"/>
    <cellStyle name="Comma 2 2 5 3" xfId="707" xr:uid="{00000000-0005-0000-0000-000045010000}"/>
    <cellStyle name="Comma 2 2 6" xfId="709" xr:uid="{00000000-0005-0000-0000-000046010000}"/>
    <cellStyle name="Comma 2 2 6 2" xfId="710" xr:uid="{00000000-0005-0000-0000-000047010000}"/>
    <cellStyle name="Comma 2 2 7" xfId="711" xr:uid="{00000000-0005-0000-0000-000048010000}"/>
    <cellStyle name="Comma 2 3" xfId="32" xr:uid="{00000000-0005-0000-0000-000049010000}"/>
    <cellStyle name="Comma 2 3 2" xfId="82" xr:uid="{00000000-0005-0000-0000-00004A010000}"/>
    <cellStyle name="Comma 2 3 2 2" xfId="153" xr:uid="{00000000-0005-0000-0000-00004B010000}"/>
    <cellStyle name="Comma 2 3 2 2 2" xfId="326" xr:uid="{00000000-0005-0000-0000-00004C010000}"/>
    <cellStyle name="Comma 2 3 2 2 2 2" xfId="1342" xr:uid="{00000000-0005-0000-0000-00004D010000}"/>
    <cellStyle name="Comma 2 3 2 2 3" xfId="713" xr:uid="{00000000-0005-0000-0000-00004E010000}"/>
    <cellStyle name="Comma 2 3 2 3" xfId="259" xr:uid="{00000000-0005-0000-0000-00004F010000}"/>
    <cellStyle name="Comma 2 3 2 3 2" xfId="1343" xr:uid="{00000000-0005-0000-0000-000050010000}"/>
    <cellStyle name="Comma 2 3 2 4" xfId="712" xr:uid="{00000000-0005-0000-0000-000051010000}"/>
    <cellStyle name="Comma 2 3 3" xfId="121" xr:uid="{00000000-0005-0000-0000-000052010000}"/>
    <cellStyle name="Comma 2 3 3 2" xfId="294" xr:uid="{00000000-0005-0000-0000-000053010000}"/>
    <cellStyle name="Comma 2 3 4" xfId="233" xr:uid="{00000000-0005-0000-0000-000054010000}"/>
    <cellStyle name="Comma 2 3 4 2" xfId="714" xr:uid="{00000000-0005-0000-0000-000055010000}"/>
    <cellStyle name="Comma 2 3 5" xfId="398" xr:uid="{00000000-0005-0000-0000-000056010000}"/>
    <cellStyle name="Comma 2 3 5 2" xfId="715" xr:uid="{00000000-0005-0000-0000-000057010000}"/>
    <cellStyle name="Comma 2 3 6" xfId="716" xr:uid="{00000000-0005-0000-0000-000058010000}"/>
    <cellStyle name="Comma 2 3 7" xfId="717" xr:uid="{00000000-0005-0000-0000-000059010000}"/>
    <cellStyle name="Comma 2 3 8" xfId="455" xr:uid="{00000000-0005-0000-0000-00005A010000}"/>
    <cellStyle name="Comma 2 4" xfId="74" xr:uid="{00000000-0005-0000-0000-00005B010000}"/>
    <cellStyle name="Comma 2 4 2" xfId="147" xr:uid="{00000000-0005-0000-0000-00005C010000}"/>
    <cellStyle name="Comma 2 4 2 2" xfId="320" xr:uid="{00000000-0005-0000-0000-00005D010000}"/>
    <cellStyle name="Comma 2 4 2 2 2" xfId="1344" xr:uid="{00000000-0005-0000-0000-00005E010000}"/>
    <cellStyle name="Comma 2 5" xfId="83" xr:uid="{00000000-0005-0000-0000-00005F010000}"/>
    <cellStyle name="Comma 2 5 2" xfId="154" xr:uid="{00000000-0005-0000-0000-000060010000}"/>
    <cellStyle name="Comma 2 5 2 2" xfId="327" xr:uid="{00000000-0005-0000-0000-000061010000}"/>
    <cellStyle name="Comma 2 5 2 2 2" xfId="1345" xr:uid="{00000000-0005-0000-0000-000062010000}"/>
    <cellStyle name="Comma 2 5 2 3" xfId="719" xr:uid="{00000000-0005-0000-0000-000063010000}"/>
    <cellStyle name="Comma 2 5 3" xfId="195" xr:uid="{00000000-0005-0000-0000-000064010000}"/>
    <cellStyle name="Comma 2 5 3 2" xfId="366" xr:uid="{00000000-0005-0000-0000-000065010000}"/>
    <cellStyle name="Comma 2 5 3 2 2" xfId="1347" xr:uid="{00000000-0005-0000-0000-000066010000}"/>
    <cellStyle name="Comma 2 5 3 3" xfId="434" xr:uid="{00000000-0005-0000-0000-000067010000}"/>
    <cellStyle name="Comma 2 5 3 4" xfId="1346" xr:uid="{00000000-0005-0000-0000-000068010000}"/>
    <cellStyle name="Comma 2 5 3 5" xfId="2330" xr:uid="{00000000-0005-0000-0000-000069010000}"/>
    <cellStyle name="Comma 2 5 4" xfId="260" xr:uid="{00000000-0005-0000-0000-00006A010000}"/>
    <cellStyle name="Comma 2 5 4 2" xfId="1348" xr:uid="{00000000-0005-0000-0000-00006B010000}"/>
    <cellStyle name="Comma 2 5 5" xfId="718" xr:uid="{00000000-0005-0000-0000-00006C010000}"/>
    <cellStyle name="Comma 2 6" xfId="90" xr:uid="{00000000-0005-0000-0000-00006D010000}"/>
    <cellStyle name="Comma 2 6 2" xfId="101" xr:uid="{00000000-0005-0000-0000-00006E010000}"/>
    <cellStyle name="Comma 2 6 2 2" xfId="171" xr:uid="{00000000-0005-0000-0000-00006F010000}"/>
    <cellStyle name="Comma 2 6 2 2 2" xfId="344" xr:uid="{00000000-0005-0000-0000-000070010000}"/>
    <cellStyle name="Comma 2 6 2 2 2 2" xfId="1350" xr:uid="{00000000-0005-0000-0000-000071010000}"/>
    <cellStyle name="Comma 2 6 2 2 3" xfId="1349" xr:uid="{00000000-0005-0000-0000-000072010000}"/>
    <cellStyle name="Comma 2 6 2 3" xfId="276" xr:uid="{00000000-0005-0000-0000-000073010000}"/>
    <cellStyle name="Comma 2 6 2 3 2" xfId="1351" xr:uid="{00000000-0005-0000-0000-000074010000}"/>
    <cellStyle name="Comma 2 6 2 4" xfId="446" xr:uid="{00000000-0005-0000-0000-000075010000}"/>
    <cellStyle name="Comma 2 6 2 5" xfId="721" xr:uid="{00000000-0005-0000-0000-000076010000}"/>
    <cellStyle name="Comma 2 6 3" xfId="159" xr:uid="{00000000-0005-0000-0000-000077010000}"/>
    <cellStyle name="Comma 2 6 3 2" xfId="332" xr:uid="{00000000-0005-0000-0000-000078010000}"/>
    <cellStyle name="Comma 2 6 3 2 2" xfId="1353" xr:uid="{00000000-0005-0000-0000-000079010000}"/>
    <cellStyle name="Comma 2 6 3 3" xfId="1352" xr:uid="{00000000-0005-0000-0000-00007A010000}"/>
    <cellStyle name="Comma 2 6 4" xfId="265" xr:uid="{00000000-0005-0000-0000-00007B010000}"/>
    <cellStyle name="Comma 2 6 4 2" xfId="1354" xr:uid="{00000000-0005-0000-0000-00007C010000}"/>
    <cellStyle name="Comma 2 6 5" xfId="720" xr:uid="{00000000-0005-0000-0000-00007D010000}"/>
    <cellStyle name="Comma 2 7" xfId="95" xr:uid="{00000000-0005-0000-0000-00007E010000}"/>
    <cellStyle name="Comma 2 7 2" xfId="164" xr:uid="{00000000-0005-0000-0000-00007F010000}"/>
    <cellStyle name="Comma 2 7 2 2" xfId="337" xr:uid="{00000000-0005-0000-0000-000080010000}"/>
    <cellStyle name="Comma 2 7 2 2 2" xfId="1355" xr:uid="{00000000-0005-0000-0000-000081010000}"/>
    <cellStyle name="Comma 2 7 2 3" xfId="723" xr:uid="{00000000-0005-0000-0000-000082010000}"/>
    <cellStyle name="Comma 2 7 3" xfId="183" xr:uid="{00000000-0005-0000-0000-000083010000}"/>
    <cellStyle name="Comma 2 7 3 2" xfId="194" xr:uid="{00000000-0005-0000-0000-000084010000}"/>
    <cellStyle name="Comma 2 7 3 2 2" xfId="365" xr:uid="{00000000-0005-0000-0000-000085010000}"/>
    <cellStyle name="Comma 2 7 3 2 2 2" xfId="1358" xr:uid="{00000000-0005-0000-0000-000086010000}"/>
    <cellStyle name="Comma 2 7 3 2 3" xfId="433" xr:uid="{00000000-0005-0000-0000-000087010000}"/>
    <cellStyle name="Comma 2 7 3 2 4" xfId="1357" xr:uid="{00000000-0005-0000-0000-000088010000}"/>
    <cellStyle name="Comma 2 7 3 2 5" xfId="1978" xr:uid="{00000000-0005-0000-0000-000089010000}"/>
    <cellStyle name="Comma 2 7 3 2 6" xfId="2333" xr:uid="{00000000-0005-0000-0000-00008A010000}"/>
    <cellStyle name="Comma 2 7 3 3" xfId="356" xr:uid="{00000000-0005-0000-0000-00008B010000}"/>
    <cellStyle name="Comma 2 7 3 3 2" xfId="1359" xr:uid="{00000000-0005-0000-0000-00008C010000}"/>
    <cellStyle name="Comma 2 7 3 4" xfId="1356" xr:uid="{00000000-0005-0000-0000-00008D010000}"/>
    <cellStyle name="Comma 2 7 4" xfId="270" xr:uid="{00000000-0005-0000-0000-00008E010000}"/>
    <cellStyle name="Comma 2 7 4 2" xfId="1360" xr:uid="{00000000-0005-0000-0000-00008F010000}"/>
    <cellStyle name="Comma 2 7 5" xfId="722" xr:uid="{00000000-0005-0000-0000-000090010000}"/>
    <cellStyle name="Comma 2 8" xfId="450" xr:uid="{00000000-0005-0000-0000-000091010000}"/>
    <cellStyle name="Comma 2 8 2" xfId="724" xr:uid="{00000000-0005-0000-0000-000092010000}"/>
    <cellStyle name="Comma 2 9" xfId="725" xr:uid="{00000000-0005-0000-0000-000093010000}"/>
    <cellStyle name="Comma 20" xfId="726" xr:uid="{00000000-0005-0000-0000-000094010000}"/>
    <cellStyle name="Comma 20 2" xfId="727" xr:uid="{00000000-0005-0000-0000-000095010000}"/>
    <cellStyle name="Comma 21" xfId="728" xr:uid="{00000000-0005-0000-0000-000096010000}"/>
    <cellStyle name="Comma 21 2" xfId="729" xr:uid="{00000000-0005-0000-0000-000097010000}"/>
    <cellStyle name="Comma 22" xfId="730" xr:uid="{00000000-0005-0000-0000-000098010000}"/>
    <cellStyle name="Comma 22 2" xfId="731" xr:uid="{00000000-0005-0000-0000-000099010000}"/>
    <cellStyle name="Comma 23" xfId="732" xr:uid="{00000000-0005-0000-0000-00009A010000}"/>
    <cellStyle name="Comma 23 2" xfId="733" xr:uid="{00000000-0005-0000-0000-00009B010000}"/>
    <cellStyle name="Comma 24" xfId="734" xr:uid="{00000000-0005-0000-0000-00009C010000}"/>
    <cellStyle name="Comma 24 2" xfId="735" xr:uid="{00000000-0005-0000-0000-00009D010000}"/>
    <cellStyle name="Comma 25" xfId="736" xr:uid="{00000000-0005-0000-0000-00009E010000}"/>
    <cellStyle name="Comma 25 2" xfId="737" xr:uid="{00000000-0005-0000-0000-00009F010000}"/>
    <cellStyle name="Comma 26" xfId="738" xr:uid="{00000000-0005-0000-0000-0000A0010000}"/>
    <cellStyle name="Comma 26 2" xfId="739" xr:uid="{00000000-0005-0000-0000-0000A1010000}"/>
    <cellStyle name="Comma 27" xfId="740" xr:uid="{00000000-0005-0000-0000-0000A2010000}"/>
    <cellStyle name="Comma 27 2" xfId="741" xr:uid="{00000000-0005-0000-0000-0000A3010000}"/>
    <cellStyle name="Comma 28" xfId="742" xr:uid="{00000000-0005-0000-0000-0000A4010000}"/>
    <cellStyle name="Comma 28 2" xfId="743" xr:uid="{00000000-0005-0000-0000-0000A5010000}"/>
    <cellStyle name="Comma 29" xfId="744" xr:uid="{00000000-0005-0000-0000-0000A6010000}"/>
    <cellStyle name="Comma 29 2" xfId="745" xr:uid="{00000000-0005-0000-0000-0000A7010000}"/>
    <cellStyle name="Comma 3" xfId="51" xr:uid="{00000000-0005-0000-0000-0000A8010000}"/>
    <cellStyle name="Comma 3 2" xfId="34" xr:uid="{00000000-0005-0000-0000-0000A9010000}"/>
    <cellStyle name="Comma 3 2 2" xfId="65" xr:uid="{00000000-0005-0000-0000-0000AA010000}"/>
    <cellStyle name="Comma 3 2 2 2" xfId="138" xr:uid="{00000000-0005-0000-0000-0000AB010000}"/>
    <cellStyle name="Comma 3 2 2 2 2" xfId="311" xr:uid="{00000000-0005-0000-0000-0000AC010000}"/>
    <cellStyle name="Comma 3 2 2 2 2 2" xfId="1361" xr:uid="{00000000-0005-0000-0000-0000AD010000}"/>
    <cellStyle name="Comma 3 2 2 2 3" xfId="748" xr:uid="{00000000-0005-0000-0000-0000AE010000}"/>
    <cellStyle name="Comma 3 2 2 3" xfId="201" xr:uid="{00000000-0005-0000-0000-0000AF010000}"/>
    <cellStyle name="Comma 3 2 2 3 2" xfId="372" xr:uid="{00000000-0005-0000-0000-0000B0010000}"/>
    <cellStyle name="Comma 3 2 2 3 2 2" xfId="413" xr:uid="{00000000-0005-0000-0000-0000B1010000}"/>
    <cellStyle name="Comma 3 2 2 3 2 3" xfId="1362" xr:uid="{00000000-0005-0000-0000-0000B2010000}"/>
    <cellStyle name="Comma 3 2 2 3 2 4" xfId="2396" xr:uid="{00000000-0005-0000-0000-0000B3010000}"/>
    <cellStyle name="Comma 3 2 2 3 3" xfId="749" xr:uid="{00000000-0005-0000-0000-0000B4010000}"/>
    <cellStyle name="Comma 3 2 2 4" xfId="245" xr:uid="{00000000-0005-0000-0000-0000B5010000}"/>
    <cellStyle name="Comma 3 2 2 4 2" xfId="750" xr:uid="{00000000-0005-0000-0000-0000B6010000}"/>
    <cellStyle name="Comma 3 2 2 5" xfId="747" xr:uid="{00000000-0005-0000-0000-0000B7010000}"/>
    <cellStyle name="Comma 3 2 2 6" xfId="2335" xr:uid="{00000000-0005-0000-0000-0000B8010000}"/>
    <cellStyle name="Comma 3 2 3" xfId="123" xr:uid="{00000000-0005-0000-0000-0000B9010000}"/>
    <cellStyle name="Comma 3 2 3 2" xfId="296" xr:uid="{00000000-0005-0000-0000-0000BA010000}"/>
    <cellStyle name="Comma 3 2 3 2 2" xfId="752" xr:uid="{00000000-0005-0000-0000-0000BB010000}"/>
    <cellStyle name="Comma 3 2 3 3" xfId="751" xr:uid="{00000000-0005-0000-0000-0000BC010000}"/>
    <cellStyle name="Comma 3 2 4" xfId="235" xr:uid="{00000000-0005-0000-0000-0000BD010000}"/>
    <cellStyle name="Comma 3 2 4 2" xfId="754" xr:uid="{00000000-0005-0000-0000-0000BE010000}"/>
    <cellStyle name="Comma 3 2 4 3" xfId="753" xr:uid="{00000000-0005-0000-0000-0000BF010000}"/>
    <cellStyle name="Comma 3 2 5" xfId="755" xr:uid="{00000000-0005-0000-0000-0000C0010000}"/>
    <cellStyle name="Comma 3 2 5 2" xfId="756" xr:uid="{00000000-0005-0000-0000-0000C1010000}"/>
    <cellStyle name="Comma 3 2 6" xfId="757" xr:uid="{00000000-0005-0000-0000-0000C2010000}"/>
    <cellStyle name="Comma 3 2 7" xfId="746" xr:uid="{00000000-0005-0000-0000-0000C3010000}"/>
    <cellStyle name="Comma 3 3" xfId="134" xr:uid="{00000000-0005-0000-0000-0000C4010000}"/>
    <cellStyle name="Comma 3 3 2" xfId="307" xr:uid="{00000000-0005-0000-0000-0000C5010000}"/>
    <cellStyle name="Comma 3 4" xfId="213" xr:uid="{00000000-0005-0000-0000-0000C6010000}"/>
    <cellStyle name="Comma 3 4 2" xfId="384" xr:uid="{00000000-0005-0000-0000-0000C7010000}"/>
    <cellStyle name="Comma 3 4 2 2" xfId="759" xr:uid="{00000000-0005-0000-0000-0000C8010000}"/>
    <cellStyle name="Comma 3 4 3" xfId="758" xr:uid="{00000000-0005-0000-0000-0000C9010000}"/>
    <cellStyle name="Comma 3 5" xfId="760" xr:uid="{00000000-0005-0000-0000-0000CA010000}"/>
    <cellStyle name="Comma 3 5 2" xfId="761" xr:uid="{00000000-0005-0000-0000-0000CB010000}"/>
    <cellStyle name="Comma 3 6" xfId="762" xr:uid="{00000000-0005-0000-0000-0000CC010000}"/>
    <cellStyle name="Comma 3 6 2" xfId="763" xr:uid="{00000000-0005-0000-0000-0000CD010000}"/>
    <cellStyle name="Comma 3 7" xfId="764" xr:uid="{00000000-0005-0000-0000-0000CE010000}"/>
    <cellStyle name="Comma 30" xfId="765" xr:uid="{00000000-0005-0000-0000-0000CF010000}"/>
    <cellStyle name="Comma 30 2" xfId="766" xr:uid="{00000000-0005-0000-0000-0000D0010000}"/>
    <cellStyle name="Comma 31" xfId="767" xr:uid="{00000000-0005-0000-0000-0000D1010000}"/>
    <cellStyle name="Comma 31 2" xfId="768" xr:uid="{00000000-0005-0000-0000-0000D2010000}"/>
    <cellStyle name="Comma 32" xfId="769" xr:uid="{00000000-0005-0000-0000-0000D3010000}"/>
    <cellStyle name="Comma 32 2" xfId="770" xr:uid="{00000000-0005-0000-0000-0000D4010000}"/>
    <cellStyle name="Comma 33" xfId="771" xr:uid="{00000000-0005-0000-0000-0000D5010000}"/>
    <cellStyle name="Comma 33 2" xfId="772" xr:uid="{00000000-0005-0000-0000-0000D6010000}"/>
    <cellStyle name="Comma 34" xfId="773" xr:uid="{00000000-0005-0000-0000-0000D7010000}"/>
    <cellStyle name="Comma 34 2" xfId="774" xr:uid="{00000000-0005-0000-0000-0000D8010000}"/>
    <cellStyle name="Comma 35" xfId="775" xr:uid="{00000000-0005-0000-0000-0000D9010000}"/>
    <cellStyle name="Comma 35 2" xfId="776" xr:uid="{00000000-0005-0000-0000-0000DA010000}"/>
    <cellStyle name="Comma 36" xfId="777" xr:uid="{00000000-0005-0000-0000-0000DB010000}"/>
    <cellStyle name="Comma 36 2" xfId="778" xr:uid="{00000000-0005-0000-0000-0000DC010000}"/>
    <cellStyle name="Comma 37" xfId="779" xr:uid="{00000000-0005-0000-0000-0000DD010000}"/>
    <cellStyle name="Comma 37 2" xfId="780" xr:uid="{00000000-0005-0000-0000-0000DE010000}"/>
    <cellStyle name="Comma 38" xfId="781" xr:uid="{00000000-0005-0000-0000-0000DF010000}"/>
    <cellStyle name="Comma 38 2" xfId="782" xr:uid="{00000000-0005-0000-0000-0000E0010000}"/>
    <cellStyle name="Comma 39" xfId="783" xr:uid="{00000000-0005-0000-0000-0000E1010000}"/>
    <cellStyle name="Comma 39 2" xfId="784" xr:uid="{00000000-0005-0000-0000-0000E2010000}"/>
    <cellStyle name="Comma 4" xfId="40" xr:uid="{00000000-0005-0000-0000-0000E3010000}"/>
    <cellStyle name="Comma 4 10" xfId="785" xr:uid="{00000000-0005-0000-0000-0000E4010000}"/>
    <cellStyle name="Comma 4 2" xfId="68" xr:uid="{00000000-0005-0000-0000-0000E5010000}"/>
    <cellStyle name="Comma 4 2 10" xfId="2341" xr:uid="{00000000-0005-0000-0000-0000E6010000}"/>
    <cellStyle name="Comma 4 2 2" xfId="141" xr:uid="{00000000-0005-0000-0000-0000E7010000}"/>
    <cellStyle name="Comma 4 2 2 2" xfId="314" xr:uid="{00000000-0005-0000-0000-0000E8010000}"/>
    <cellStyle name="Comma 4 2 2 2 2" xfId="789" xr:uid="{00000000-0005-0000-0000-0000E9010000}"/>
    <cellStyle name="Comma 4 2 2 2 3" xfId="788" xr:uid="{00000000-0005-0000-0000-0000EA010000}"/>
    <cellStyle name="Comma 4 2 2 3" xfId="790" xr:uid="{00000000-0005-0000-0000-0000EB010000}"/>
    <cellStyle name="Comma 4 2 2 3 2" xfId="791" xr:uid="{00000000-0005-0000-0000-0000EC010000}"/>
    <cellStyle name="Comma 4 2 2 4" xfId="792" xr:uid="{00000000-0005-0000-0000-0000ED010000}"/>
    <cellStyle name="Comma 4 2 2 4 2" xfId="793" xr:uid="{00000000-0005-0000-0000-0000EE010000}"/>
    <cellStyle name="Comma 4 2 2 5" xfId="794" xr:uid="{00000000-0005-0000-0000-0000EF010000}"/>
    <cellStyle name="Comma 4 2 2 5 2" xfId="795" xr:uid="{00000000-0005-0000-0000-0000F0010000}"/>
    <cellStyle name="Comma 4 2 2 6" xfId="796" xr:uid="{00000000-0005-0000-0000-0000F1010000}"/>
    <cellStyle name="Comma 4 2 2 7" xfId="787" xr:uid="{00000000-0005-0000-0000-0000F2010000}"/>
    <cellStyle name="Comma 4 2 3" xfId="181" xr:uid="{00000000-0005-0000-0000-0000F3010000}"/>
    <cellStyle name="Comma 4 2 3 2" xfId="354" xr:uid="{00000000-0005-0000-0000-0000F4010000}"/>
    <cellStyle name="Comma 4 2 3 2 2" xfId="799" xr:uid="{00000000-0005-0000-0000-0000F5010000}"/>
    <cellStyle name="Comma 4 2 3 2 3" xfId="798" xr:uid="{00000000-0005-0000-0000-0000F6010000}"/>
    <cellStyle name="Comma 4 2 3 3" xfId="422" xr:uid="{00000000-0005-0000-0000-0000F7010000}"/>
    <cellStyle name="Comma 4 2 3 3 2" xfId="800" xr:uid="{00000000-0005-0000-0000-0000F8010000}"/>
    <cellStyle name="Comma 4 2 3 3 3" xfId="2324" xr:uid="{00000000-0005-0000-0000-0000F9010000}"/>
    <cellStyle name="Comma 4 2 3 3 4" xfId="2343" xr:uid="{00000000-0005-0000-0000-0000FA010000}"/>
    <cellStyle name="Comma 4 2 3 3 4 2" xfId="2355" xr:uid="{00000000-0005-0000-0000-0000FB010000}"/>
    <cellStyle name="Comma 4 2 3 3 5" xfId="2346" xr:uid="{00000000-0005-0000-0000-0000FC010000}"/>
    <cellStyle name="Comma 4 2 3 4" xfId="801" xr:uid="{00000000-0005-0000-0000-0000FD010000}"/>
    <cellStyle name="Comma 4 2 3 5" xfId="797" xr:uid="{00000000-0005-0000-0000-0000FE010000}"/>
    <cellStyle name="Comma 4 2 4" xfId="204" xr:uid="{00000000-0005-0000-0000-0000FF010000}"/>
    <cellStyle name="Comma 4 2 4 2" xfId="375" xr:uid="{00000000-0005-0000-0000-000000020000}"/>
    <cellStyle name="Comma 4 2 4 2 2" xfId="803" xr:uid="{00000000-0005-0000-0000-000001020000}"/>
    <cellStyle name="Comma 4 2 4 3" xfId="417" xr:uid="{00000000-0005-0000-0000-000002020000}"/>
    <cellStyle name="Comma 4 2 4 3 2" xfId="804" xr:uid="{00000000-0005-0000-0000-000003020000}"/>
    <cellStyle name="Comma 4 2 4 4" xfId="805" xr:uid="{00000000-0005-0000-0000-000004020000}"/>
    <cellStyle name="Comma 4 2 4 5" xfId="802" xr:uid="{00000000-0005-0000-0000-000005020000}"/>
    <cellStyle name="Comma 4 2 5" xfId="248" xr:uid="{00000000-0005-0000-0000-000006020000}"/>
    <cellStyle name="Comma 4 2 5 2" xfId="807" xr:uid="{00000000-0005-0000-0000-000007020000}"/>
    <cellStyle name="Comma 4 2 5 3" xfId="806" xr:uid="{00000000-0005-0000-0000-000008020000}"/>
    <cellStyle name="Comma 4 2 6" xfId="808" xr:uid="{00000000-0005-0000-0000-000009020000}"/>
    <cellStyle name="Comma 4 2 6 2" xfId="809" xr:uid="{00000000-0005-0000-0000-00000A020000}"/>
    <cellStyle name="Comma 4 2 7" xfId="810" xr:uid="{00000000-0005-0000-0000-00000B020000}"/>
    <cellStyle name="Comma 4 2 8" xfId="811" xr:uid="{00000000-0005-0000-0000-00000C020000}"/>
    <cellStyle name="Comma 4 2 9" xfId="786" xr:uid="{00000000-0005-0000-0000-00000D020000}"/>
    <cellStyle name="Comma 4 3" xfId="127" xr:uid="{00000000-0005-0000-0000-00000E020000}"/>
    <cellStyle name="Comma 4 3 2" xfId="300" xr:uid="{00000000-0005-0000-0000-00000F020000}"/>
    <cellStyle name="Comma 4 3 2 2" xfId="814" xr:uid="{00000000-0005-0000-0000-000010020000}"/>
    <cellStyle name="Comma 4 3 2 3" xfId="813" xr:uid="{00000000-0005-0000-0000-000011020000}"/>
    <cellStyle name="Comma 4 3 3" xfId="815" xr:uid="{00000000-0005-0000-0000-000012020000}"/>
    <cellStyle name="Comma 4 3 3 2" xfId="816" xr:uid="{00000000-0005-0000-0000-000013020000}"/>
    <cellStyle name="Comma 4 3 4" xfId="817" xr:uid="{00000000-0005-0000-0000-000014020000}"/>
    <cellStyle name="Comma 4 3 4 2" xfId="818" xr:uid="{00000000-0005-0000-0000-000015020000}"/>
    <cellStyle name="Comma 4 3 5" xfId="819" xr:uid="{00000000-0005-0000-0000-000016020000}"/>
    <cellStyle name="Comma 4 3 5 2" xfId="820" xr:uid="{00000000-0005-0000-0000-000017020000}"/>
    <cellStyle name="Comma 4 3 6" xfId="821" xr:uid="{00000000-0005-0000-0000-000018020000}"/>
    <cellStyle name="Comma 4 3 7" xfId="812" xr:uid="{00000000-0005-0000-0000-000019020000}"/>
    <cellStyle name="Comma 4 4" xfId="199" xr:uid="{00000000-0005-0000-0000-00001A020000}"/>
    <cellStyle name="Comma 4 4 2" xfId="370" xr:uid="{00000000-0005-0000-0000-00001B020000}"/>
    <cellStyle name="Comma 4 5" xfId="238" xr:uid="{00000000-0005-0000-0000-00001C020000}"/>
    <cellStyle name="Comma 4 5 2" xfId="823" xr:uid="{00000000-0005-0000-0000-00001D020000}"/>
    <cellStyle name="Comma 4 5 3" xfId="822" xr:uid="{00000000-0005-0000-0000-00001E020000}"/>
    <cellStyle name="Comma 4 6" xfId="824" xr:uid="{00000000-0005-0000-0000-00001F020000}"/>
    <cellStyle name="Comma 4 6 2" xfId="825" xr:uid="{00000000-0005-0000-0000-000020020000}"/>
    <cellStyle name="Comma 4 7" xfId="826" xr:uid="{00000000-0005-0000-0000-000021020000}"/>
    <cellStyle name="Comma 4 7 2" xfId="827" xr:uid="{00000000-0005-0000-0000-000022020000}"/>
    <cellStyle name="Comma 4 8" xfId="828" xr:uid="{00000000-0005-0000-0000-000023020000}"/>
    <cellStyle name="Comma 4 9" xfId="829" xr:uid="{00000000-0005-0000-0000-000024020000}"/>
    <cellStyle name="Comma 40" xfId="830" xr:uid="{00000000-0005-0000-0000-000025020000}"/>
    <cellStyle name="Comma 40 2" xfId="831" xr:uid="{00000000-0005-0000-0000-000026020000}"/>
    <cellStyle name="Comma 41" xfId="832" xr:uid="{00000000-0005-0000-0000-000027020000}"/>
    <cellStyle name="Comma 41 2" xfId="833" xr:uid="{00000000-0005-0000-0000-000028020000}"/>
    <cellStyle name="Comma 42" xfId="834" xr:uid="{00000000-0005-0000-0000-000029020000}"/>
    <cellStyle name="Comma 42 2" xfId="835" xr:uid="{00000000-0005-0000-0000-00002A020000}"/>
    <cellStyle name="Comma 43" xfId="836" xr:uid="{00000000-0005-0000-0000-00002B020000}"/>
    <cellStyle name="Comma 43 2" xfId="837" xr:uid="{00000000-0005-0000-0000-00002C020000}"/>
    <cellStyle name="Comma 44" xfId="838" xr:uid="{00000000-0005-0000-0000-00002D020000}"/>
    <cellStyle name="Comma 45" xfId="839" xr:uid="{00000000-0005-0000-0000-00002E020000}"/>
    <cellStyle name="Comma 46" xfId="1977" xr:uid="{00000000-0005-0000-0000-00002F020000}"/>
    <cellStyle name="Comma 47" xfId="1974" xr:uid="{00000000-0005-0000-0000-000030020000}"/>
    <cellStyle name="Comma 5" xfId="42" xr:uid="{00000000-0005-0000-0000-000031020000}"/>
    <cellStyle name="Comma 5 10" xfId="840" xr:uid="{00000000-0005-0000-0000-000032020000}"/>
    <cellStyle name="Comma 5 2" xfId="128" xr:uid="{00000000-0005-0000-0000-000033020000}"/>
    <cellStyle name="Comma 5 2 2" xfId="301" xr:uid="{00000000-0005-0000-0000-000034020000}"/>
    <cellStyle name="Comma 5 2 2 2" xfId="843" xr:uid="{00000000-0005-0000-0000-000035020000}"/>
    <cellStyle name="Comma 5 2 2 2 2" xfId="844" xr:uid="{00000000-0005-0000-0000-000036020000}"/>
    <cellStyle name="Comma 5 2 2 3" xfId="845" xr:uid="{00000000-0005-0000-0000-000037020000}"/>
    <cellStyle name="Comma 5 2 2 3 2" xfId="846" xr:uid="{00000000-0005-0000-0000-000038020000}"/>
    <cellStyle name="Comma 5 2 2 4" xfId="847" xr:uid="{00000000-0005-0000-0000-000039020000}"/>
    <cellStyle name="Comma 5 2 2 4 2" xfId="848" xr:uid="{00000000-0005-0000-0000-00003A020000}"/>
    <cellStyle name="Comma 5 2 2 5" xfId="849" xr:uid="{00000000-0005-0000-0000-00003B020000}"/>
    <cellStyle name="Comma 5 2 2 5 2" xfId="850" xr:uid="{00000000-0005-0000-0000-00003C020000}"/>
    <cellStyle name="Comma 5 2 2 6" xfId="851" xr:uid="{00000000-0005-0000-0000-00003D020000}"/>
    <cellStyle name="Comma 5 2 2 7" xfId="842" xr:uid="{00000000-0005-0000-0000-00003E020000}"/>
    <cellStyle name="Comma 5 2 3" xfId="852" xr:uid="{00000000-0005-0000-0000-00003F020000}"/>
    <cellStyle name="Comma 5 2 3 2" xfId="853" xr:uid="{00000000-0005-0000-0000-000040020000}"/>
    <cellStyle name="Comma 5 2 4" xfId="854" xr:uid="{00000000-0005-0000-0000-000041020000}"/>
    <cellStyle name="Comma 5 2 4 2" xfId="855" xr:uid="{00000000-0005-0000-0000-000042020000}"/>
    <cellStyle name="Comma 5 2 5" xfId="856" xr:uid="{00000000-0005-0000-0000-000043020000}"/>
    <cellStyle name="Comma 5 2 5 2" xfId="857" xr:uid="{00000000-0005-0000-0000-000044020000}"/>
    <cellStyle name="Comma 5 2 6" xfId="858" xr:uid="{00000000-0005-0000-0000-000045020000}"/>
    <cellStyle name="Comma 5 2 6 2" xfId="859" xr:uid="{00000000-0005-0000-0000-000046020000}"/>
    <cellStyle name="Comma 5 2 7" xfId="860" xr:uid="{00000000-0005-0000-0000-000047020000}"/>
    <cellStyle name="Comma 5 2 8" xfId="841" xr:uid="{00000000-0005-0000-0000-000048020000}"/>
    <cellStyle name="Comma 5 3" xfId="214" xr:uid="{00000000-0005-0000-0000-000049020000}"/>
    <cellStyle name="Comma 5 3 2" xfId="385" xr:uid="{00000000-0005-0000-0000-00004A020000}"/>
    <cellStyle name="Comma 5 3 2 2" xfId="861" xr:uid="{00000000-0005-0000-0000-00004B020000}"/>
    <cellStyle name="Comma 5 3 2 2 2" xfId="862" xr:uid="{00000000-0005-0000-0000-00004C020000}"/>
    <cellStyle name="Comma 5 3 2 2 2 2" xfId="863" xr:uid="{00000000-0005-0000-0000-00004D020000}"/>
    <cellStyle name="Comma 5 3 2 2 3" xfId="864" xr:uid="{00000000-0005-0000-0000-00004E020000}"/>
    <cellStyle name="Comma 5 3 2 2 3 2" xfId="865" xr:uid="{00000000-0005-0000-0000-00004F020000}"/>
    <cellStyle name="Comma 5 3 2 2 4" xfId="866" xr:uid="{00000000-0005-0000-0000-000050020000}"/>
    <cellStyle name="Comma 5 3 2 2 4 2" xfId="867" xr:uid="{00000000-0005-0000-0000-000051020000}"/>
    <cellStyle name="Comma 5 3 2 2 5" xfId="868" xr:uid="{00000000-0005-0000-0000-000052020000}"/>
    <cellStyle name="Comma 5 3 2 2 5 2" xfId="869" xr:uid="{00000000-0005-0000-0000-000053020000}"/>
    <cellStyle name="Comma 5 3 2 2 6" xfId="870" xr:uid="{00000000-0005-0000-0000-000054020000}"/>
    <cellStyle name="Comma 5 3 2 3" xfId="871" xr:uid="{00000000-0005-0000-0000-000055020000}"/>
    <cellStyle name="Comma 5 3 2 3 2" xfId="872" xr:uid="{00000000-0005-0000-0000-000056020000}"/>
    <cellStyle name="Comma 5 3 2 4" xfId="873" xr:uid="{00000000-0005-0000-0000-000057020000}"/>
    <cellStyle name="Comma 5 3 2 4 2" xfId="874" xr:uid="{00000000-0005-0000-0000-000058020000}"/>
    <cellStyle name="Comma 5 3 2 5" xfId="875" xr:uid="{00000000-0005-0000-0000-000059020000}"/>
    <cellStyle name="Comma 5 3 2 5 2" xfId="876" xr:uid="{00000000-0005-0000-0000-00005A020000}"/>
    <cellStyle name="Comma 5 3 2 6" xfId="877" xr:uid="{00000000-0005-0000-0000-00005B020000}"/>
    <cellStyle name="Comma 5 3 2 6 2" xfId="878" xr:uid="{00000000-0005-0000-0000-00005C020000}"/>
    <cellStyle name="Comma 5 3 2 7" xfId="879" xr:uid="{00000000-0005-0000-0000-00005D020000}"/>
    <cellStyle name="Comma 5 3 3" xfId="880" xr:uid="{00000000-0005-0000-0000-00005E020000}"/>
    <cellStyle name="Comma 5 3 3 2" xfId="881" xr:uid="{00000000-0005-0000-0000-00005F020000}"/>
    <cellStyle name="Comma 5 3 3 2 2" xfId="882" xr:uid="{00000000-0005-0000-0000-000060020000}"/>
    <cellStyle name="Comma 5 3 3 3" xfId="883" xr:uid="{00000000-0005-0000-0000-000061020000}"/>
    <cellStyle name="Comma 5 3 3 3 2" xfId="884" xr:uid="{00000000-0005-0000-0000-000062020000}"/>
    <cellStyle name="Comma 5 3 3 4" xfId="885" xr:uid="{00000000-0005-0000-0000-000063020000}"/>
    <cellStyle name="Comma 5 3 3 4 2" xfId="886" xr:uid="{00000000-0005-0000-0000-000064020000}"/>
    <cellStyle name="Comma 5 3 3 5" xfId="887" xr:uid="{00000000-0005-0000-0000-000065020000}"/>
    <cellStyle name="Comma 5 3 3 5 2" xfId="888" xr:uid="{00000000-0005-0000-0000-000066020000}"/>
    <cellStyle name="Comma 5 3 3 6" xfId="889" xr:uid="{00000000-0005-0000-0000-000067020000}"/>
    <cellStyle name="Comma 5 3 4" xfId="890" xr:uid="{00000000-0005-0000-0000-000068020000}"/>
    <cellStyle name="Comma 5 3 4 2" xfId="891" xr:uid="{00000000-0005-0000-0000-000069020000}"/>
    <cellStyle name="Comma 5 3 5" xfId="892" xr:uid="{00000000-0005-0000-0000-00006A020000}"/>
    <cellStyle name="Comma 5 3 5 2" xfId="893" xr:uid="{00000000-0005-0000-0000-00006B020000}"/>
    <cellStyle name="Comma 5 3 6" xfId="894" xr:uid="{00000000-0005-0000-0000-00006C020000}"/>
    <cellStyle name="Comma 5 3 6 2" xfId="895" xr:uid="{00000000-0005-0000-0000-00006D020000}"/>
    <cellStyle name="Comma 5 3 7" xfId="896" xr:uid="{00000000-0005-0000-0000-00006E020000}"/>
    <cellStyle name="Comma 5 3 7 2" xfId="897" xr:uid="{00000000-0005-0000-0000-00006F020000}"/>
    <cellStyle name="Comma 5 3 8" xfId="898" xr:uid="{00000000-0005-0000-0000-000070020000}"/>
    <cellStyle name="Comma 5 4" xfId="420" xr:uid="{00000000-0005-0000-0000-000071020000}"/>
    <cellStyle name="Comma 5 4 2" xfId="900" xr:uid="{00000000-0005-0000-0000-000072020000}"/>
    <cellStyle name="Comma 5 4 2 2" xfId="901" xr:uid="{00000000-0005-0000-0000-000073020000}"/>
    <cellStyle name="Comma 5 4 3" xfId="902" xr:uid="{00000000-0005-0000-0000-000074020000}"/>
    <cellStyle name="Comma 5 4 3 2" xfId="903" xr:uid="{00000000-0005-0000-0000-000075020000}"/>
    <cellStyle name="Comma 5 4 4" xfId="904" xr:uid="{00000000-0005-0000-0000-000076020000}"/>
    <cellStyle name="Comma 5 4 4 2" xfId="905" xr:uid="{00000000-0005-0000-0000-000077020000}"/>
    <cellStyle name="Comma 5 4 5" xfId="906" xr:uid="{00000000-0005-0000-0000-000078020000}"/>
    <cellStyle name="Comma 5 4 5 2" xfId="907" xr:uid="{00000000-0005-0000-0000-000079020000}"/>
    <cellStyle name="Comma 5 4 6" xfId="908" xr:uid="{00000000-0005-0000-0000-00007A020000}"/>
    <cellStyle name="Comma 5 4 7" xfId="909" xr:uid="{00000000-0005-0000-0000-00007B020000}"/>
    <cellStyle name="Comma 5 4 8" xfId="899" xr:uid="{00000000-0005-0000-0000-00007C020000}"/>
    <cellStyle name="Comma 5 5" xfId="910" xr:uid="{00000000-0005-0000-0000-00007D020000}"/>
    <cellStyle name="Comma 5 5 2" xfId="911" xr:uid="{00000000-0005-0000-0000-00007E020000}"/>
    <cellStyle name="Comma 5 6" xfId="912" xr:uid="{00000000-0005-0000-0000-00007F020000}"/>
    <cellStyle name="Comma 5 6 2" xfId="913" xr:uid="{00000000-0005-0000-0000-000080020000}"/>
    <cellStyle name="Comma 5 7" xfId="914" xr:uid="{00000000-0005-0000-0000-000081020000}"/>
    <cellStyle name="Comma 5 7 2" xfId="915" xr:uid="{00000000-0005-0000-0000-000082020000}"/>
    <cellStyle name="Comma 5 8" xfId="916" xr:uid="{00000000-0005-0000-0000-000083020000}"/>
    <cellStyle name="Comma 5 8 2" xfId="917" xr:uid="{00000000-0005-0000-0000-000084020000}"/>
    <cellStyle name="Comma 5 9" xfId="918" xr:uid="{00000000-0005-0000-0000-000085020000}"/>
    <cellStyle name="Comma 6" xfId="97" xr:uid="{00000000-0005-0000-0000-000086020000}"/>
    <cellStyle name="Comma 6 10" xfId="920" xr:uid="{00000000-0005-0000-0000-000087020000}"/>
    <cellStyle name="Comma 6 11" xfId="921" xr:uid="{00000000-0005-0000-0000-000088020000}"/>
    <cellStyle name="Comma 6 12" xfId="919" xr:uid="{00000000-0005-0000-0000-000089020000}"/>
    <cellStyle name="Comma 6 2" xfId="166" xr:uid="{00000000-0005-0000-0000-00008A020000}"/>
    <cellStyle name="Comma 6 2 10" xfId="922" xr:uid="{00000000-0005-0000-0000-00008B020000}"/>
    <cellStyle name="Comma 6 2 2" xfId="339" xr:uid="{00000000-0005-0000-0000-00008C020000}"/>
    <cellStyle name="Comma 6 2 2 2" xfId="924" xr:uid="{00000000-0005-0000-0000-00008D020000}"/>
    <cellStyle name="Comma 6 2 2 2 2" xfId="925" xr:uid="{00000000-0005-0000-0000-00008E020000}"/>
    <cellStyle name="Comma 6 2 2 2 2 2" xfId="926" xr:uid="{00000000-0005-0000-0000-00008F020000}"/>
    <cellStyle name="Comma 6 2 2 2 3" xfId="927" xr:uid="{00000000-0005-0000-0000-000090020000}"/>
    <cellStyle name="Comma 6 2 2 2 3 2" xfId="928" xr:uid="{00000000-0005-0000-0000-000091020000}"/>
    <cellStyle name="Comma 6 2 2 2 4" xfId="929" xr:uid="{00000000-0005-0000-0000-000092020000}"/>
    <cellStyle name="Comma 6 2 2 2 4 2" xfId="930" xr:uid="{00000000-0005-0000-0000-000093020000}"/>
    <cellStyle name="Comma 6 2 2 2 5" xfId="931" xr:uid="{00000000-0005-0000-0000-000094020000}"/>
    <cellStyle name="Comma 6 2 2 2 6" xfId="932" xr:uid="{00000000-0005-0000-0000-000095020000}"/>
    <cellStyle name="Comma 6 2 2 3" xfId="933" xr:uid="{00000000-0005-0000-0000-000096020000}"/>
    <cellStyle name="Comma 6 2 2 3 2" xfId="934" xr:uid="{00000000-0005-0000-0000-000097020000}"/>
    <cellStyle name="Comma 6 2 2 4" xfId="935" xr:uid="{00000000-0005-0000-0000-000098020000}"/>
    <cellStyle name="Comma 6 2 2 4 2" xfId="936" xr:uid="{00000000-0005-0000-0000-000099020000}"/>
    <cellStyle name="Comma 6 2 2 5" xfId="937" xr:uid="{00000000-0005-0000-0000-00009A020000}"/>
    <cellStyle name="Comma 6 2 2 5 2" xfId="938" xr:uid="{00000000-0005-0000-0000-00009B020000}"/>
    <cellStyle name="Comma 6 2 2 6" xfId="939" xr:uid="{00000000-0005-0000-0000-00009C020000}"/>
    <cellStyle name="Comma 6 2 2 6 2" xfId="940" xr:uid="{00000000-0005-0000-0000-00009D020000}"/>
    <cellStyle name="Comma 6 2 2 7" xfId="941" xr:uid="{00000000-0005-0000-0000-00009E020000}"/>
    <cellStyle name="Comma 6 2 2 8" xfId="942" xr:uid="{00000000-0005-0000-0000-00009F020000}"/>
    <cellStyle name="Comma 6 2 2 9" xfId="923" xr:uid="{00000000-0005-0000-0000-0000A0020000}"/>
    <cellStyle name="Comma 6 2 3" xfId="943" xr:uid="{00000000-0005-0000-0000-0000A1020000}"/>
    <cellStyle name="Comma 6 2 3 2" xfId="944" xr:uid="{00000000-0005-0000-0000-0000A2020000}"/>
    <cellStyle name="Comma 6 2 3 2 2" xfId="945" xr:uid="{00000000-0005-0000-0000-0000A3020000}"/>
    <cellStyle name="Comma 6 2 3 3" xfId="946" xr:uid="{00000000-0005-0000-0000-0000A4020000}"/>
    <cellStyle name="Comma 6 2 3 3 2" xfId="947" xr:uid="{00000000-0005-0000-0000-0000A5020000}"/>
    <cellStyle name="Comma 6 2 3 4" xfId="948" xr:uid="{00000000-0005-0000-0000-0000A6020000}"/>
    <cellStyle name="Comma 6 2 3 4 2" xfId="949" xr:uid="{00000000-0005-0000-0000-0000A7020000}"/>
    <cellStyle name="Comma 6 2 3 5" xfId="950" xr:uid="{00000000-0005-0000-0000-0000A8020000}"/>
    <cellStyle name="Comma 6 2 3 6" xfId="951" xr:uid="{00000000-0005-0000-0000-0000A9020000}"/>
    <cellStyle name="Comma 6 2 4" xfId="952" xr:uid="{00000000-0005-0000-0000-0000AA020000}"/>
    <cellStyle name="Comma 6 2 4 2" xfId="953" xr:uid="{00000000-0005-0000-0000-0000AB020000}"/>
    <cellStyle name="Comma 6 2 5" xfId="954" xr:uid="{00000000-0005-0000-0000-0000AC020000}"/>
    <cellStyle name="Comma 6 2 5 2" xfId="955" xr:uid="{00000000-0005-0000-0000-0000AD020000}"/>
    <cellStyle name="Comma 6 2 6" xfId="956" xr:uid="{00000000-0005-0000-0000-0000AE020000}"/>
    <cellStyle name="Comma 6 2 6 2" xfId="957" xr:uid="{00000000-0005-0000-0000-0000AF020000}"/>
    <cellStyle name="Comma 6 2 7" xfId="958" xr:uid="{00000000-0005-0000-0000-0000B0020000}"/>
    <cellStyle name="Comma 6 2 7 2" xfId="959" xr:uid="{00000000-0005-0000-0000-0000B1020000}"/>
    <cellStyle name="Comma 6 2 8" xfId="960" xr:uid="{00000000-0005-0000-0000-0000B2020000}"/>
    <cellStyle name="Comma 6 2 9" xfId="961" xr:uid="{00000000-0005-0000-0000-0000B3020000}"/>
    <cellStyle name="Comma 6 3" xfId="272" xr:uid="{00000000-0005-0000-0000-0000B4020000}"/>
    <cellStyle name="Comma 6 3 10" xfId="962" xr:uid="{00000000-0005-0000-0000-0000B5020000}"/>
    <cellStyle name="Comma 6 3 2" xfId="963" xr:uid="{00000000-0005-0000-0000-0000B6020000}"/>
    <cellStyle name="Comma 6 3 2 2" xfId="964" xr:uid="{00000000-0005-0000-0000-0000B7020000}"/>
    <cellStyle name="Comma 6 3 2 2 2" xfId="965" xr:uid="{00000000-0005-0000-0000-0000B8020000}"/>
    <cellStyle name="Comma 6 3 2 2 2 2" xfId="966" xr:uid="{00000000-0005-0000-0000-0000B9020000}"/>
    <cellStyle name="Comma 6 3 2 2 3" xfId="967" xr:uid="{00000000-0005-0000-0000-0000BA020000}"/>
    <cellStyle name="Comma 6 3 2 2 3 2" xfId="968" xr:uid="{00000000-0005-0000-0000-0000BB020000}"/>
    <cellStyle name="Comma 6 3 2 2 4" xfId="969" xr:uid="{00000000-0005-0000-0000-0000BC020000}"/>
    <cellStyle name="Comma 6 3 2 2 4 2" xfId="970" xr:uid="{00000000-0005-0000-0000-0000BD020000}"/>
    <cellStyle name="Comma 6 3 2 2 5" xfId="971" xr:uid="{00000000-0005-0000-0000-0000BE020000}"/>
    <cellStyle name="Comma 6 3 2 2 6" xfId="972" xr:uid="{00000000-0005-0000-0000-0000BF020000}"/>
    <cellStyle name="Comma 6 3 2 3" xfId="973" xr:uid="{00000000-0005-0000-0000-0000C0020000}"/>
    <cellStyle name="Comma 6 3 2 3 2" xfId="974" xr:uid="{00000000-0005-0000-0000-0000C1020000}"/>
    <cellStyle name="Comma 6 3 2 4" xfId="975" xr:uid="{00000000-0005-0000-0000-0000C2020000}"/>
    <cellStyle name="Comma 6 3 2 4 2" xfId="976" xr:uid="{00000000-0005-0000-0000-0000C3020000}"/>
    <cellStyle name="Comma 6 3 2 5" xfId="977" xr:uid="{00000000-0005-0000-0000-0000C4020000}"/>
    <cellStyle name="Comma 6 3 2 5 2" xfId="978" xr:uid="{00000000-0005-0000-0000-0000C5020000}"/>
    <cellStyle name="Comma 6 3 2 6" xfId="979" xr:uid="{00000000-0005-0000-0000-0000C6020000}"/>
    <cellStyle name="Comma 6 3 2 6 2" xfId="980" xr:uid="{00000000-0005-0000-0000-0000C7020000}"/>
    <cellStyle name="Comma 6 3 2 7" xfId="981" xr:uid="{00000000-0005-0000-0000-0000C8020000}"/>
    <cellStyle name="Comma 6 3 2 8" xfId="982" xr:uid="{00000000-0005-0000-0000-0000C9020000}"/>
    <cellStyle name="Comma 6 3 3" xfId="983" xr:uid="{00000000-0005-0000-0000-0000CA020000}"/>
    <cellStyle name="Comma 6 3 3 2" xfId="984" xr:uid="{00000000-0005-0000-0000-0000CB020000}"/>
    <cellStyle name="Comma 6 3 3 2 2" xfId="985" xr:uid="{00000000-0005-0000-0000-0000CC020000}"/>
    <cellStyle name="Comma 6 3 3 3" xfId="986" xr:uid="{00000000-0005-0000-0000-0000CD020000}"/>
    <cellStyle name="Comma 6 3 3 3 2" xfId="987" xr:uid="{00000000-0005-0000-0000-0000CE020000}"/>
    <cellStyle name="Comma 6 3 3 4" xfId="988" xr:uid="{00000000-0005-0000-0000-0000CF020000}"/>
    <cellStyle name="Comma 6 3 3 4 2" xfId="989" xr:uid="{00000000-0005-0000-0000-0000D0020000}"/>
    <cellStyle name="Comma 6 3 3 5" xfId="990" xr:uid="{00000000-0005-0000-0000-0000D1020000}"/>
    <cellStyle name="Comma 6 3 3 6" xfId="991" xr:uid="{00000000-0005-0000-0000-0000D2020000}"/>
    <cellStyle name="Comma 6 3 4" xfId="992" xr:uid="{00000000-0005-0000-0000-0000D3020000}"/>
    <cellStyle name="Comma 6 3 4 2" xfId="993" xr:uid="{00000000-0005-0000-0000-0000D4020000}"/>
    <cellStyle name="Comma 6 3 5" xfId="994" xr:uid="{00000000-0005-0000-0000-0000D5020000}"/>
    <cellStyle name="Comma 6 3 5 2" xfId="995" xr:uid="{00000000-0005-0000-0000-0000D6020000}"/>
    <cellStyle name="Comma 6 3 6" xfId="996" xr:uid="{00000000-0005-0000-0000-0000D7020000}"/>
    <cellStyle name="Comma 6 3 6 2" xfId="997" xr:uid="{00000000-0005-0000-0000-0000D8020000}"/>
    <cellStyle name="Comma 6 3 7" xfId="998" xr:uid="{00000000-0005-0000-0000-0000D9020000}"/>
    <cellStyle name="Comma 6 3 7 2" xfId="999" xr:uid="{00000000-0005-0000-0000-0000DA020000}"/>
    <cellStyle name="Comma 6 3 8" xfId="1000" xr:uid="{00000000-0005-0000-0000-0000DB020000}"/>
    <cellStyle name="Comma 6 3 9" xfId="1001" xr:uid="{00000000-0005-0000-0000-0000DC020000}"/>
    <cellStyle name="Comma 6 4" xfId="1002" xr:uid="{00000000-0005-0000-0000-0000DD020000}"/>
    <cellStyle name="Comma 6 4 2" xfId="1003" xr:uid="{00000000-0005-0000-0000-0000DE020000}"/>
    <cellStyle name="Comma 6 4 2 2" xfId="1004" xr:uid="{00000000-0005-0000-0000-0000DF020000}"/>
    <cellStyle name="Comma 6 4 2 2 2" xfId="1005" xr:uid="{00000000-0005-0000-0000-0000E0020000}"/>
    <cellStyle name="Comma 6 4 2 3" xfId="1006" xr:uid="{00000000-0005-0000-0000-0000E1020000}"/>
    <cellStyle name="Comma 6 4 2 3 2" xfId="1007" xr:uid="{00000000-0005-0000-0000-0000E2020000}"/>
    <cellStyle name="Comma 6 4 2 4" xfId="1008" xr:uid="{00000000-0005-0000-0000-0000E3020000}"/>
    <cellStyle name="Comma 6 4 2 4 2" xfId="1009" xr:uid="{00000000-0005-0000-0000-0000E4020000}"/>
    <cellStyle name="Comma 6 4 2 5" xfId="1010" xr:uid="{00000000-0005-0000-0000-0000E5020000}"/>
    <cellStyle name="Comma 6 4 2 6" xfId="1011" xr:uid="{00000000-0005-0000-0000-0000E6020000}"/>
    <cellStyle name="Comma 6 4 3" xfId="1012" xr:uid="{00000000-0005-0000-0000-0000E7020000}"/>
    <cellStyle name="Comma 6 4 3 2" xfId="1013" xr:uid="{00000000-0005-0000-0000-0000E8020000}"/>
    <cellStyle name="Comma 6 4 4" xfId="1014" xr:uid="{00000000-0005-0000-0000-0000E9020000}"/>
    <cellStyle name="Comma 6 4 4 2" xfId="1015" xr:uid="{00000000-0005-0000-0000-0000EA020000}"/>
    <cellStyle name="Comma 6 4 5" xfId="1016" xr:uid="{00000000-0005-0000-0000-0000EB020000}"/>
    <cellStyle name="Comma 6 4 5 2" xfId="1017" xr:uid="{00000000-0005-0000-0000-0000EC020000}"/>
    <cellStyle name="Comma 6 4 6" xfId="1018" xr:uid="{00000000-0005-0000-0000-0000ED020000}"/>
    <cellStyle name="Comma 6 4 6 2" xfId="1019" xr:uid="{00000000-0005-0000-0000-0000EE020000}"/>
    <cellStyle name="Comma 6 4 7" xfId="1020" xr:uid="{00000000-0005-0000-0000-0000EF020000}"/>
    <cellStyle name="Comma 6 4 8" xfId="1021" xr:uid="{00000000-0005-0000-0000-0000F0020000}"/>
    <cellStyle name="Comma 6 5" xfId="1022" xr:uid="{00000000-0005-0000-0000-0000F1020000}"/>
    <cellStyle name="Comma 6 5 2" xfId="1023" xr:uid="{00000000-0005-0000-0000-0000F2020000}"/>
    <cellStyle name="Comma 6 5 2 2" xfId="1024" xr:uid="{00000000-0005-0000-0000-0000F3020000}"/>
    <cellStyle name="Comma 6 5 3" xfId="1025" xr:uid="{00000000-0005-0000-0000-0000F4020000}"/>
    <cellStyle name="Comma 6 5 3 2" xfId="1026" xr:uid="{00000000-0005-0000-0000-0000F5020000}"/>
    <cellStyle name="Comma 6 5 4" xfId="1027" xr:uid="{00000000-0005-0000-0000-0000F6020000}"/>
    <cellStyle name="Comma 6 5 4 2" xfId="1028" xr:uid="{00000000-0005-0000-0000-0000F7020000}"/>
    <cellStyle name="Comma 6 5 5" xfId="1029" xr:uid="{00000000-0005-0000-0000-0000F8020000}"/>
    <cellStyle name="Comma 6 5 6" xfId="1030" xr:uid="{00000000-0005-0000-0000-0000F9020000}"/>
    <cellStyle name="Comma 6 6" xfId="1031" xr:uid="{00000000-0005-0000-0000-0000FA020000}"/>
    <cellStyle name="Comma 6 6 2" xfId="1032" xr:uid="{00000000-0005-0000-0000-0000FB020000}"/>
    <cellStyle name="Comma 6 7" xfId="1033" xr:uid="{00000000-0005-0000-0000-0000FC020000}"/>
    <cellStyle name="Comma 6 7 2" xfId="1034" xr:uid="{00000000-0005-0000-0000-0000FD020000}"/>
    <cellStyle name="Comma 6 8" xfId="1035" xr:uid="{00000000-0005-0000-0000-0000FE020000}"/>
    <cellStyle name="Comma 6 8 2" xfId="1036" xr:uid="{00000000-0005-0000-0000-0000FF020000}"/>
    <cellStyle name="Comma 6 9" xfId="1037" xr:uid="{00000000-0005-0000-0000-000000030000}"/>
    <cellStyle name="Comma 6 9 2" xfId="1038" xr:uid="{00000000-0005-0000-0000-000001030000}"/>
    <cellStyle name="Comma 7" xfId="103" xr:uid="{00000000-0005-0000-0000-000002030000}"/>
    <cellStyle name="Comma 7 10" xfId="1039" xr:uid="{00000000-0005-0000-0000-000003030000}"/>
    <cellStyle name="Comma 7 2" xfId="278" xr:uid="{00000000-0005-0000-0000-000004030000}"/>
    <cellStyle name="Comma 7 2 2" xfId="1041" xr:uid="{00000000-0005-0000-0000-000005030000}"/>
    <cellStyle name="Comma 7 2 2 2" xfId="1042" xr:uid="{00000000-0005-0000-0000-000006030000}"/>
    <cellStyle name="Comma 7 2 2 2 2" xfId="1043" xr:uid="{00000000-0005-0000-0000-000007030000}"/>
    <cellStyle name="Comma 7 2 2 3" xfId="1044" xr:uid="{00000000-0005-0000-0000-000008030000}"/>
    <cellStyle name="Comma 7 2 2 3 2" xfId="1045" xr:uid="{00000000-0005-0000-0000-000009030000}"/>
    <cellStyle name="Comma 7 2 2 4" xfId="1046" xr:uid="{00000000-0005-0000-0000-00000A030000}"/>
    <cellStyle name="Comma 7 2 2 4 2" xfId="1047" xr:uid="{00000000-0005-0000-0000-00000B030000}"/>
    <cellStyle name="Comma 7 2 2 5" xfId="1048" xr:uid="{00000000-0005-0000-0000-00000C030000}"/>
    <cellStyle name="Comma 7 2 2 5 2" xfId="1049" xr:uid="{00000000-0005-0000-0000-00000D030000}"/>
    <cellStyle name="Comma 7 2 2 6" xfId="1050" xr:uid="{00000000-0005-0000-0000-00000E030000}"/>
    <cellStyle name="Comma 7 2 3" xfId="1051" xr:uid="{00000000-0005-0000-0000-00000F030000}"/>
    <cellStyle name="Comma 7 2 3 2" xfId="1052" xr:uid="{00000000-0005-0000-0000-000010030000}"/>
    <cellStyle name="Comma 7 2 4" xfId="1053" xr:uid="{00000000-0005-0000-0000-000011030000}"/>
    <cellStyle name="Comma 7 2 4 2" xfId="1054" xr:uid="{00000000-0005-0000-0000-000012030000}"/>
    <cellStyle name="Comma 7 2 5" xfId="1055" xr:uid="{00000000-0005-0000-0000-000013030000}"/>
    <cellStyle name="Comma 7 2 5 2" xfId="1056" xr:uid="{00000000-0005-0000-0000-000014030000}"/>
    <cellStyle name="Comma 7 2 6" xfId="1057" xr:uid="{00000000-0005-0000-0000-000015030000}"/>
    <cellStyle name="Comma 7 2 6 2" xfId="1058" xr:uid="{00000000-0005-0000-0000-000016030000}"/>
    <cellStyle name="Comma 7 2 7" xfId="1059" xr:uid="{00000000-0005-0000-0000-000017030000}"/>
    <cellStyle name="Comma 7 2 8" xfId="1040" xr:uid="{00000000-0005-0000-0000-000018030000}"/>
    <cellStyle name="Comma 7 3" xfId="1060" xr:uid="{00000000-0005-0000-0000-000019030000}"/>
    <cellStyle name="Comma 7 3 2" xfId="1061" xr:uid="{00000000-0005-0000-0000-00001A030000}"/>
    <cellStyle name="Comma 7 3 2 2" xfId="1062" xr:uid="{00000000-0005-0000-0000-00001B030000}"/>
    <cellStyle name="Comma 7 3 3" xfId="1063" xr:uid="{00000000-0005-0000-0000-00001C030000}"/>
    <cellStyle name="Comma 7 3 3 2" xfId="1064" xr:uid="{00000000-0005-0000-0000-00001D030000}"/>
    <cellStyle name="Comma 7 3 4" xfId="1065" xr:uid="{00000000-0005-0000-0000-00001E030000}"/>
    <cellStyle name="Comma 7 3 4 2" xfId="1066" xr:uid="{00000000-0005-0000-0000-00001F030000}"/>
    <cellStyle name="Comma 7 3 5" xfId="1067" xr:uid="{00000000-0005-0000-0000-000020030000}"/>
    <cellStyle name="Comma 7 3 5 2" xfId="1068" xr:uid="{00000000-0005-0000-0000-000021030000}"/>
    <cellStyle name="Comma 7 3 6" xfId="1069" xr:uid="{00000000-0005-0000-0000-000022030000}"/>
    <cellStyle name="Comma 7 4" xfId="1070" xr:uid="{00000000-0005-0000-0000-000023030000}"/>
    <cellStyle name="Comma 7 4 2" xfId="1071" xr:uid="{00000000-0005-0000-0000-000024030000}"/>
    <cellStyle name="Comma 7 5" xfId="1072" xr:uid="{00000000-0005-0000-0000-000025030000}"/>
    <cellStyle name="Comma 7 5 2" xfId="1073" xr:uid="{00000000-0005-0000-0000-000026030000}"/>
    <cellStyle name="Comma 7 6" xfId="1074" xr:uid="{00000000-0005-0000-0000-000027030000}"/>
    <cellStyle name="Comma 7 6 2" xfId="1075" xr:uid="{00000000-0005-0000-0000-000028030000}"/>
    <cellStyle name="Comma 7 7" xfId="1076" xr:uid="{00000000-0005-0000-0000-000029030000}"/>
    <cellStyle name="Comma 7 7 2" xfId="1077" xr:uid="{00000000-0005-0000-0000-00002A030000}"/>
    <cellStyle name="Comma 7 8" xfId="1078" xr:uid="{00000000-0005-0000-0000-00002B030000}"/>
    <cellStyle name="Comma 7 9" xfId="1079" xr:uid="{00000000-0005-0000-0000-00002C030000}"/>
    <cellStyle name="Comma 8" xfId="167" xr:uid="{00000000-0005-0000-0000-00002D030000}"/>
    <cellStyle name="Comma 8 10" xfId="1081" xr:uid="{00000000-0005-0000-0000-00002E030000}"/>
    <cellStyle name="Comma 8 11" xfId="1082" xr:uid="{00000000-0005-0000-0000-00002F030000}"/>
    <cellStyle name="Comma 8 12" xfId="1080" xr:uid="{00000000-0005-0000-0000-000030030000}"/>
    <cellStyle name="Comma 8 2" xfId="340" xr:uid="{00000000-0005-0000-0000-000031030000}"/>
    <cellStyle name="Comma 8 2 2" xfId="1083" xr:uid="{00000000-0005-0000-0000-000032030000}"/>
    <cellStyle name="Comma 8 2 2 2" xfId="1084" xr:uid="{00000000-0005-0000-0000-000033030000}"/>
    <cellStyle name="Comma 8 2 2 2 2" xfId="1085" xr:uid="{00000000-0005-0000-0000-000034030000}"/>
    <cellStyle name="Comma 8 2 2 2 2 2" xfId="1086" xr:uid="{00000000-0005-0000-0000-000035030000}"/>
    <cellStyle name="Comma 8 2 2 2 3" xfId="1087" xr:uid="{00000000-0005-0000-0000-000036030000}"/>
    <cellStyle name="Comma 8 2 2 2 3 2" xfId="1088" xr:uid="{00000000-0005-0000-0000-000037030000}"/>
    <cellStyle name="Comma 8 2 2 2 4" xfId="1089" xr:uid="{00000000-0005-0000-0000-000038030000}"/>
    <cellStyle name="Comma 8 2 2 2 4 2" xfId="1090" xr:uid="{00000000-0005-0000-0000-000039030000}"/>
    <cellStyle name="Comma 8 2 2 2 5" xfId="1091" xr:uid="{00000000-0005-0000-0000-00003A030000}"/>
    <cellStyle name="Comma 8 2 2 2 5 2" xfId="1092" xr:uid="{00000000-0005-0000-0000-00003B030000}"/>
    <cellStyle name="Comma 8 2 2 2 6" xfId="1093" xr:uid="{00000000-0005-0000-0000-00003C030000}"/>
    <cellStyle name="Comma 8 2 2 3" xfId="1094" xr:uid="{00000000-0005-0000-0000-00003D030000}"/>
    <cellStyle name="Comma 8 2 2 3 2" xfId="1095" xr:uid="{00000000-0005-0000-0000-00003E030000}"/>
    <cellStyle name="Comma 8 2 2 4" xfId="1096" xr:uid="{00000000-0005-0000-0000-00003F030000}"/>
    <cellStyle name="Comma 8 2 2 4 2" xfId="1097" xr:uid="{00000000-0005-0000-0000-000040030000}"/>
    <cellStyle name="Comma 8 2 2 5" xfId="1098" xr:uid="{00000000-0005-0000-0000-000041030000}"/>
    <cellStyle name="Comma 8 2 2 5 2" xfId="1099" xr:uid="{00000000-0005-0000-0000-000042030000}"/>
    <cellStyle name="Comma 8 2 2 6" xfId="1100" xr:uid="{00000000-0005-0000-0000-000043030000}"/>
    <cellStyle name="Comma 8 2 2 6 2" xfId="1101" xr:uid="{00000000-0005-0000-0000-000044030000}"/>
    <cellStyle name="Comma 8 2 2 7" xfId="1102" xr:uid="{00000000-0005-0000-0000-000045030000}"/>
    <cellStyle name="Comma 8 2 3" xfId="1103" xr:uid="{00000000-0005-0000-0000-000046030000}"/>
    <cellStyle name="Comma 8 2 3 2" xfId="1104" xr:uid="{00000000-0005-0000-0000-000047030000}"/>
    <cellStyle name="Comma 8 2 3 2 2" xfId="1105" xr:uid="{00000000-0005-0000-0000-000048030000}"/>
    <cellStyle name="Comma 8 2 3 3" xfId="1106" xr:uid="{00000000-0005-0000-0000-000049030000}"/>
    <cellStyle name="Comma 8 2 3 3 2" xfId="1107" xr:uid="{00000000-0005-0000-0000-00004A030000}"/>
    <cellStyle name="Comma 8 2 3 4" xfId="1108" xr:uid="{00000000-0005-0000-0000-00004B030000}"/>
    <cellStyle name="Comma 8 2 3 4 2" xfId="1109" xr:uid="{00000000-0005-0000-0000-00004C030000}"/>
    <cellStyle name="Comma 8 2 3 5" xfId="1110" xr:uid="{00000000-0005-0000-0000-00004D030000}"/>
    <cellStyle name="Comma 8 2 3 5 2" xfId="1111" xr:uid="{00000000-0005-0000-0000-00004E030000}"/>
    <cellStyle name="Comma 8 2 3 6" xfId="1112" xr:uid="{00000000-0005-0000-0000-00004F030000}"/>
    <cellStyle name="Comma 8 2 4" xfId="1113" xr:uid="{00000000-0005-0000-0000-000050030000}"/>
    <cellStyle name="Comma 8 2 4 2" xfId="1114" xr:uid="{00000000-0005-0000-0000-000051030000}"/>
    <cellStyle name="Comma 8 2 5" xfId="1115" xr:uid="{00000000-0005-0000-0000-000052030000}"/>
    <cellStyle name="Comma 8 2 5 2" xfId="1116" xr:uid="{00000000-0005-0000-0000-000053030000}"/>
    <cellStyle name="Comma 8 2 6" xfId="1117" xr:uid="{00000000-0005-0000-0000-000054030000}"/>
    <cellStyle name="Comma 8 2 6 2" xfId="1118" xr:uid="{00000000-0005-0000-0000-000055030000}"/>
    <cellStyle name="Comma 8 2 7" xfId="1119" xr:uid="{00000000-0005-0000-0000-000056030000}"/>
    <cellStyle name="Comma 8 2 7 2" xfId="1120" xr:uid="{00000000-0005-0000-0000-000057030000}"/>
    <cellStyle name="Comma 8 2 8" xfId="1121" xr:uid="{00000000-0005-0000-0000-000058030000}"/>
    <cellStyle name="Comma 8 3" xfId="1122" xr:uid="{00000000-0005-0000-0000-000059030000}"/>
    <cellStyle name="Comma 8 3 2" xfId="1123" xr:uid="{00000000-0005-0000-0000-00005A030000}"/>
    <cellStyle name="Comma 8 3 2 2" xfId="1124" xr:uid="{00000000-0005-0000-0000-00005B030000}"/>
    <cellStyle name="Comma 8 3 2 2 2" xfId="1125" xr:uid="{00000000-0005-0000-0000-00005C030000}"/>
    <cellStyle name="Comma 8 3 2 3" xfId="1126" xr:uid="{00000000-0005-0000-0000-00005D030000}"/>
    <cellStyle name="Comma 8 3 2 3 2" xfId="1127" xr:uid="{00000000-0005-0000-0000-00005E030000}"/>
    <cellStyle name="Comma 8 3 2 4" xfId="1128" xr:uid="{00000000-0005-0000-0000-00005F030000}"/>
    <cellStyle name="Comma 8 3 2 4 2" xfId="1129" xr:uid="{00000000-0005-0000-0000-000060030000}"/>
    <cellStyle name="Comma 8 3 2 5" xfId="1130" xr:uid="{00000000-0005-0000-0000-000061030000}"/>
    <cellStyle name="Comma 8 3 2 5 2" xfId="1131" xr:uid="{00000000-0005-0000-0000-000062030000}"/>
    <cellStyle name="Comma 8 3 2 6" xfId="1132" xr:uid="{00000000-0005-0000-0000-000063030000}"/>
    <cellStyle name="Comma 8 3 3" xfId="1133" xr:uid="{00000000-0005-0000-0000-000064030000}"/>
    <cellStyle name="Comma 8 3 3 2" xfId="1134" xr:uid="{00000000-0005-0000-0000-000065030000}"/>
    <cellStyle name="Comma 8 3 4" xfId="1135" xr:uid="{00000000-0005-0000-0000-000066030000}"/>
    <cellStyle name="Comma 8 3 4 2" xfId="1136" xr:uid="{00000000-0005-0000-0000-000067030000}"/>
    <cellStyle name="Comma 8 3 5" xfId="1137" xr:uid="{00000000-0005-0000-0000-000068030000}"/>
    <cellStyle name="Comma 8 3 5 2" xfId="1138" xr:uid="{00000000-0005-0000-0000-000069030000}"/>
    <cellStyle name="Comma 8 3 6" xfId="1139" xr:uid="{00000000-0005-0000-0000-00006A030000}"/>
    <cellStyle name="Comma 8 3 6 2" xfId="1140" xr:uid="{00000000-0005-0000-0000-00006B030000}"/>
    <cellStyle name="Comma 8 3 7" xfId="1141" xr:uid="{00000000-0005-0000-0000-00006C030000}"/>
    <cellStyle name="Comma 8 4" xfId="1142" xr:uid="{00000000-0005-0000-0000-00006D030000}"/>
    <cellStyle name="Comma 8 4 2" xfId="1143" xr:uid="{00000000-0005-0000-0000-00006E030000}"/>
    <cellStyle name="Comma 8 4 2 2" xfId="1144" xr:uid="{00000000-0005-0000-0000-00006F030000}"/>
    <cellStyle name="Comma 8 4 2 2 2" xfId="1145" xr:uid="{00000000-0005-0000-0000-000070030000}"/>
    <cellStyle name="Comma 8 4 2 3" xfId="1146" xr:uid="{00000000-0005-0000-0000-000071030000}"/>
    <cellStyle name="Comma 8 4 2 3 2" xfId="1147" xr:uid="{00000000-0005-0000-0000-000072030000}"/>
    <cellStyle name="Comma 8 4 2 4" xfId="1148" xr:uid="{00000000-0005-0000-0000-000073030000}"/>
    <cellStyle name="Comma 8 4 2 4 2" xfId="1149" xr:uid="{00000000-0005-0000-0000-000074030000}"/>
    <cellStyle name="Comma 8 4 2 5" xfId="1150" xr:uid="{00000000-0005-0000-0000-000075030000}"/>
    <cellStyle name="Comma 8 4 2 5 2" xfId="1151" xr:uid="{00000000-0005-0000-0000-000076030000}"/>
    <cellStyle name="Comma 8 4 2 6" xfId="1152" xr:uid="{00000000-0005-0000-0000-000077030000}"/>
    <cellStyle name="Comma 8 4 3" xfId="1153" xr:uid="{00000000-0005-0000-0000-000078030000}"/>
    <cellStyle name="Comma 8 4 3 2" xfId="1154" xr:uid="{00000000-0005-0000-0000-000079030000}"/>
    <cellStyle name="Comma 8 4 4" xfId="1155" xr:uid="{00000000-0005-0000-0000-00007A030000}"/>
    <cellStyle name="Comma 8 4 4 2" xfId="1156" xr:uid="{00000000-0005-0000-0000-00007B030000}"/>
    <cellStyle name="Comma 8 4 5" xfId="1157" xr:uid="{00000000-0005-0000-0000-00007C030000}"/>
    <cellStyle name="Comma 8 4 5 2" xfId="1158" xr:uid="{00000000-0005-0000-0000-00007D030000}"/>
    <cellStyle name="Comma 8 4 6" xfId="1159" xr:uid="{00000000-0005-0000-0000-00007E030000}"/>
    <cellStyle name="Comma 8 4 6 2" xfId="1160" xr:uid="{00000000-0005-0000-0000-00007F030000}"/>
    <cellStyle name="Comma 8 4 7" xfId="1161" xr:uid="{00000000-0005-0000-0000-000080030000}"/>
    <cellStyle name="Comma 8 5" xfId="1162" xr:uid="{00000000-0005-0000-0000-000081030000}"/>
    <cellStyle name="Comma 8 5 2" xfId="1163" xr:uid="{00000000-0005-0000-0000-000082030000}"/>
    <cellStyle name="Comma 8 5 2 2" xfId="1164" xr:uid="{00000000-0005-0000-0000-000083030000}"/>
    <cellStyle name="Comma 8 5 3" xfId="1165" xr:uid="{00000000-0005-0000-0000-000084030000}"/>
    <cellStyle name="Comma 8 5 3 2" xfId="1166" xr:uid="{00000000-0005-0000-0000-000085030000}"/>
    <cellStyle name="Comma 8 5 4" xfId="1167" xr:uid="{00000000-0005-0000-0000-000086030000}"/>
    <cellStyle name="Comma 8 5 4 2" xfId="1168" xr:uid="{00000000-0005-0000-0000-000087030000}"/>
    <cellStyle name="Comma 8 5 5" xfId="1169" xr:uid="{00000000-0005-0000-0000-000088030000}"/>
    <cellStyle name="Comma 8 5 5 2" xfId="1170" xr:uid="{00000000-0005-0000-0000-000089030000}"/>
    <cellStyle name="Comma 8 5 6" xfId="1171" xr:uid="{00000000-0005-0000-0000-00008A030000}"/>
    <cellStyle name="Comma 8 6" xfId="1172" xr:uid="{00000000-0005-0000-0000-00008B030000}"/>
    <cellStyle name="Comma 8 6 2" xfId="1173" xr:uid="{00000000-0005-0000-0000-00008C030000}"/>
    <cellStyle name="Comma 8 7" xfId="1174" xr:uid="{00000000-0005-0000-0000-00008D030000}"/>
    <cellStyle name="Comma 8 7 2" xfId="1175" xr:uid="{00000000-0005-0000-0000-00008E030000}"/>
    <cellStyle name="Comma 8 8" xfId="1176" xr:uid="{00000000-0005-0000-0000-00008F030000}"/>
    <cellStyle name="Comma 8 8 2" xfId="1177" xr:uid="{00000000-0005-0000-0000-000090030000}"/>
    <cellStyle name="Comma 8 9" xfId="1178" xr:uid="{00000000-0005-0000-0000-000091030000}"/>
    <cellStyle name="Comma 8 9 2" xfId="1179" xr:uid="{00000000-0005-0000-0000-000092030000}"/>
    <cellStyle name="Comma 9" xfId="191" xr:uid="{00000000-0005-0000-0000-000093030000}"/>
    <cellStyle name="Comma 9 10" xfId="1180" xr:uid="{00000000-0005-0000-0000-000094030000}"/>
    <cellStyle name="Comma 9 2" xfId="363" xr:uid="{00000000-0005-0000-0000-000095030000}"/>
    <cellStyle name="Comma 9 2 2" xfId="1181" xr:uid="{00000000-0005-0000-0000-000096030000}"/>
    <cellStyle name="Comma 9 2 2 2" xfId="1182" xr:uid="{00000000-0005-0000-0000-000097030000}"/>
    <cellStyle name="Comma 9 2 2 2 2" xfId="1183" xr:uid="{00000000-0005-0000-0000-000098030000}"/>
    <cellStyle name="Comma 9 2 2 3" xfId="1184" xr:uid="{00000000-0005-0000-0000-000099030000}"/>
    <cellStyle name="Comma 9 2 2 3 2" xfId="1185" xr:uid="{00000000-0005-0000-0000-00009A030000}"/>
    <cellStyle name="Comma 9 2 2 4" xfId="1186" xr:uid="{00000000-0005-0000-0000-00009B030000}"/>
    <cellStyle name="Comma 9 2 2 4 2" xfId="1187" xr:uid="{00000000-0005-0000-0000-00009C030000}"/>
    <cellStyle name="Comma 9 2 2 5" xfId="1188" xr:uid="{00000000-0005-0000-0000-00009D030000}"/>
    <cellStyle name="Comma 9 2 2 5 2" xfId="1189" xr:uid="{00000000-0005-0000-0000-00009E030000}"/>
    <cellStyle name="Comma 9 2 2 6" xfId="1190" xr:uid="{00000000-0005-0000-0000-00009F030000}"/>
    <cellStyle name="Comma 9 2 3" xfId="1191" xr:uid="{00000000-0005-0000-0000-0000A0030000}"/>
    <cellStyle name="Comma 9 2 3 2" xfId="1192" xr:uid="{00000000-0005-0000-0000-0000A1030000}"/>
    <cellStyle name="Comma 9 2 4" xfId="1193" xr:uid="{00000000-0005-0000-0000-0000A2030000}"/>
    <cellStyle name="Comma 9 2 4 2" xfId="1194" xr:uid="{00000000-0005-0000-0000-0000A3030000}"/>
    <cellStyle name="Comma 9 2 5" xfId="1195" xr:uid="{00000000-0005-0000-0000-0000A4030000}"/>
    <cellStyle name="Comma 9 2 5 2" xfId="1196" xr:uid="{00000000-0005-0000-0000-0000A5030000}"/>
    <cellStyle name="Comma 9 2 6" xfId="1197" xr:uid="{00000000-0005-0000-0000-0000A6030000}"/>
    <cellStyle name="Comma 9 2 6 2" xfId="1198" xr:uid="{00000000-0005-0000-0000-0000A7030000}"/>
    <cellStyle name="Comma 9 2 7" xfId="1199" xr:uid="{00000000-0005-0000-0000-0000A8030000}"/>
    <cellStyle name="Comma 9 3" xfId="1200" xr:uid="{00000000-0005-0000-0000-0000A9030000}"/>
    <cellStyle name="Comma 9 3 2" xfId="1201" xr:uid="{00000000-0005-0000-0000-0000AA030000}"/>
    <cellStyle name="Comma 9 3 2 2" xfId="1202" xr:uid="{00000000-0005-0000-0000-0000AB030000}"/>
    <cellStyle name="Comma 9 3 3" xfId="1203" xr:uid="{00000000-0005-0000-0000-0000AC030000}"/>
    <cellStyle name="Comma 9 3 3 2" xfId="1204" xr:uid="{00000000-0005-0000-0000-0000AD030000}"/>
    <cellStyle name="Comma 9 3 4" xfId="1205" xr:uid="{00000000-0005-0000-0000-0000AE030000}"/>
    <cellStyle name="Comma 9 3 4 2" xfId="1206" xr:uid="{00000000-0005-0000-0000-0000AF030000}"/>
    <cellStyle name="Comma 9 3 5" xfId="1207" xr:uid="{00000000-0005-0000-0000-0000B0030000}"/>
    <cellStyle name="Comma 9 3 5 2" xfId="1208" xr:uid="{00000000-0005-0000-0000-0000B1030000}"/>
    <cellStyle name="Comma 9 3 6" xfId="1209" xr:uid="{00000000-0005-0000-0000-0000B2030000}"/>
    <cellStyle name="Comma 9 4" xfId="1210" xr:uid="{00000000-0005-0000-0000-0000B3030000}"/>
    <cellStyle name="Comma 9 4 2" xfId="1211" xr:uid="{00000000-0005-0000-0000-0000B4030000}"/>
    <cellStyle name="Comma 9 5" xfId="1212" xr:uid="{00000000-0005-0000-0000-0000B5030000}"/>
    <cellStyle name="Comma 9 5 2" xfId="1213" xr:uid="{00000000-0005-0000-0000-0000B6030000}"/>
    <cellStyle name="Comma 9 6" xfId="1214" xr:uid="{00000000-0005-0000-0000-0000B7030000}"/>
    <cellStyle name="Comma 9 6 2" xfId="1215" xr:uid="{00000000-0005-0000-0000-0000B8030000}"/>
    <cellStyle name="Comma 9 7" xfId="1216" xr:uid="{00000000-0005-0000-0000-0000B9030000}"/>
    <cellStyle name="Comma 9 7 2" xfId="1217" xr:uid="{00000000-0005-0000-0000-0000BA030000}"/>
    <cellStyle name="Comma 9 8" xfId="1218" xr:uid="{00000000-0005-0000-0000-0000BB030000}"/>
    <cellStyle name="Comma 9 9" xfId="1219" xr:uid="{00000000-0005-0000-0000-0000BC030000}"/>
    <cellStyle name="Comma_FORM BSD5 REVISED" xfId="86" xr:uid="{00000000-0005-0000-0000-0000BD030000}"/>
    <cellStyle name="Description" xfId="1" xr:uid="{00000000-0005-0000-0000-0000BE030000}"/>
    <cellStyle name="DescriptionCAS" xfId="2" xr:uid="{00000000-0005-0000-0000-0000BF030000}"/>
    <cellStyle name="DescriptionCAS 10" xfId="1628" xr:uid="{00000000-0005-0000-0000-0000C0030000}"/>
    <cellStyle name="DescriptionCAS 10 2" xfId="2075" xr:uid="{00000000-0005-0000-0000-0000C1030000}"/>
    <cellStyle name="DescriptionCAS 11" xfId="1629" xr:uid="{00000000-0005-0000-0000-0000C2030000}"/>
    <cellStyle name="DescriptionCAS 11 2" xfId="2076" xr:uid="{00000000-0005-0000-0000-0000C3030000}"/>
    <cellStyle name="DescriptionCAS 12" xfId="1630" xr:uid="{00000000-0005-0000-0000-0000C4030000}"/>
    <cellStyle name="DescriptionCAS 12 2" xfId="2077" xr:uid="{00000000-0005-0000-0000-0000C5030000}"/>
    <cellStyle name="DescriptionCAS 13" xfId="1631" xr:uid="{00000000-0005-0000-0000-0000C6030000}"/>
    <cellStyle name="DescriptionCAS 13 2" xfId="2078" xr:uid="{00000000-0005-0000-0000-0000C7030000}"/>
    <cellStyle name="DescriptionCAS 14" xfId="1632" xr:uid="{00000000-0005-0000-0000-0000C8030000}"/>
    <cellStyle name="DescriptionCAS 14 2" xfId="2079" xr:uid="{00000000-0005-0000-0000-0000C9030000}"/>
    <cellStyle name="DescriptionCAS 15" xfId="1633" xr:uid="{00000000-0005-0000-0000-0000CA030000}"/>
    <cellStyle name="DescriptionCAS 15 2" xfId="2080" xr:uid="{00000000-0005-0000-0000-0000CB030000}"/>
    <cellStyle name="DescriptionCAS 16" xfId="1634" xr:uid="{00000000-0005-0000-0000-0000CC030000}"/>
    <cellStyle name="DescriptionCAS 16 2" xfId="2081" xr:uid="{00000000-0005-0000-0000-0000CD030000}"/>
    <cellStyle name="DescriptionCAS 17" xfId="1635" xr:uid="{00000000-0005-0000-0000-0000CE030000}"/>
    <cellStyle name="DescriptionCAS 17 2" xfId="2082" xr:uid="{00000000-0005-0000-0000-0000CF030000}"/>
    <cellStyle name="DescriptionCAS 18" xfId="1636" xr:uid="{00000000-0005-0000-0000-0000D0030000}"/>
    <cellStyle name="DescriptionCAS 18 2" xfId="2083" xr:uid="{00000000-0005-0000-0000-0000D1030000}"/>
    <cellStyle name="DescriptionCAS 19" xfId="1637" xr:uid="{00000000-0005-0000-0000-0000D2030000}"/>
    <cellStyle name="DescriptionCAS 19 2" xfId="2084" xr:uid="{00000000-0005-0000-0000-0000D3030000}"/>
    <cellStyle name="DescriptionCAS 2" xfId="104" xr:uid="{00000000-0005-0000-0000-0000D4030000}"/>
    <cellStyle name="DescriptionCAS 2 10" xfId="1638" xr:uid="{00000000-0005-0000-0000-0000D5030000}"/>
    <cellStyle name="DescriptionCAS 2 10 2" xfId="2085" xr:uid="{00000000-0005-0000-0000-0000D6030000}"/>
    <cellStyle name="DescriptionCAS 2 11" xfId="1639" xr:uid="{00000000-0005-0000-0000-0000D7030000}"/>
    <cellStyle name="DescriptionCAS 2 11 2" xfId="2086" xr:uid="{00000000-0005-0000-0000-0000D8030000}"/>
    <cellStyle name="DescriptionCAS 2 12" xfId="1640" xr:uid="{00000000-0005-0000-0000-0000D9030000}"/>
    <cellStyle name="DescriptionCAS 2 12 2" xfId="2087" xr:uid="{00000000-0005-0000-0000-0000DA030000}"/>
    <cellStyle name="DescriptionCAS 2 13" xfId="1641" xr:uid="{00000000-0005-0000-0000-0000DB030000}"/>
    <cellStyle name="DescriptionCAS 2 13 2" xfId="2088" xr:uid="{00000000-0005-0000-0000-0000DC030000}"/>
    <cellStyle name="DescriptionCAS 2 14" xfId="1642" xr:uid="{00000000-0005-0000-0000-0000DD030000}"/>
    <cellStyle name="DescriptionCAS 2 14 2" xfId="2089" xr:uid="{00000000-0005-0000-0000-0000DE030000}"/>
    <cellStyle name="DescriptionCAS 2 15" xfId="1643" xr:uid="{00000000-0005-0000-0000-0000DF030000}"/>
    <cellStyle name="DescriptionCAS 2 15 2" xfId="2090" xr:uid="{00000000-0005-0000-0000-0000E0030000}"/>
    <cellStyle name="DescriptionCAS 2 16" xfId="1644" xr:uid="{00000000-0005-0000-0000-0000E1030000}"/>
    <cellStyle name="DescriptionCAS 2 16 2" xfId="2091" xr:uid="{00000000-0005-0000-0000-0000E2030000}"/>
    <cellStyle name="DescriptionCAS 2 17" xfId="1645" xr:uid="{00000000-0005-0000-0000-0000E3030000}"/>
    <cellStyle name="DescriptionCAS 2 17 2" xfId="2092" xr:uid="{00000000-0005-0000-0000-0000E4030000}"/>
    <cellStyle name="DescriptionCAS 2 18" xfId="1646" xr:uid="{00000000-0005-0000-0000-0000E5030000}"/>
    <cellStyle name="DescriptionCAS 2 18 2" xfId="2093" xr:uid="{00000000-0005-0000-0000-0000E6030000}"/>
    <cellStyle name="DescriptionCAS 2 19" xfId="1647" xr:uid="{00000000-0005-0000-0000-0000E7030000}"/>
    <cellStyle name="DescriptionCAS 2 19 2" xfId="2094" xr:uid="{00000000-0005-0000-0000-0000E8030000}"/>
    <cellStyle name="DescriptionCAS 2 2" xfId="279" xr:uid="{00000000-0005-0000-0000-0000E9030000}"/>
    <cellStyle name="DescriptionCAS 2 2 10" xfId="1648" xr:uid="{00000000-0005-0000-0000-0000EA030000}"/>
    <cellStyle name="DescriptionCAS 2 2 10 2" xfId="2095" xr:uid="{00000000-0005-0000-0000-0000EB030000}"/>
    <cellStyle name="DescriptionCAS 2 2 11" xfId="1649" xr:uid="{00000000-0005-0000-0000-0000EC030000}"/>
    <cellStyle name="DescriptionCAS 2 2 11 2" xfId="2096" xr:uid="{00000000-0005-0000-0000-0000ED030000}"/>
    <cellStyle name="DescriptionCAS 2 2 12" xfId="1650" xr:uid="{00000000-0005-0000-0000-0000EE030000}"/>
    <cellStyle name="DescriptionCAS 2 2 12 2" xfId="2097" xr:uid="{00000000-0005-0000-0000-0000EF030000}"/>
    <cellStyle name="DescriptionCAS 2 2 13" xfId="1651" xr:uid="{00000000-0005-0000-0000-0000F0030000}"/>
    <cellStyle name="DescriptionCAS 2 2 13 2" xfId="2098" xr:uid="{00000000-0005-0000-0000-0000F1030000}"/>
    <cellStyle name="DescriptionCAS 2 2 14" xfId="1652" xr:uid="{00000000-0005-0000-0000-0000F2030000}"/>
    <cellStyle name="DescriptionCAS 2 2 14 2" xfId="2099" xr:uid="{00000000-0005-0000-0000-0000F3030000}"/>
    <cellStyle name="DescriptionCAS 2 2 15" xfId="1653" xr:uid="{00000000-0005-0000-0000-0000F4030000}"/>
    <cellStyle name="DescriptionCAS 2 2 15 2" xfId="2100" xr:uid="{00000000-0005-0000-0000-0000F5030000}"/>
    <cellStyle name="DescriptionCAS 2 2 16" xfId="1654" xr:uid="{00000000-0005-0000-0000-0000F6030000}"/>
    <cellStyle name="DescriptionCAS 2 2 16 2" xfId="2101" xr:uid="{00000000-0005-0000-0000-0000F7030000}"/>
    <cellStyle name="DescriptionCAS 2 2 17" xfId="1655" xr:uid="{00000000-0005-0000-0000-0000F8030000}"/>
    <cellStyle name="DescriptionCAS 2 2 17 2" xfId="2102" xr:uid="{00000000-0005-0000-0000-0000F9030000}"/>
    <cellStyle name="DescriptionCAS 2 2 18" xfId="1656" xr:uid="{00000000-0005-0000-0000-0000FA030000}"/>
    <cellStyle name="DescriptionCAS 2 2 18 2" xfId="2103" xr:uid="{00000000-0005-0000-0000-0000FB030000}"/>
    <cellStyle name="DescriptionCAS 2 2 19" xfId="1657" xr:uid="{00000000-0005-0000-0000-0000FC030000}"/>
    <cellStyle name="DescriptionCAS 2 2 19 2" xfId="2104" xr:uid="{00000000-0005-0000-0000-0000FD030000}"/>
    <cellStyle name="DescriptionCAS 2 2 2" xfId="1363" xr:uid="{00000000-0005-0000-0000-0000FE030000}"/>
    <cellStyle name="DescriptionCAS 2 2 2 2" xfId="1982" xr:uid="{00000000-0005-0000-0000-0000FF030000}"/>
    <cellStyle name="DescriptionCAS 2 2 20" xfId="1658" xr:uid="{00000000-0005-0000-0000-000000040000}"/>
    <cellStyle name="DescriptionCAS 2 2 20 2" xfId="2105" xr:uid="{00000000-0005-0000-0000-000001040000}"/>
    <cellStyle name="DescriptionCAS 2 2 21" xfId="1659" xr:uid="{00000000-0005-0000-0000-000002040000}"/>
    <cellStyle name="DescriptionCAS 2 2 21 2" xfId="2106" xr:uid="{00000000-0005-0000-0000-000003040000}"/>
    <cellStyle name="DescriptionCAS 2 2 22" xfId="1660" xr:uid="{00000000-0005-0000-0000-000004040000}"/>
    <cellStyle name="DescriptionCAS 2 2 22 2" xfId="2107" xr:uid="{00000000-0005-0000-0000-000005040000}"/>
    <cellStyle name="DescriptionCAS 2 2 23" xfId="1981" xr:uid="{00000000-0005-0000-0000-000006040000}"/>
    <cellStyle name="DescriptionCAS 2 2 3" xfId="1364" xr:uid="{00000000-0005-0000-0000-000007040000}"/>
    <cellStyle name="DescriptionCAS 2 2 3 2" xfId="1983" xr:uid="{00000000-0005-0000-0000-000008040000}"/>
    <cellStyle name="DescriptionCAS 2 2 4" xfId="1365" xr:uid="{00000000-0005-0000-0000-000009040000}"/>
    <cellStyle name="DescriptionCAS 2 2 4 2" xfId="1984" xr:uid="{00000000-0005-0000-0000-00000A040000}"/>
    <cellStyle name="DescriptionCAS 2 2 5" xfId="1366" xr:uid="{00000000-0005-0000-0000-00000B040000}"/>
    <cellStyle name="DescriptionCAS 2 2 5 2" xfId="1985" xr:uid="{00000000-0005-0000-0000-00000C040000}"/>
    <cellStyle name="DescriptionCAS 2 2 6" xfId="1367" xr:uid="{00000000-0005-0000-0000-00000D040000}"/>
    <cellStyle name="DescriptionCAS 2 2 6 2" xfId="1986" xr:uid="{00000000-0005-0000-0000-00000E040000}"/>
    <cellStyle name="DescriptionCAS 2 2 7" xfId="1661" xr:uid="{00000000-0005-0000-0000-00000F040000}"/>
    <cellStyle name="DescriptionCAS 2 2 7 2" xfId="2108" xr:uid="{00000000-0005-0000-0000-000010040000}"/>
    <cellStyle name="DescriptionCAS 2 2 8" xfId="1662" xr:uid="{00000000-0005-0000-0000-000011040000}"/>
    <cellStyle name="DescriptionCAS 2 2 8 2" xfId="2109" xr:uid="{00000000-0005-0000-0000-000012040000}"/>
    <cellStyle name="DescriptionCAS 2 2 9" xfId="1663" xr:uid="{00000000-0005-0000-0000-000013040000}"/>
    <cellStyle name="DescriptionCAS 2 2 9 2" xfId="2110" xr:uid="{00000000-0005-0000-0000-000014040000}"/>
    <cellStyle name="DescriptionCAS 2 20" xfId="1664" xr:uid="{00000000-0005-0000-0000-000015040000}"/>
    <cellStyle name="DescriptionCAS 2 20 2" xfId="2111" xr:uid="{00000000-0005-0000-0000-000016040000}"/>
    <cellStyle name="DescriptionCAS 2 21" xfId="1665" xr:uid="{00000000-0005-0000-0000-000017040000}"/>
    <cellStyle name="DescriptionCAS 2 21 2" xfId="2112" xr:uid="{00000000-0005-0000-0000-000018040000}"/>
    <cellStyle name="DescriptionCAS 2 22" xfId="1666" xr:uid="{00000000-0005-0000-0000-000019040000}"/>
    <cellStyle name="DescriptionCAS 2 22 2" xfId="2113" xr:uid="{00000000-0005-0000-0000-00001A040000}"/>
    <cellStyle name="DescriptionCAS 2 23" xfId="1980" xr:uid="{00000000-0005-0000-0000-00001B040000}"/>
    <cellStyle name="DescriptionCAS 2 3" xfId="1368" xr:uid="{00000000-0005-0000-0000-00001C040000}"/>
    <cellStyle name="DescriptionCAS 2 3 2" xfId="1987" xr:uid="{00000000-0005-0000-0000-00001D040000}"/>
    <cellStyle name="DescriptionCAS 2 4" xfId="1369" xr:uid="{00000000-0005-0000-0000-00001E040000}"/>
    <cellStyle name="DescriptionCAS 2 4 2" xfId="1988" xr:uid="{00000000-0005-0000-0000-00001F040000}"/>
    <cellStyle name="DescriptionCAS 2 5" xfId="1370" xr:uid="{00000000-0005-0000-0000-000020040000}"/>
    <cellStyle name="DescriptionCAS 2 5 2" xfId="1989" xr:uid="{00000000-0005-0000-0000-000021040000}"/>
    <cellStyle name="DescriptionCAS 2 6" xfId="1371" xr:uid="{00000000-0005-0000-0000-000022040000}"/>
    <cellStyle name="DescriptionCAS 2 6 2" xfId="1990" xr:uid="{00000000-0005-0000-0000-000023040000}"/>
    <cellStyle name="DescriptionCAS 2 7" xfId="1372" xr:uid="{00000000-0005-0000-0000-000024040000}"/>
    <cellStyle name="DescriptionCAS 2 7 2" xfId="1991" xr:uid="{00000000-0005-0000-0000-000025040000}"/>
    <cellStyle name="DescriptionCAS 2 8" xfId="1667" xr:uid="{00000000-0005-0000-0000-000026040000}"/>
    <cellStyle name="DescriptionCAS 2 8 2" xfId="2114" xr:uid="{00000000-0005-0000-0000-000027040000}"/>
    <cellStyle name="DescriptionCAS 2 9" xfId="1668" xr:uid="{00000000-0005-0000-0000-000028040000}"/>
    <cellStyle name="DescriptionCAS 2 9 2" xfId="2115" xr:uid="{00000000-0005-0000-0000-000029040000}"/>
    <cellStyle name="DescriptionCAS 20" xfId="1669" xr:uid="{00000000-0005-0000-0000-00002A040000}"/>
    <cellStyle name="DescriptionCAS 20 2" xfId="2116" xr:uid="{00000000-0005-0000-0000-00002B040000}"/>
    <cellStyle name="DescriptionCAS 21" xfId="1670" xr:uid="{00000000-0005-0000-0000-00002C040000}"/>
    <cellStyle name="DescriptionCAS 21 2" xfId="2117" xr:uid="{00000000-0005-0000-0000-00002D040000}"/>
    <cellStyle name="DescriptionCAS 22" xfId="1671" xr:uid="{00000000-0005-0000-0000-00002E040000}"/>
    <cellStyle name="DescriptionCAS 22 2" xfId="2118" xr:uid="{00000000-0005-0000-0000-00002F040000}"/>
    <cellStyle name="DescriptionCAS 23" xfId="1672" xr:uid="{00000000-0005-0000-0000-000030040000}"/>
    <cellStyle name="DescriptionCAS 23 2" xfId="2119" xr:uid="{00000000-0005-0000-0000-000031040000}"/>
    <cellStyle name="DescriptionCAS 24" xfId="1673" xr:uid="{00000000-0005-0000-0000-000032040000}"/>
    <cellStyle name="DescriptionCAS 24 2" xfId="2120" xr:uid="{00000000-0005-0000-0000-000033040000}"/>
    <cellStyle name="DescriptionCAS 25" xfId="1979" xr:uid="{00000000-0005-0000-0000-000034040000}"/>
    <cellStyle name="DescriptionCAS 3" xfId="218" xr:uid="{00000000-0005-0000-0000-000035040000}"/>
    <cellStyle name="DescriptionCAS 3 10" xfId="1674" xr:uid="{00000000-0005-0000-0000-000036040000}"/>
    <cellStyle name="DescriptionCAS 3 10 2" xfId="2121" xr:uid="{00000000-0005-0000-0000-000037040000}"/>
    <cellStyle name="DescriptionCAS 3 11" xfId="1675" xr:uid="{00000000-0005-0000-0000-000038040000}"/>
    <cellStyle name="DescriptionCAS 3 11 2" xfId="2122" xr:uid="{00000000-0005-0000-0000-000039040000}"/>
    <cellStyle name="DescriptionCAS 3 12" xfId="1676" xr:uid="{00000000-0005-0000-0000-00003A040000}"/>
    <cellStyle name="DescriptionCAS 3 12 2" xfId="2123" xr:uid="{00000000-0005-0000-0000-00003B040000}"/>
    <cellStyle name="DescriptionCAS 3 13" xfId="1677" xr:uid="{00000000-0005-0000-0000-00003C040000}"/>
    <cellStyle name="DescriptionCAS 3 13 2" xfId="2124" xr:uid="{00000000-0005-0000-0000-00003D040000}"/>
    <cellStyle name="DescriptionCAS 3 14" xfId="1678" xr:uid="{00000000-0005-0000-0000-00003E040000}"/>
    <cellStyle name="DescriptionCAS 3 14 2" xfId="2125" xr:uid="{00000000-0005-0000-0000-00003F040000}"/>
    <cellStyle name="DescriptionCAS 3 15" xfId="1679" xr:uid="{00000000-0005-0000-0000-000040040000}"/>
    <cellStyle name="DescriptionCAS 3 15 2" xfId="2126" xr:uid="{00000000-0005-0000-0000-000041040000}"/>
    <cellStyle name="DescriptionCAS 3 16" xfId="1680" xr:uid="{00000000-0005-0000-0000-000042040000}"/>
    <cellStyle name="DescriptionCAS 3 16 2" xfId="2127" xr:uid="{00000000-0005-0000-0000-000043040000}"/>
    <cellStyle name="DescriptionCAS 3 17" xfId="1681" xr:uid="{00000000-0005-0000-0000-000044040000}"/>
    <cellStyle name="DescriptionCAS 3 17 2" xfId="2128" xr:uid="{00000000-0005-0000-0000-000045040000}"/>
    <cellStyle name="DescriptionCAS 3 18" xfId="1682" xr:uid="{00000000-0005-0000-0000-000046040000}"/>
    <cellStyle name="DescriptionCAS 3 18 2" xfId="2129" xr:uid="{00000000-0005-0000-0000-000047040000}"/>
    <cellStyle name="DescriptionCAS 3 19" xfId="1683" xr:uid="{00000000-0005-0000-0000-000048040000}"/>
    <cellStyle name="DescriptionCAS 3 19 2" xfId="2130" xr:uid="{00000000-0005-0000-0000-000049040000}"/>
    <cellStyle name="DescriptionCAS 3 2" xfId="1373" xr:uid="{00000000-0005-0000-0000-00004A040000}"/>
    <cellStyle name="DescriptionCAS 3 2 2" xfId="1993" xr:uid="{00000000-0005-0000-0000-00004B040000}"/>
    <cellStyle name="DescriptionCAS 3 20" xfId="1684" xr:uid="{00000000-0005-0000-0000-00004C040000}"/>
    <cellStyle name="DescriptionCAS 3 20 2" xfId="2131" xr:uid="{00000000-0005-0000-0000-00004D040000}"/>
    <cellStyle name="DescriptionCAS 3 21" xfId="1685" xr:uid="{00000000-0005-0000-0000-00004E040000}"/>
    <cellStyle name="DescriptionCAS 3 21 2" xfId="2132" xr:uid="{00000000-0005-0000-0000-00004F040000}"/>
    <cellStyle name="DescriptionCAS 3 22" xfId="1686" xr:uid="{00000000-0005-0000-0000-000050040000}"/>
    <cellStyle name="DescriptionCAS 3 22 2" xfId="2133" xr:uid="{00000000-0005-0000-0000-000051040000}"/>
    <cellStyle name="DescriptionCAS 3 23" xfId="1992" xr:uid="{00000000-0005-0000-0000-000052040000}"/>
    <cellStyle name="DescriptionCAS 3 3" xfId="1374" xr:uid="{00000000-0005-0000-0000-000053040000}"/>
    <cellStyle name="DescriptionCAS 3 3 2" xfId="1994" xr:uid="{00000000-0005-0000-0000-000054040000}"/>
    <cellStyle name="DescriptionCAS 3 4" xfId="1375" xr:uid="{00000000-0005-0000-0000-000055040000}"/>
    <cellStyle name="DescriptionCAS 3 4 2" xfId="1995" xr:uid="{00000000-0005-0000-0000-000056040000}"/>
    <cellStyle name="DescriptionCAS 3 5" xfId="1376" xr:uid="{00000000-0005-0000-0000-000057040000}"/>
    <cellStyle name="DescriptionCAS 3 5 2" xfId="1996" xr:uid="{00000000-0005-0000-0000-000058040000}"/>
    <cellStyle name="DescriptionCAS 3 6" xfId="1377" xr:uid="{00000000-0005-0000-0000-000059040000}"/>
    <cellStyle name="DescriptionCAS 3 6 2" xfId="1997" xr:uid="{00000000-0005-0000-0000-00005A040000}"/>
    <cellStyle name="DescriptionCAS 3 7" xfId="1687" xr:uid="{00000000-0005-0000-0000-00005B040000}"/>
    <cellStyle name="DescriptionCAS 3 7 2" xfId="2134" xr:uid="{00000000-0005-0000-0000-00005C040000}"/>
    <cellStyle name="DescriptionCAS 3 8" xfId="1688" xr:uid="{00000000-0005-0000-0000-00005D040000}"/>
    <cellStyle name="DescriptionCAS 3 8 2" xfId="2135" xr:uid="{00000000-0005-0000-0000-00005E040000}"/>
    <cellStyle name="DescriptionCAS 3 9" xfId="1689" xr:uid="{00000000-0005-0000-0000-00005F040000}"/>
    <cellStyle name="DescriptionCAS 3 9 2" xfId="2136" xr:uid="{00000000-0005-0000-0000-000060040000}"/>
    <cellStyle name="DescriptionCAS 4" xfId="1378" xr:uid="{00000000-0005-0000-0000-000061040000}"/>
    <cellStyle name="DescriptionCAS 4 2" xfId="1998" xr:uid="{00000000-0005-0000-0000-000062040000}"/>
    <cellStyle name="DescriptionCAS 5" xfId="1379" xr:uid="{00000000-0005-0000-0000-000063040000}"/>
    <cellStyle name="DescriptionCAS 5 2" xfId="1999" xr:uid="{00000000-0005-0000-0000-000064040000}"/>
    <cellStyle name="DescriptionCAS 6" xfId="1380" xr:uid="{00000000-0005-0000-0000-000065040000}"/>
    <cellStyle name="DescriptionCAS 6 2" xfId="2000" xr:uid="{00000000-0005-0000-0000-000066040000}"/>
    <cellStyle name="DescriptionCAS 7" xfId="1381" xr:uid="{00000000-0005-0000-0000-000067040000}"/>
    <cellStyle name="DescriptionCAS 7 2" xfId="2001" xr:uid="{00000000-0005-0000-0000-000068040000}"/>
    <cellStyle name="DescriptionCAS 8" xfId="1382" xr:uid="{00000000-0005-0000-0000-000069040000}"/>
    <cellStyle name="DescriptionCAS 8 2" xfId="2002" xr:uid="{00000000-0005-0000-0000-00006A040000}"/>
    <cellStyle name="DescriptionCAS 9" xfId="1690" xr:uid="{00000000-0005-0000-0000-00006B040000}"/>
    <cellStyle name="DescriptionCAS 9 2" xfId="2137" xr:uid="{00000000-0005-0000-0000-00006C040000}"/>
    <cellStyle name="DescriptionCtr" xfId="3" xr:uid="{00000000-0005-0000-0000-00006D040000}"/>
    <cellStyle name="DescriptionNoWrap" xfId="4" xr:uid="{00000000-0005-0000-0000-00006E040000}"/>
    <cellStyle name="DescriptionTitle" xfId="5" xr:uid="{00000000-0005-0000-0000-00006F040000}"/>
    <cellStyle name="DescriptionTitleNoWrap" xfId="6" xr:uid="{00000000-0005-0000-0000-000070040000}"/>
    <cellStyle name="FormName" xfId="7" xr:uid="{00000000-0005-0000-0000-000071040000}"/>
    <cellStyle name="FormName 2" xfId="105" xr:uid="{00000000-0005-0000-0000-000072040000}"/>
    <cellStyle name="Heading0" xfId="8" xr:uid="{00000000-0005-0000-0000-000073040000}"/>
    <cellStyle name="Heading0 10" xfId="1691" xr:uid="{00000000-0005-0000-0000-000074040000}"/>
    <cellStyle name="Heading0 11" xfId="1692" xr:uid="{00000000-0005-0000-0000-000075040000}"/>
    <cellStyle name="Heading0 12" xfId="1693" xr:uid="{00000000-0005-0000-0000-000076040000}"/>
    <cellStyle name="Heading0 13" xfId="1694" xr:uid="{00000000-0005-0000-0000-000077040000}"/>
    <cellStyle name="Heading0 14" xfId="1695" xr:uid="{00000000-0005-0000-0000-000078040000}"/>
    <cellStyle name="Heading0 2" xfId="106" xr:uid="{00000000-0005-0000-0000-000079040000}"/>
    <cellStyle name="Heading0 2 10" xfId="1696" xr:uid="{00000000-0005-0000-0000-00007A040000}"/>
    <cellStyle name="Heading0 2 11" xfId="1697" xr:uid="{00000000-0005-0000-0000-00007B040000}"/>
    <cellStyle name="Heading0 2 12" xfId="1698" xr:uid="{00000000-0005-0000-0000-00007C040000}"/>
    <cellStyle name="Heading0 2 2" xfId="280" xr:uid="{00000000-0005-0000-0000-00007D040000}"/>
    <cellStyle name="Heading0 2 2 10" xfId="1699" xr:uid="{00000000-0005-0000-0000-00007E040000}"/>
    <cellStyle name="Heading0 2 2 11" xfId="1700" xr:uid="{00000000-0005-0000-0000-00007F040000}"/>
    <cellStyle name="Heading0 2 2 12" xfId="1701" xr:uid="{00000000-0005-0000-0000-000080040000}"/>
    <cellStyle name="Heading0 2 2 13" xfId="1702" xr:uid="{00000000-0005-0000-0000-000081040000}"/>
    <cellStyle name="Heading0 2 2 14" xfId="1703" xr:uid="{00000000-0005-0000-0000-000082040000}"/>
    <cellStyle name="Heading0 2 2 15" xfId="1704" xr:uid="{00000000-0005-0000-0000-000083040000}"/>
    <cellStyle name="Heading0 2 2 16" xfId="1705" xr:uid="{00000000-0005-0000-0000-000084040000}"/>
    <cellStyle name="Heading0 2 2 17" xfId="1706" xr:uid="{00000000-0005-0000-0000-000085040000}"/>
    <cellStyle name="Heading0 2 2 18" xfId="1707" xr:uid="{00000000-0005-0000-0000-000086040000}"/>
    <cellStyle name="Heading0 2 2 19" xfId="1708" xr:uid="{00000000-0005-0000-0000-000087040000}"/>
    <cellStyle name="Heading0 2 2 2" xfId="1383" xr:uid="{00000000-0005-0000-0000-000088040000}"/>
    <cellStyle name="Heading0 2 2 20" xfId="1709" xr:uid="{00000000-0005-0000-0000-000089040000}"/>
    <cellStyle name="Heading0 2 2 21" xfId="1710" xr:uid="{00000000-0005-0000-0000-00008A040000}"/>
    <cellStyle name="Heading0 2 2 22" xfId="1711" xr:uid="{00000000-0005-0000-0000-00008B040000}"/>
    <cellStyle name="Heading0 2 2 23" xfId="1712" xr:uid="{00000000-0005-0000-0000-00008C040000}"/>
    <cellStyle name="Heading0 2 2 3" xfId="1384" xr:uid="{00000000-0005-0000-0000-00008D040000}"/>
    <cellStyle name="Heading0 2 2 4" xfId="1385" xr:uid="{00000000-0005-0000-0000-00008E040000}"/>
    <cellStyle name="Heading0 2 2 5" xfId="1386" xr:uid="{00000000-0005-0000-0000-00008F040000}"/>
    <cellStyle name="Heading0 2 2 6" xfId="1387" xr:uid="{00000000-0005-0000-0000-000090040000}"/>
    <cellStyle name="Heading0 2 2 7" xfId="1713" xr:uid="{00000000-0005-0000-0000-000091040000}"/>
    <cellStyle name="Heading0 2 2 8" xfId="1714" xr:uid="{00000000-0005-0000-0000-000092040000}"/>
    <cellStyle name="Heading0 2 2 9" xfId="1715" xr:uid="{00000000-0005-0000-0000-000093040000}"/>
    <cellStyle name="Heading0 2 3" xfId="1388" xr:uid="{00000000-0005-0000-0000-000094040000}"/>
    <cellStyle name="Heading0 2 4" xfId="1389" xr:uid="{00000000-0005-0000-0000-000095040000}"/>
    <cellStyle name="Heading0 2 5" xfId="1390" xr:uid="{00000000-0005-0000-0000-000096040000}"/>
    <cellStyle name="Heading0 2 6" xfId="1391" xr:uid="{00000000-0005-0000-0000-000097040000}"/>
    <cellStyle name="Heading0 2 7" xfId="1716" xr:uid="{00000000-0005-0000-0000-000098040000}"/>
    <cellStyle name="Heading0 2 8" xfId="1717" xr:uid="{00000000-0005-0000-0000-000099040000}"/>
    <cellStyle name="Heading0 2 9" xfId="1718" xr:uid="{00000000-0005-0000-0000-00009A040000}"/>
    <cellStyle name="Heading0 3" xfId="219" xr:uid="{00000000-0005-0000-0000-00009B040000}"/>
    <cellStyle name="Heading0 3 10" xfId="1719" xr:uid="{00000000-0005-0000-0000-00009C040000}"/>
    <cellStyle name="Heading0 3 11" xfId="1720" xr:uid="{00000000-0005-0000-0000-00009D040000}"/>
    <cellStyle name="Heading0 3 12" xfId="1721" xr:uid="{00000000-0005-0000-0000-00009E040000}"/>
    <cellStyle name="Heading0 3 13" xfId="1722" xr:uid="{00000000-0005-0000-0000-00009F040000}"/>
    <cellStyle name="Heading0 3 14" xfId="1723" xr:uid="{00000000-0005-0000-0000-0000A0040000}"/>
    <cellStyle name="Heading0 3 15" xfId="1724" xr:uid="{00000000-0005-0000-0000-0000A1040000}"/>
    <cellStyle name="Heading0 3 16" xfId="1725" xr:uid="{00000000-0005-0000-0000-0000A2040000}"/>
    <cellStyle name="Heading0 3 17" xfId="1726" xr:uid="{00000000-0005-0000-0000-0000A3040000}"/>
    <cellStyle name="Heading0 3 18" xfId="1727" xr:uid="{00000000-0005-0000-0000-0000A4040000}"/>
    <cellStyle name="Heading0 3 19" xfId="1728" xr:uid="{00000000-0005-0000-0000-0000A5040000}"/>
    <cellStyle name="Heading0 3 2" xfId="1392" xr:uid="{00000000-0005-0000-0000-0000A6040000}"/>
    <cellStyle name="Heading0 3 20" xfId="1729" xr:uid="{00000000-0005-0000-0000-0000A7040000}"/>
    <cellStyle name="Heading0 3 21" xfId="1730" xr:uid="{00000000-0005-0000-0000-0000A8040000}"/>
    <cellStyle name="Heading0 3 22" xfId="1731" xr:uid="{00000000-0005-0000-0000-0000A9040000}"/>
    <cellStyle name="Heading0 3 23" xfId="1732" xr:uid="{00000000-0005-0000-0000-0000AA040000}"/>
    <cellStyle name="Heading0 3 3" xfId="1393" xr:uid="{00000000-0005-0000-0000-0000AB040000}"/>
    <cellStyle name="Heading0 3 4" xfId="1394" xr:uid="{00000000-0005-0000-0000-0000AC040000}"/>
    <cellStyle name="Heading0 3 5" xfId="1395" xr:uid="{00000000-0005-0000-0000-0000AD040000}"/>
    <cellStyle name="Heading0 3 6" xfId="1396" xr:uid="{00000000-0005-0000-0000-0000AE040000}"/>
    <cellStyle name="Heading0 3 7" xfId="1733" xr:uid="{00000000-0005-0000-0000-0000AF040000}"/>
    <cellStyle name="Heading0 3 8" xfId="1734" xr:uid="{00000000-0005-0000-0000-0000B0040000}"/>
    <cellStyle name="Heading0 3 9" xfId="1735" xr:uid="{00000000-0005-0000-0000-0000B1040000}"/>
    <cellStyle name="Heading0 4" xfId="1397" xr:uid="{00000000-0005-0000-0000-0000B2040000}"/>
    <cellStyle name="Heading0 5" xfId="1398" xr:uid="{00000000-0005-0000-0000-0000B3040000}"/>
    <cellStyle name="Heading0 6" xfId="1399" xr:uid="{00000000-0005-0000-0000-0000B4040000}"/>
    <cellStyle name="Heading0 7" xfId="1736" xr:uid="{00000000-0005-0000-0000-0000B5040000}"/>
    <cellStyle name="Heading0 8" xfId="1737" xr:uid="{00000000-0005-0000-0000-0000B6040000}"/>
    <cellStyle name="Heading0 9" xfId="1738" xr:uid="{00000000-0005-0000-0000-0000B7040000}"/>
    <cellStyle name="Heading0NoWrap" xfId="9" xr:uid="{00000000-0005-0000-0000-0000B8040000}"/>
    <cellStyle name="Heading0NoWrap 10" xfId="1739" xr:uid="{00000000-0005-0000-0000-0000B9040000}"/>
    <cellStyle name="Heading0NoWrap 11" xfId="1740" xr:uid="{00000000-0005-0000-0000-0000BA040000}"/>
    <cellStyle name="Heading0NoWrap 12" xfId="1741" xr:uid="{00000000-0005-0000-0000-0000BB040000}"/>
    <cellStyle name="Heading0NoWrap 13" xfId="1742" xr:uid="{00000000-0005-0000-0000-0000BC040000}"/>
    <cellStyle name="Heading0NoWrap 14" xfId="1743" xr:uid="{00000000-0005-0000-0000-0000BD040000}"/>
    <cellStyle name="Heading0NoWrap 2" xfId="107" xr:uid="{00000000-0005-0000-0000-0000BE040000}"/>
    <cellStyle name="Heading0NoWrap 2 10" xfId="1744" xr:uid="{00000000-0005-0000-0000-0000BF040000}"/>
    <cellStyle name="Heading0NoWrap 2 11" xfId="1745" xr:uid="{00000000-0005-0000-0000-0000C0040000}"/>
    <cellStyle name="Heading0NoWrap 2 12" xfId="1746" xr:uid="{00000000-0005-0000-0000-0000C1040000}"/>
    <cellStyle name="Heading0NoWrap 2 2" xfId="281" xr:uid="{00000000-0005-0000-0000-0000C2040000}"/>
    <cellStyle name="Heading0NoWrap 2 2 10" xfId="1747" xr:uid="{00000000-0005-0000-0000-0000C3040000}"/>
    <cellStyle name="Heading0NoWrap 2 2 11" xfId="1748" xr:uid="{00000000-0005-0000-0000-0000C4040000}"/>
    <cellStyle name="Heading0NoWrap 2 2 12" xfId="1749" xr:uid="{00000000-0005-0000-0000-0000C5040000}"/>
    <cellStyle name="Heading0NoWrap 2 2 13" xfId="1750" xr:uid="{00000000-0005-0000-0000-0000C6040000}"/>
    <cellStyle name="Heading0NoWrap 2 2 14" xfId="1751" xr:uid="{00000000-0005-0000-0000-0000C7040000}"/>
    <cellStyle name="Heading0NoWrap 2 2 15" xfId="1752" xr:uid="{00000000-0005-0000-0000-0000C8040000}"/>
    <cellStyle name="Heading0NoWrap 2 2 16" xfId="1753" xr:uid="{00000000-0005-0000-0000-0000C9040000}"/>
    <cellStyle name="Heading0NoWrap 2 2 17" xfId="1754" xr:uid="{00000000-0005-0000-0000-0000CA040000}"/>
    <cellStyle name="Heading0NoWrap 2 2 18" xfId="1755" xr:uid="{00000000-0005-0000-0000-0000CB040000}"/>
    <cellStyle name="Heading0NoWrap 2 2 19" xfId="1756" xr:uid="{00000000-0005-0000-0000-0000CC040000}"/>
    <cellStyle name="Heading0NoWrap 2 2 2" xfId="1400" xr:uid="{00000000-0005-0000-0000-0000CD040000}"/>
    <cellStyle name="Heading0NoWrap 2 2 20" xfId="1757" xr:uid="{00000000-0005-0000-0000-0000CE040000}"/>
    <cellStyle name="Heading0NoWrap 2 2 21" xfId="1758" xr:uid="{00000000-0005-0000-0000-0000CF040000}"/>
    <cellStyle name="Heading0NoWrap 2 2 22" xfId="1759" xr:uid="{00000000-0005-0000-0000-0000D0040000}"/>
    <cellStyle name="Heading0NoWrap 2 2 23" xfId="1760" xr:uid="{00000000-0005-0000-0000-0000D1040000}"/>
    <cellStyle name="Heading0NoWrap 2 2 3" xfId="1401" xr:uid="{00000000-0005-0000-0000-0000D2040000}"/>
    <cellStyle name="Heading0NoWrap 2 2 4" xfId="1402" xr:uid="{00000000-0005-0000-0000-0000D3040000}"/>
    <cellStyle name="Heading0NoWrap 2 2 5" xfId="1403" xr:uid="{00000000-0005-0000-0000-0000D4040000}"/>
    <cellStyle name="Heading0NoWrap 2 2 6" xfId="1404" xr:uid="{00000000-0005-0000-0000-0000D5040000}"/>
    <cellStyle name="Heading0NoWrap 2 2 7" xfId="1761" xr:uid="{00000000-0005-0000-0000-0000D6040000}"/>
    <cellStyle name="Heading0NoWrap 2 2 8" xfId="1762" xr:uid="{00000000-0005-0000-0000-0000D7040000}"/>
    <cellStyle name="Heading0NoWrap 2 2 9" xfId="1763" xr:uid="{00000000-0005-0000-0000-0000D8040000}"/>
    <cellStyle name="Heading0NoWrap 2 3" xfId="1405" xr:uid="{00000000-0005-0000-0000-0000D9040000}"/>
    <cellStyle name="Heading0NoWrap 2 4" xfId="1406" xr:uid="{00000000-0005-0000-0000-0000DA040000}"/>
    <cellStyle name="Heading0NoWrap 2 5" xfId="1407" xr:uid="{00000000-0005-0000-0000-0000DB040000}"/>
    <cellStyle name="Heading0NoWrap 2 6" xfId="1408" xr:uid="{00000000-0005-0000-0000-0000DC040000}"/>
    <cellStyle name="Heading0NoWrap 2 7" xfId="1764" xr:uid="{00000000-0005-0000-0000-0000DD040000}"/>
    <cellStyle name="Heading0NoWrap 2 8" xfId="1765" xr:uid="{00000000-0005-0000-0000-0000DE040000}"/>
    <cellStyle name="Heading0NoWrap 2 9" xfId="1766" xr:uid="{00000000-0005-0000-0000-0000DF040000}"/>
    <cellStyle name="Heading0NoWrap 3" xfId="220" xr:uid="{00000000-0005-0000-0000-0000E0040000}"/>
    <cellStyle name="Heading0NoWrap 3 10" xfId="1767" xr:uid="{00000000-0005-0000-0000-0000E1040000}"/>
    <cellStyle name="Heading0NoWrap 3 11" xfId="1768" xr:uid="{00000000-0005-0000-0000-0000E2040000}"/>
    <cellStyle name="Heading0NoWrap 3 12" xfId="1769" xr:uid="{00000000-0005-0000-0000-0000E3040000}"/>
    <cellStyle name="Heading0NoWrap 3 13" xfId="1770" xr:uid="{00000000-0005-0000-0000-0000E4040000}"/>
    <cellStyle name="Heading0NoWrap 3 14" xfId="1771" xr:uid="{00000000-0005-0000-0000-0000E5040000}"/>
    <cellStyle name="Heading0NoWrap 3 15" xfId="1772" xr:uid="{00000000-0005-0000-0000-0000E6040000}"/>
    <cellStyle name="Heading0NoWrap 3 16" xfId="1773" xr:uid="{00000000-0005-0000-0000-0000E7040000}"/>
    <cellStyle name="Heading0NoWrap 3 17" xfId="1774" xr:uid="{00000000-0005-0000-0000-0000E8040000}"/>
    <cellStyle name="Heading0NoWrap 3 18" xfId="1775" xr:uid="{00000000-0005-0000-0000-0000E9040000}"/>
    <cellStyle name="Heading0NoWrap 3 19" xfId="1776" xr:uid="{00000000-0005-0000-0000-0000EA040000}"/>
    <cellStyle name="Heading0NoWrap 3 2" xfId="1409" xr:uid="{00000000-0005-0000-0000-0000EB040000}"/>
    <cellStyle name="Heading0NoWrap 3 20" xfId="1777" xr:uid="{00000000-0005-0000-0000-0000EC040000}"/>
    <cellStyle name="Heading0NoWrap 3 21" xfId="1778" xr:uid="{00000000-0005-0000-0000-0000ED040000}"/>
    <cellStyle name="Heading0NoWrap 3 22" xfId="1779" xr:uid="{00000000-0005-0000-0000-0000EE040000}"/>
    <cellStyle name="Heading0NoWrap 3 23" xfId="1780" xr:uid="{00000000-0005-0000-0000-0000EF040000}"/>
    <cellStyle name="Heading0NoWrap 3 3" xfId="1410" xr:uid="{00000000-0005-0000-0000-0000F0040000}"/>
    <cellStyle name="Heading0NoWrap 3 4" xfId="1411" xr:uid="{00000000-0005-0000-0000-0000F1040000}"/>
    <cellStyle name="Heading0NoWrap 3 5" xfId="1412" xr:uid="{00000000-0005-0000-0000-0000F2040000}"/>
    <cellStyle name="Heading0NoWrap 3 6" xfId="1413" xr:uid="{00000000-0005-0000-0000-0000F3040000}"/>
    <cellStyle name="Heading0NoWrap 3 7" xfId="1781" xr:uid="{00000000-0005-0000-0000-0000F4040000}"/>
    <cellStyle name="Heading0NoWrap 3 8" xfId="1782" xr:uid="{00000000-0005-0000-0000-0000F5040000}"/>
    <cellStyle name="Heading0NoWrap 3 9" xfId="1783" xr:uid="{00000000-0005-0000-0000-0000F6040000}"/>
    <cellStyle name="Heading0NoWrap 4" xfId="1414" xr:uid="{00000000-0005-0000-0000-0000F7040000}"/>
    <cellStyle name="Heading0NoWrap 5" xfId="1415" xr:uid="{00000000-0005-0000-0000-0000F8040000}"/>
    <cellStyle name="Heading0NoWrap 6" xfId="1416" xr:uid="{00000000-0005-0000-0000-0000F9040000}"/>
    <cellStyle name="Heading0NoWrap 7" xfId="1784" xr:uid="{00000000-0005-0000-0000-0000FA040000}"/>
    <cellStyle name="Heading0NoWrap 8" xfId="1785" xr:uid="{00000000-0005-0000-0000-0000FB040000}"/>
    <cellStyle name="Heading0NoWrap 9" xfId="1786" xr:uid="{00000000-0005-0000-0000-0000FC040000}"/>
    <cellStyle name="Heading1" xfId="10" xr:uid="{00000000-0005-0000-0000-0000FD040000}"/>
    <cellStyle name="Heading2" xfId="11" xr:uid="{00000000-0005-0000-0000-0000FE040000}"/>
    <cellStyle name="Hyperlink 2" xfId="48" xr:uid="{00000000-0005-0000-0000-0000FF040000}"/>
    <cellStyle name="Hyperlink 2 2" xfId="77" xr:uid="{00000000-0005-0000-0000-000000050000}"/>
    <cellStyle name="Hyperlink 3" xfId="63" xr:uid="{00000000-0005-0000-0000-000001050000}"/>
    <cellStyle name="Hyperlink 3 2 2" xfId="57" xr:uid="{00000000-0005-0000-0000-000002050000}"/>
    <cellStyle name="Hyperlink 4" xfId="62" xr:uid="{00000000-0005-0000-0000-000003050000}"/>
    <cellStyle name="Instructions" xfId="12" xr:uid="{00000000-0005-0000-0000-000004050000}"/>
    <cellStyle name="Instructions 10" xfId="1787" xr:uid="{00000000-0005-0000-0000-000005050000}"/>
    <cellStyle name="Instructions 10 2" xfId="2138" xr:uid="{00000000-0005-0000-0000-000006050000}"/>
    <cellStyle name="Instructions 11" xfId="1788" xr:uid="{00000000-0005-0000-0000-000007050000}"/>
    <cellStyle name="Instructions 11 2" xfId="2139" xr:uid="{00000000-0005-0000-0000-000008050000}"/>
    <cellStyle name="Instructions 12" xfId="1789" xr:uid="{00000000-0005-0000-0000-000009050000}"/>
    <cellStyle name="Instructions 12 2" xfId="2140" xr:uid="{00000000-0005-0000-0000-00000A050000}"/>
    <cellStyle name="Instructions 13" xfId="1790" xr:uid="{00000000-0005-0000-0000-00000B050000}"/>
    <cellStyle name="Instructions 13 2" xfId="2141" xr:uid="{00000000-0005-0000-0000-00000C050000}"/>
    <cellStyle name="Instructions 14" xfId="1791" xr:uid="{00000000-0005-0000-0000-00000D050000}"/>
    <cellStyle name="Instructions 14 2" xfId="2142" xr:uid="{00000000-0005-0000-0000-00000E050000}"/>
    <cellStyle name="Instructions 15" xfId="1792" xr:uid="{00000000-0005-0000-0000-00000F050000}"/>
    <cellStyle name="Instructions 15 2" xfId="2143" xr:uid="{00000000-0005-0000-0000-000010050000}"/>
    <cellStyle name="Instructions 16" xfId="1793" xr:uid="{00000000-0005-0000-0000-000011050000}"/>
    <cellStyle name="Instructions 16 2" xfId="2144" xr:uid="{00000000-0005-0000-0000-000012050000}"/>
    <cellStyle name="Instructions 17" xfId="1794" xr:uid="{00000000-0005-0000-0000-000013050000}"/>
    <cellStyle name="Instructions 17 2" xfId="2145" xr:uid="{00000000-0005-0000-0000-000014050000}"/>
    <cellStyle name="Instructions 18" xfId="1795" xr:uid="{00000000-0005-0000-0000-000015050000}"/>
    <cellStyle name="Instructions 18 2" xfId="2146" xr:uid="{00000000-0005-0000-0000-000016050000}"/>
    <cellStyle name="Instructions 19" xfId="1796" xr:uid="{00000000-0005-0000-0000-000017050000}"/>
    <cellStyle name="Instructions 19 2" xfId="2147" xr:uid="{00000000-0005-0000-0000-000018050000}"/>
    <cellStyle name="Instructions 2" xfId="108" xr:uid="{00000000-0005-0000-0000-000019050000}"/>
    <cellStyle name="Instructions 2 10" xfId="1797" xr:uid="{00000000-0005-0000-0000-00001A050000}"/>
    <cellStyle name="Instructions 2 10 2" xfId="2148" xr:uid="{00000000-0005-0000-0000-00001B050000}"/>
    <cellStyle name="Instructions 2 11" xfId="1798" xr:uid="{00000000-0005-0000-0000-00001C050000}"/>
    <cellStyle name="Instructions 2 11 2" xfId="2149" xr:uid="{00000000-0005-0000-0000-00001D050000}"/>
    <cellStyle name="Instructions 2 12" xfId="1799" xr:uid="{00000000-0005-0000-0000-00001E050000}"/>
    <cellStyle name="Instructions 2 12 2" xfId="2150" xr:uid="{00000000-0005-0000-0000-00001F050000}"/>
    <cellStyle name="Instructions 2 13" xfId="1800" xr:uid="{00000000-0005-0000-0000-000020050000}"/>
    <cellStyle name="Instructions 2 13 2" xfId="2151" xr:uid="{00000000-0005-0000-0000-000021050000}"/>
    <cellStyle name="Instructions 2 14" xfId="1801" xr:uid="{00000000-0005-0000-0000-000022050000}"/>
    <cellStyle name="Instructions 2 14 2" xfId="2152" xr:uid="{00000000-0005-0000-0000-000023050000}"/>
    <cellStyle name="Instructions 2 15" xfId="1802" xr:uid="{00000000-0005-0000-0000-000024050000}"/>
    <cellStyle name="Instructions 2 15 2" xfId="2153" xr:uid="{00000000-0005-0000-0000-000025050000}"/>
    <cellStyle name="Instructions 2 16" xfId="1803" xr:uid="{00000000-0005-0000-0000-000026050000}"/>
    <cellStyle name="Instructions 2 16 2" xfId="2154" xr:uid="{00000000-0005-0000-0000-000027050000}"/>
    <cellStyle name="Instructions 2 17" xfId="1804" xr:uid="{00000000-0005-0000-0000-000028050000}"/>
    <cellStyle name="Instructions 2 17 2" xfId="2155" xr:uid="{00000000-0005-0000-0000-000029050000}"/>
    <cellStyle name="Instructions 2 18" xfId="1805" xr:uid="{00000000-0005-0000-0000-00002A050000}"/>
    <cellStyle name="Instructions 2 18 2" xfId="2156" xr:uid="{00000000-0005-0000-0000-00002B050000}"/>
    <cellStyle name="Instructions 2 19" xfId="1806" xr:uid="{00000000-0005-0000-0000-00002C050000}"/>
    <cellStyle name="Instructions 2 19 2" xfId="2157" xr:uid="{00000000-0005-0000-0000-00002D050000}"/>
    <cellStyle name="Instructions 2 2" xfId="282" xr:uid="{00000000-0005-0000-0000-00002E050000}"/>
    <cellStyle name="Instructions 2 2 10" xfId="1807" xr:uid="{00000000-0005-0000-0000-00002F050000}"/>
    <cellStyle name="Instructions 2 2 10 2" xfId="2158" xr:uid="{00000000-0005-0000-0000-000030050000}"/>
    <cellStyle name="Instructions 2 2 11" xfId="1808" xr:uid="{00000000-0005-0000-0000-000031050000}"/>
    <cellStyle name="Instructions 2 2 11 2" xfId="2159" xr:uid="{00000000-0005-0000-0000-000032050000}"/>
    <cellStyle name="Instructions 2 2 12" xfId="1809" xr:uid="{00000000-0005-0000-0000-000033050000}"/>
    <cellStyle name="Instructions 2 2 12 2" xfId="2160" xr:uid="{00000000-0005-0000-0000-000034050000}"/>
    <cellStyle name="Instructions 2 2 13" xfId="1810" xr:uid="{00000000-0005-0000-0000-000035050000}"/>
    <cellStyle name="Instructions 2 2 13 2" xfId="2161" xr:uid="{00000000-0005-0000-0000-000036050000}"/>
    <cellStyle name="Instructions 2 2 14" xfId="1811" xr:uid="{00000000-0005-0000-0000-000037050000}"/>
    <cellStyle name="Instructions 2 2 14 2" xfId="2162" xr:uid="{00000000-0005-0000-0000-000038050000}"/>
    <cellStyle name="Instructions 2 2 15" xfId="1812" xr:uid="{00000000-0005-0000-0000-000039050000}"/>
    <cellStyle name="Instructions 2 2 15 2" xfId="2163" xr:uid="{00000000-0005-0000-0000-00003A050000}"/>
    <cellStyle name="Instructions 2 2 16" xfId="1813" xr:uid="{00000000-0005-0000-0000-00003B050000}"/>
    <cellStyle name="Instructions 2 2 16 2" xfId="2164" xr:uid="{00000000-0005-0000-0000-00003C050000}"/>
    <cellStyle name="Instructions 2 2 17" xfId="1814" xr:uid="{00000000-0005-0000-0000-00003D050000}"/>
    <cellStyle name="Instructions 2 2 17 2" xfId="2165" xr:uid="{00000000-0005-0000-0000-00003E050000}"/>
    <cellStyle name="Instructions 2 2 18" xfId="1815" xr:uid="{00000000-0005-0000-0000-00003F050000}"/>
    <cellStyle name="Instructions 2 2 18 2" xfId="2166" xr:uid="{00000000-0005-0000-0000-000040050000}"/>
    <cellStyle name="Instructions 2 2 19" xfId="1816" xr:uid="{00000000-0005-0000-0000-000041050000}"/>
    <cellStyle name="Instructions 2 2 19 2" xfId="2167" xr:uid="{00000000-0005-0000-0000-000042050000}"/>
    <cellStyle name="Instructions 2 2 2" xfId="1417" xr:uid="{00000000-0005-0000-0000-000043050000}"/>
    <cellStyle name="Instructions 2 2 2 2" xfId="2006" xr:uid="{00000000-0005-0000-0000-000044050000}"/>
    <cellStyle name="Instructions 2 2 20" xfId="1817" xr:uid="{00000000-0005-0000-0000-000045050000}"/>
    <cellStyle name="Instructions 2 2 20 2" xfId="2168" xr:uid="{00000000-0005-0000-0000-000046050000}"/>
    <cellStyle name="Instructions 2 2 21" xfId="1818" xr:uid="{00000000-0005-0000-0000-000047050000}"/>
    <cellStyle name="Instructions 2 2 21 2" xfId="2169" xr:uid="{00000000-0005-0000-0000-000048050000}"/>
    <cellStyle name="Instructions 2 2 22" xfId="1819" xr:uid="{00000000-0005-0000-0000-000049050000}"/>
    <cellStyle name="Instructions 2 2 22 2" xfId="2170" xr:uid="{00000000-0005-0000-0000-00004A050000}"/>
    <cellStyle name="Instructions 2 2 23" xfId="2005" xr:uid="{00000000-0005-0000-0000-00004B050000}"/>
    <cellStyle name="Instructions 2 2 3" xfId="1418" xr:uid="{00000000-0005-0000-0000-00004C050000}"/>
    <cellStyle name="Instructions 2 2 3 2" xfId="2007" xr:uid="{00000000-0005-0000-0000-00004D050000}"/>
    <cellStyle name="Instructions 2 2 4" xfId="1419" xr:uid="{00000000-0005-0000-0000-00004E050000}"/>
    <cellStyle name="Instructions 2 2 4 2" xfId="2008" xr:uid="{00000000-0005-0000-0000-00004F050000}"/>
    <cellStyle name="Instructions 2 2 5" xfId="1420" xr:uid="{00000000-0005-0000-0000-000050050000}"/>
    <cellStyle name="Instructions 2 2 5 2" xfId="2009" xr:uid="{00000000-0005-0000-0000-000051050000}"/>
    <cellStyle name="Instructions 2 2 6" xfId="1421" xr:uid="{00000000-0005-0000-0000-000052050000}"/>
    <cellStyle name="Instructions 2 2 6 2" xfId="2010" xr:uid="{00000000-0005-0000-0000-000053050000}"/>
    <cellStyle name="Instructions 2 2 7" xfId="1820" xr:uid="{00000000-0005-0000-0000-000054050000}"/>
    <cellStyle name="Instructions 2 2 7 2" xfId="2171" xr:uid="{00000000-0005-0000-0000-000055050000}"/>
    <cellStyle name="Instructions 2 2 8" xfId="1821" xr:uid="{00000000-0005-0000-0000-000056050000}"/>
    <cellStyle name="Instructions 2 2 8 2" xfId="2172" xr:uid="{00000000-0005-0000-0000-000057050000}"/>
    <cellStyle name="Instructions 2 2 9" xfId="1822" xr:uid="{00000000-0005-0000-0000-000058050000}"/>
    <cellStyle name="Instructions 2 2 9 2" xfId="2173" xr:uid="{00000000-0005-0000-0000-000059050000}"/>
    <cellStyle name="Instructions 2 20" xfId="1823" xr:uid="{00000000-0005-0000-0000-00005A050000}"/>
    <cellStyle name="Instructions 2 20 2" xfId="2174" xr:uid="{00000000-0005-0000-0000-00005B050000}"/>
    <cellStyle name="Instructions 2 21" xfId="1824" xr:uid="{00000000-0005-0000-0000-00005C050000}"/>
    <cellStyle name="Instructions 2 21 2" xfId="2175" xr:uid="{00000000-0005-0000-0000-00005D050000}"/>
    <cellStyle name="Instructions 2 22" xfId="1825" xr:uid="{00000000-0005-0000-0000-00005E050000}"/>
    <cellStyle name="Instructions 2 22 2" xfId="2176" xr:uid="{00000000-0005-0000-0000-00005F050000}"/>
    <cellStyle name="Instructions 2 23" xfId="2004" xr:uid="{00000000-0005-0000-0000-000060050000}"/>
    <cellStyle name="Instructions 2 3" xfId="1422" xr:uid="{00000000-0005-0000-0000-000061050000}"/>
    <cellStyle name="Instructions 2 3 2" xfId="2011" xr:uid="{00000000-0005-0000-0000-000062050000}"/>
    <cellStyle name="Instructions 2 4" xfId="1423" xr:uid="{00000000-0005-0000-0000-000063050000}"/>
    <cellStyle name="Instructions 2 4 2" xfId="2012" xr:uid="{00000000-0005-0000-0000-000064050000}"/>
    <cellStyle name="Instructions 2 5" xfId="1424" xr:uid="{00000000-0005-0000-0000-000065050000}"/>
    <cellStyle name="Instructions 2 5 2" xfId="2013" xr:uid="{00000000-0005-0000-0000-000066050000}"/>
    <cellStyle name="Instructions 2 6" xfId="1425" xr:uid="{00000000-0005-0000-0000-000067050000}"/>
    <cellStyle name="Instructions 2 6 2" xfId="2014" xr:uid="{00000000-0005-0000-0000-000068050000}"/>
    <cellStyle name="Instructions 2 7" xfId="1426" xr:uid="{00000000-0005-0000-0000-000069050000}"/>
    <cellStyle name="Instructions 2 7 2" xfId="2015" xr:uid="{00000000-0005-0000-0000-00006A050000}"/>
    <cellStyle name="Instructions 2 8" xfId="1826" xr:uid="{00000000-0005-0000-0000-00006B050000}"/>
    <cellStyle name="Instructions 2 8 2" xfId="2177" xr:uid="{00000000-0005-0000-0000-00006C050000}"/>
    <cellStyle name="Instructions 2 9" xfId="1827" xr:uid="{00000000-0005-0000-0000-00006D050000}"/>
    <cellStyle name="Instructions 2 9 2" xfId="2178" xr:uid="{00000000-0005-0000-0000-00006E050000}"/>
    <cellStyle name="Instructions 20" xfId="1828" xr:uid="{00000000-0005-0000-0000-00006F050000}"/>
    <cellStyle name="Instructions 20 2" xfId="2179" xr:uid="{00000000-0005-0000-0000-000070050000}"/>
    <cellStyle name="Instructions 21" xfId="1829" xr:uid="{00000000-0005-0000-0000-000071050000}"/>
    <cellStyle name="Instructions 21 2" xfId="2180" xr:uid="{00000000-0005-0000-0000-000072050000}"/>
    <cellStyle name="Instructions 22" xfId="1830" xr:uid="{00000000-0005-0000-0000-000073050000}"/>
    <cellStyle name="Instructions 22 2" xfId="2181" xr:uid="{00000000-0005-0000-0000-000074050000}"/>
    <cellStyle name="Instructions 23" xfId="1831" xr:uid="{00000000-0005-0000-0000-000075050000}"/>
    <cellStyle name="Instructions 23 2" xfId="2182" xr:uid="{00000000-0005-0000-0000-000076050000}"/>
    <cellStyle name="Instructions 24" xfId="1832" xr:uid="{00000000-0005-0000-0000-000077050000}"/>
    <cellStyle name="Instructions 24 2" xfId="2183" xr:uid="{00000000-0005-0000-0000-000078050000}"/>
    <cellStyle name="Instructions 25" xfId="2003" xr:uid="{00000000-0005-0000-0000-000079050000}"/>
    <cellStyle name="Instructions 3" xfId="221" xr:uid="{00000000-0005-0000-0000-00007A050000}"/>
    <cellStyle name="Instructions 3 10" xfId="1833" xr:uid="{00000000-0005-0000-0000-00007B050000}"/>
    <cellStyle name="Instructions 3 10 2" xfId="2184" xr:uid="{00000000-0005-0000-0000-00007C050000}"/>
    <cellStyle name="Instructions 3 11" xfId="1834" xr:uid="{00000000-0005-0000-0000-00007D050000}"/>
    <cellStyle name="Instructions 3 11 2" xfId="2185" xr:uid="{00000000-0005-0000-0000-00007E050000}"/>
    <cellStyle name="Instructions 3 12" xfId="1835" xr:uid="{00000000-0005-0000-0000-00007F050000}"/>
    <cellStyle name="Instructions 3 12 2" xfId="2186" xr:uid="{00000000-0005-0000-0000-000080050000}"/>
    <cellStyle name="Instructions 3 13" xfId="1836" xr:uid="{00000000-0005-0000-0000-000081050000}"/>
    <cellStyle name="Instructions 3 13 2" xfId="2187" xr:uid="{00000000-0005-0000-0000-000082050000}"/>
    <cellStyle name="Instructions 3 14" xfId="1837" xr:uid="{00000000-0005-0000-0000-000083050000}"/>
    <cellStyle name="Instructions 3 14 2" xfId="2188" xr:uid="{00000000-0005-0000-0000-000084050000}"/>
    <cellStyle name="Instructions 3 15" xfId="1838" xr:uid="{00000000-0005-0000-0000-000085050000}"/>
    <cellStyle name="Instructions 3 15 2" xfId="2189" xr:uid="{00000000-0005-0000-0000-000086050000}"/>
    <cellStyle name="Instructions 3 16" xfId="1839" xr:uid="{00000000-0005-0000-0000-000087050000}"/>
    <cellStyle name="Instructions 3 16 2" xfId="2190" xr:uid="{00000000-0005-0000-0000-000088050000}"/>
    <cellStyle name="Instructions 3 17" xfId="1840" xr:uid="{00000000-0005-0000-0000-000089050000}"/>
    <cellStyle name="Instructions 3 17 2" xfId="2191" xr:uid="{00000000-0005-0000-0000-00008A050000}"/>
    <cellStyle name="Instructions 3 18" xfId="1841" xr:uid="{00000000-0005-0000-0000-00008B050000}"/>
    <cellStyle name="Instructions 3 18 2" xfId="2192" xr:uid="{00000000-0005-0000-0000-00008C050000}"/>
    <cellStyle name="Instructions 3 19" xfId="1842" xr:uid="{00000000-0005-0000-0000-00008D050000}"/>
    <cellStyle name="Instructions 3 19 2" xfId="2193" xr:uid="{00000000-0005-0000-0000-00008E050000}"/>
    <cellStyle name="Instructions 3 2" xfId="1427" xr:uid="{00000000-0005-0000-0000-00008F050000}"/>
    <cellStyle name="Instructions 3 2 2" xfId="2017" xr:uid="{00000000-0005-0000-0000-000090050000}"/>
    <cellStyle name="Instructions 3 20" xfId="1843" xr:uid="{00000000-0005-0000-0000-000091050000}"/>
    <cellStyle name="Instructions 3 20 2" xfId="2194" xr:uid="{00000000-0005-0000-0000-000092050000}"/>
    <cellStyle name="Instructions 3 21" xfId="1844" xr:uid="{00000000-0005-0000-0000-000093050000}"/>
    <cellStyle name="Instructions 3 21 2" xfId="2195" xr:uid="{00000000-0005-0000-0000-000094050000}"/>
    <cellStyle name="Instructions 3 22" xfId="1845" xr:uid="{00000000-0005-0000-0000-000095050000}"/>
    <cellStyle name="Instructions 3 22 2" xfId="2196" xr:uid="{00000000-0005-0000-0000-000096050000}"/>
    <cellStyle name="Instructions 3 23" xfId="2016" xr:uid="{00000000-0005-0000-0000-000097050000}"/>
    <cellStyle name="Instructions 3 3" xfId="1428" xr:uid="{00000000-0005-0000-0000-000098050000}"/>
    <cellStyle name="Instructions 3 3 2" xfId="2018" xr:uid="{00000000-0005-0000-0000-000099050000}"/>
    <cellStyle name="Instructions 3 4" xfId="1429" xr:uid="{00000000-0005-0000-0000-00009A050000}"/>
    <cellStyle name="Instructions 3 4 2" xfId="2019" xr:uid="{00000000-0005-0000-0000-00009B050000}"/>
    <cellStyle name="Instructions 3 5" xfId="1430" xr:uid="{00000000-0005-0000-0000-00009C050000}"/>
    <cellStyle name="Instructions 3 5 2" xfId="2020" xr:uid="{00000000-0005-0000-0000-00009D050000}"/>
    <cellStyle name="Instructions 3 6" xfId="1431" xr:uid="{00000000-0005-0000-0000-00009E050000}"/>
    <cellStyle name="Instructions 3 6 2" xfId="2021" xr:uid="{00000000-0005-0000-0000-00009F050000}"/>
    <cellStyle name="Instructions 3 7" xfId="1846" xr:uid="{00000000-0005-0000-0000-0000A0050000}"/>
    <cellStyle name="Instructions 3 7 2" xfId="2197" xr:uid="{00000000-0005-0000-0000-0000A1050000}"/>
    <cellStyle name="Instructions 3 8" xfId="1847" xr:uid="{00000000-0005-0000-0000-0000A2050000}"/>
    <cellStyle name="Instructions 3 8 2" xfId="2198" xr:uid="{00000000-0005-0000-0000-0000A3050000}"/>
    <cellStyle name="Instructions 3 9" xfId="1848" xr:uid="{00000000-0005-0000-0000-0000A4050000}"/>
    <cellStyle name="Instructions 3 9 2" xfId="2199" xr:uid="{00000000-0005-0000-0000-0000A5050000}"/>
    <cellStyle name="Instructions 4" xfId="1432" xr:uid="{00000000-0005-0000-0000-0000A6050000}"/>
    <cellStyle name="Instructions 4 2" xfId="2022" xr:uid="{00000000-0005-0000-0000-0000A7050000}"/>
    <cellStyle name="Instructions 5" xfId="1433" xr:uid="{00000000-0005-0000-0000-0000A8050000}"/>
    <cellStyle name="Instructions 5 2" xfId="2023" xr:uid="{00000000-0005-0000-0000-0000A9050000}"/>
    <cellStyle name="Instructions 6" xfId="1434" xr:uid="{00000000-0005-0000-0000-0000AA050000}"/>
    <cellStyle name="Instructions 6 2" xfId="2024" xr:uid="{00000000-0005-0000-0000-0000AB050000}"/>
    <cellStyle name="Instructions 7" xfId="1435" xr:uid="{00000000-0005-0000-0000-0000AC050000}"/>
    <cellStyle name="Instructions 7 2" xfId="2025" xr:uid="{00000000-0005-0000-0000-0000AD050000}"/>
    <cellStyle name="Instructions 8" xfId="1436" xr:uid="{00000000-0005-0000-0000-0000AE050000}"/>
    <cellStyle name="Instructions 8 2" xfId="2026" xr:uid="{00000000-0005-0000-0000-0000AF050000}"/>
    <cellStyle name="Instructions 9" xfId="1849" xr:uid="{00000000-0005-0000-0000-0000B0050000}"/>
    <cellStyle name="Instructions 9 2" xfId="2200" xr:uid="{00000000-0005-0000-0000-0000B1050000}"/>
    <cellStyle name="MajorHeading" xfId="54" xr:uid="{00000000-0005-0000-0000-0000B2050000}"/>
    <cellStyle name="Normal" xfId="0" builtinId="0"/>
    <cellStyle name="Normal 10" xfId="27" xr:uid="{00000000-0005-0000-0000-0000B4050000}"/>
    <cellStyle name="Normal 10 2" xfId="188" xr:uid="{00000000-0005-0000-0000-0000B5050000}"/>
    <cellStyle name="Normal 10 2 2" xfId="1220" xr:uid="{00000000-0005-0000-0000-0000B6050000}"/>
    <cellStyle name="Normal 10 3" xfId="1221" xr:uid="{00000000-0005-0000-0000-0000B7050000}"/>
    <cellStyle name="Normal 10 4" xfId="1222" xr:uid="{00000000-0005-0000-0000-0000B8050000}"/>
    <cellStyle name="Normal 11" xfId="28" xr:uid="{00000000-0005-0000-0000-0000B9050000}"/>
    <cellStyle name="Normal 11 2" xfId="117" xr:uid="{00000000-0005-0000-0000-0000BA050000}"/>
    <cellStyle name="Normal 11 2 2" xfId="290" xr:uid="{00000000-0005-0000-0000-0000BB050000}"/>
    <cellStyle name="Normal 11 2 2 2" xfId="1225" xr:uid="{00000000-0005-0000-0000-0000BC050000}"/>
    <cellStyle name="Normal 11 2 3" xfId="1224" xr:uid="{00000000-0005-0000-0000-0000BD050000}"/>
    <cellStyle name="Normal 11 3" xfId="229" xr:uid="{00000000-0005-0000-0000-0000BE050000}"/>
    <cellStyle name="Normal 11 3 2" xfId="1226" xr:uid="{00000000-0005-0000-0000-0000BF050000}"/>
    <cellStyle name="Normal 11 4" xfId="1223" xr:uid="{00000000-0005-0000-0000-0000C0050000}"/>
    <cellStyle name="Normal 12" xfId="50" xr:uid="{00000000-0005-0000-0000-0000C1050000}"/>
    <cellStyle name="Normal 12 2" xfId="71" xr:uid="{00000000-0005-0000-0000-0000C2050000}"/>
    <cellStyle name="Normal 12 2 2" xfId="144" xr:uid="{00000000-0005-0000-0000-0000C3050000}"/>
    <cellStyle name="Normal 12 2 2 2" xfId="317" xr:uid="{00000000-0005-0000-0000-0000C4050000}"/>
    <cellStyle name="Normal 12 2 2 2 2" xfId="1437" xr:uid="{00000000-0005-0000-0000-0000C5050000}"/>
    <cellStyle name="Normal 12 2 2 3" xfId="1229" xr:uid="{00000000-0005-0000-0000-0000C6050000}"/>
    <cellStyle name="Normal 12 2 3" xfId="172" xr:uid="{00000000-0005-0000-0000-0000C7050000}"/>
    <cellStyle name="Normal 12 2 3 2" xfId="345" xr:uid="{00000000-0005-0000-0000-0000C8050000}"/>
    <cellStyle name="Normal 12 2 3 2 2" xfId="1439" xr:uid="{00000000-0005-0000-0000-0000C9050000}"/>
    <cellStyle name="Normal 12 2 3 3" xfId="430" xr:uid="{00000000-0005-0000-0000-0000CA050000}"/>
    <cellStyle name="Normal 12 2 3 3 2" xfId="2328" xr:uid="{00000000-0005-0000-0000-0000CB050000}"/>
    <cellStyle name="Normal 12 2 3 3 3" xfId="2352" xr:uid="{00000000-0005-0000-0000-0000CC050000}"/>
    <cellStyle name="Normal 12 2 3 3 4" xfId="2362" xr:uid="{00000000-0005-0000-0000-0000CD050000}"/>
    <cellStyle name="Normal 12 2 3 4" xfId="1438" xr:uid="{00000000-0005-0000-0000-0000CE050000}"/>
    <cellStyle name="Normal 12 2 3 5" xfId="2376" xr:uid="{00000000-0005-0000-0000-0000CF050000}"/>
    <cellStyle name="Normal 12 2 3 6" xfId="2381" xr:uid="{00000000-0005-0000-0000-0000D0050000}"/>
    <cellStyle name="Normal 12 2 3 6 2" xfId="2387" xr:uid="{00000000-0005-0000-0000-0000D1050000}"/>
    <cellStyle name="Normal 12 2 4" xfId="175" xr:uid="{00000000-0005-0000-0000-0000D2050000}"/>
    <cellStyle name="Normal 12 2 4 2" xfId="210" xr:uid="{00000000-0005-0000-0000-0000D3050000}"/>
    <cellStyle name="Normal 12 2 4 2 2" xfId="381" xr:uid="{00000000-0005-0000-0000-0000D4050000}"/>
    <cellStyle name="Normal 12 2 4 2 2 2" xfId="1442" xr:uid="{00000000-0005-0000-0000-0000D5050000}"/>
    <cellStyle name="Normal 12 2 4 2 3" xfId="428" xr:uid="{00000000-0005-0000-0000-0000D6050000}"/>
    <cellStyle name="Normal 12 2 4 2 4" xfId="1441" xr:uid="{00000000-0005-0000-0000-0000D7050000}"/>
    <cellStyle name="Normal 12 2 4 2 5" xfId="2374" xr:uid="{00000000-0005-0000-0000-0000D8050000}"/>
    <cellStyle name="Normal 12 2 4 3" xfId="348" xr:uid="{00000000-0005-0000-0000-0000D9050000}"/>
    <cellStyle name="Normal 12 2 4 3 2" xfId="1443" xr:uid="{00000000-0005-0000-0000-0000DA050000}"/>
    <cellStyle name="Normal 12 2 4 4" xfId="1440" xr:uid="{00000000-0005-0000-0000-0000DB050000}"/>
    <cellStyle name="Normal 12 2 5" xfId="189" xr:uid="{00000000-0005-0000-0000-0000DC050000}"/>
    <cellStyle name="Normal 12 2 5 2" xfId="361" xr:uid="{00000000-0005-0000-0000-0000DD050000}"/>
    <cellStyle name="Normal 12 2 5 2 2" xfId="1445" xr:uid="{00000000-0005-0000-0000-0000DE050000}"/>
    <cellStyle name="Normal 12 2 5 3" xfId="1444" xr:uid="{00000000-0005-0000-0000-0000DF050000}"/>
    <cellStyle name="Normal 12 2 6" xfId="251" xr:uid="{00000000-0005-0000-0000-0000E0050000}"/>
    <cellStyle name="Normal 12 2 6 2" xfId="1446" xr:uid="{00000000-0005-0000-0000-0000E1050000}"/>
    <cellStyle name="Normal 12 2 7" xfId="1228" xr:uid="{00000000-0005-0000-0000-0000E2050000}"/>
    <cellStyle name="Normal 12 3" xfId="133" xr:uid="{00000000-0005-0000-0000-0000E3050000}"/>
    <cellStyle name="Normal 12 3 2" xfId="306" xr:uid="{00000000-0005-0000-0000-0000E4050000}"/>
    <cellStyle name="Normal 12 3 2 2" xfId="1447" xr:uid="{00000000-0005-0000-0000-0000E5050000}"/>
    <cellStyle name="Normal 12 3 3" xfId="1230" xr:uid="{00000000-0005-0000-0000-0000E6050000}"/>
    <cellStyle name="Normal 12 4" xfId="241" xr:uid="{00000000-0005-0000-0000-0000E7050000}"/>
    <cellStyle name="Normal 12 4 2" xfId="1448" xr:uid="{00000000-0005-0000-0000-0000E8050000}"/>
    <cellStyle name="Normal 12 5" xfId="1227" xr:uid="{00000000-0005-0000-0000-0000E9050000}"/>
    <cellStyle name="Normal 13" xfId="96" xr:uid="{00000000-0005-0000-0000-0000EA050000}"/>
    <cellStyle name="Normal 13 2" xfId="165" xr:uid="{00000000-0005-0000-0000-0000EB050000}"/>
    <cellStyle name="Normal 13 2 2" xfId="338" xr:uid="{00000000-0005-0000-0000-0000EC050000}"/>
    <cellStyle name="Normal 13 2 2 2" xfId="1449" xr:uid="{00000000-0005-0000-0000-0000ED050000}"/>
    <cellStyle name="Normal 13 2 3" xfId="1231" xr:uid="{00000000-0005-0000-0000-0000EE050000}"/>
    <cellStyle name="Normal 13 3" xfId="271" xr:uid="{00000000-0005-0000-0000-0000EF050000}"/>
    <cellStyle name="Normal 13 3 2" xfId="1450" xr:uid="{00000000-0005-0000-0000-0000F0050000}"/>
    <cellStyle name="Normal 13 4" xfId="407" xr:uid="{00000000-0005-0000-0000-0000F1050000}"/>
    <cellStyle name="Normal 13 4 2" xfId="1451" xr:uid="{00000000-0005-0000-0000-0000F2050000}"/>
    <cellStyle name="Normal 13 5" xfId="414" xr:uid="{00000000-0005-0000-0000-0000F3050000}"/>
    <cellStyle name="Normal 14" xfId="47" xr:uid="{00000000-0005-0000-0000-0000F4050000}"/>
    <cellStyle name="Normal 14 2" xfId="1233" xr:uid="{00000000-0005-0000-0000-0000F5050000}"/>
    <cellStyle name="Normal 14 3" xfId="1232" xr:uid="{00000000-0005-0000-0000-0000F6050000}"/>
    <cellStyle name="Normal 15" xfId="102" xr:uid="{00000000-0005-0000-0000-0000F7050000}"/>
    <cellStyle name="Normal 15 2" xfId="208" xr:uid="{00000000-0005-0000-0000-0000F8050000}"/>
    <cellStyle name="Normal 15 2 2" xfId="379" xr:uid="{00000000-0005-0000-0000-0000F9050000}"/>
    <cellStyle name="Normal 15 2 2 2" xfId="1452" xr:uid="{00000000-0005-0000-0000-0000FA050000}"/>
    <cellStyle name="Normal 15 2 3" xfId="427" xr:uid="{00000000-0005-0000-0000-0000FB050000}"/>
    <cellStyle name="Normal 15 2 4" xfId="1235" xr:uid="{00000000-0005-0000-0000-0000FC050000}"/>
    <cellStyle name="Normal 15 2 5" xfId="2383" xr:uid="{00000000-0005-0000-0000-0000FD050000}"/>
    <cellStyle name="Normal 15 2 6" xfId="2393" xr:uid="{00000000-0005-0000-0000-0000FE050000}"/>
    <cellStyle name="Normal 15 3" xfId="277" xr:uid="{00000000-0005-0000-0000-0000FF050000}"/>
    <cellStyle name="Normal 15 3 2" xfId="1236" xr:uid="{00000000-0005-0000-0000-000000060000}"/>
    <cellStyle name="Normal 15 4" xfId="1234" xr:uid="{00000000-0005-0000-0000-000001060000}"/>
    <cellStyle name="Normal 16" xfId="173" xr:uid="{00000000-0005-0000-0000-000002060000}"/>
    <cellStyle name="Normal 16 2" xfId="184" xr:uid="{00000000-0005-0000-0000-000003060000}"/>
    <cellStyle name="Normal 16 2 2" xfId="389" xr:uid="{00000000-0005-0000-0000-000004060000}"/>
    <cellStyle name="Normal 16 2 2 2" xfId="1453" xr:uid="{00000000-0005-0000-0000-000005060000}"/>
    <cellStyle name="Normal 16 2 3" xfId="357" xr:uid="{00000000-0005-0000-0000-000006060000}"/>
    <cellStyle name="Normal 16 2 3 2" xfId="1454" xr:uid="{00000000-0005-0000-0000-000007060000}"/>
    <cellStyle name="Normal 16 2 4" xfId="391" xr:uid="{00000000-0005-0000-0000-000008060000}"/>
    <cellStyle name="Normal 16 2 4 2" xfId="1455" xr:uid="{00000000-0005-0000-0000-000009060000}"/>
    <cellStyle name="Normal 16 2 5" xfId="1238" xr:uid="{00000000-0005-0000-0000-00000A060000}"/>
    <cellStyle name="Normal 16 3" xfId="346" xr:uid="{00000000-0005-0000-0000-00000B060000}"/>
    <cellStyle name="Normal 16 3 2" xfId="1456" xr:uid="{00000000-0005-0000-0000-00000C060000}"/>
    <cellStyle name="Normal 16 4" xfId="1237" xr:uid="{00000000-0005-0000-0000-00000D060000}"/>
    <cellStyle name="Normal 17" xfId="174" xr:uid="{00000000-0005-0000-0000-00000E060000}"/>
    <cellStyle name="Normal 17 2" xfId="179" xr:uid="{00000000-0005-0000-0000-00000F060000}"/>
    <cellStyle name="Normal 17 2 2" xfId="352" xr:uid="{00000000-0005-0000-0000-000010060000}"/>
    <cellStyle name="Normal 17 2 2 2" xfId="1457" xr:uid="{00000000-0005-0000-0000-000011060000}"/>
    <cellStyle name="Normal 17 2 3" xfId="397" xr:uid="{00000000-0005-0000-0000-000012060000}"/>
    <cellStyle name="Normal 17 2 4" xfId="438" xr:uid="{00000000-0005-0000-0000-000013060000}"/>
    <cellStyle name="Normal 17 2 5" xfId="1240" xr:uid="{00000000-0005-0000-0000-000014060000}"/>
    <cellStyle name="Normal 17 2 6" xfId="2349" xr:uid="{00000000-0005-0000-0000-000015060000}"/>
    <cellStyle name="Normal 17 2 7" xfId="2372" xr:uid="{00000000-0005-0000-0000-000016060000}"/>
    <cellStyle name="Normal 17 2 8" xfId="2385" xr:uid="{00000000-0005-0000-0000-000017060000}"/>
    <cellStyle name="Normal 17 3" xfId="347" xr:uid="{00000000-0005-0000-0000-000018060000}"/>
    <cellStyle name="Normal 17 3 2" xfId="1458" xr:uid="{00000000-0005-0000-0000-000019060000}"/>
    <cellStyle name="Normal 17 4" xfId="1239" xr:uid="{00000000-0005-0000-0000-00001A060000}"/>
    <cellStyle name="Normal 18" xfId="190" xr:uid="{00000000-0005-0000-0000-00001B060000}"/>
    <cellStyle name="Normal 18 2" xfId="362" xr:uid="{00000000-0005-0000-0000-00001C060000}"/>
    <cellStyle name="Normal 18 2 2" xfId="1459" xr:uid="{00000000-0005-0000-0000-00001D060000}"/>
    <cellStyle name="Normal 18 3" xfId="441" xr:uid="{00000000-0005-0000-0000-00001E060000}"/>
    <cellStyle name="Normal 18 4" xfId="1241" xr:uid="{00000000-0005-0000-0000-00001F060000}"/>
    <cellStyle name="Normal 19" xfId="198" xr:uid="{00000000-0005-0000-0000-000020060000}"/>
    <cellStyle name="Normal 19 2" xfId="369" xr:uid="{00000000-0005-0000-0000-000021060000}"/>
    <cellStyle name="Normal 19 2 2" xfId="1460" xr:uid="{00000000-0005-0000-0000-000022060000}"/>
    <cellStyle name="Normal 19 3" xfId="390" xr:uid="{00000000-0005-0000-0000-000023060000}"/>
    <cellStyle name="Normal 19 3 2" xfId="1461" xr:uid="{00000000-0005-0000-0000-000024060000}"/>
    <cellStyle name="Normal 19 4" xfId="394" xr:uid="{00000000-0005-0000-0000-000025060000}"/>
    <cellStyle name="Normal 19 4 2" xfId="406" xr:uid="{00000000-0005-0000-0000-000026060000}"/>
    <cellStyle name="Normal 19 4 3" xfId="2394" xr:uid="{00000000-0005-0000-0000-000027060000}"/>
    <cellStyle name="Normal 19 5" xfId="1330" xr:uid="{00000000-0005-0000-0000-000028060000}"/>
    <cellStyle name="Normal 2" xfId="19" xr:uid="{00000000-0005-0000-0000-000029060000}"/>
    <cellStyle name="Normal 2 2" xfId="21" xr:uid="{00000000-0005-0000-0000-00002A060000}"/>
    <cellStyle name="Normal 2 2 2" xfId="1242" xr:uid="{00000000-0005-0000-0000-00002B060000}"/>
    <cellStyle name="Normal 2 2 4" xfId="411" xr:uid="{00000000-0005-0000-0000-00002C060000}"/>
    <cellStyle name="Normal 2 2 4 2" xfId="1462" xr:uid="{00000000-0005-0000-0000-00002D060000}"/>
    <cellStyle name="Normal 2 2 4 3" xfId="2338" xr:uid="{00000000-0005-0000-0000-00002E060000}"/>
    <cellStyle name="Normal 2 2 4 4" xfId="2364" xr:uid="{00000000-0005-0000-0000-00002F060000}"/>
    <cellStyle name="Normal 2 2 4 4 2" xfId="2398" xr:uid="{00000000-0005-0000-0000-000030060000}"/>
    <cellStyle name="Normal 2 2 4 5" xfId="2379" xr:uid="{00000000-0005-0000-0000-000031060000}"/>
    <cellStyle name="Normal 2 2 4 6" xfId="2380" xr:uid="{00000000-0005-0000-0000-000032060000}"/>
    <cellStyle name="Normal 2 2 4 6 2" xfId="2386" xr:uid="{00000000-0005-0000-0000-000033060000}"/>
    <cellStyle name="Normal 2 2 4 7" xfId="2391" xr:uid="{00000000-0005-0000-0000-000034060000}"/>
    <cellStyle name="Normal 2 3" xfId="30" xr:uid="{00000000-0005-0000-0000-000035060000}"/>
    <cellStyle name="Normal 2 3 2" xfId="119" xr:uid="{00000000-0005-0000-0000-000036060000}"/>
    <cellStyle name="Normal 2 3 2 2" xfId="292" xr:uid="{00000000-0005-0000-0000-000037060000}"/>
    <cellStyle name="Normal 2 3 2 2 2" xfId="1464" xr:uid="{00000000-0005-0000-0000-000038060000}"/>
    <cellStyle name="Normal 2 3 2 3" xfId="1463" xr:uid="{00000000-0005-0000-0000-000039060000}"/>
    <cellStyle name="Normal 2 3 3" xfId="231" xr:uid="{00000000-0005-0000-0000-00003A060000}"/>
    <cellStyle name="Normal 2 3 3 2" xfId="1465" xr:uid="{00000000-0005-0000-0000-00003B060000}"/>
    <cellStyle name="Normal 2 3 4" xfId="1243" xr:uid="{00000000-0005-0000-0000-00003C060000}"/>
    <cellStyle name="Normal 2 4" xfId="113" xr:uid="{00000000-0005-0000-0000-00003D060000}"/>
    <cellStyle name="Normal 2 4 2" xfId="286" xr:uid="{00000000-0005-0000-0000-00003E060000}"/>
    <cellStyle name="Normal 2 4 2 2" xfId="1467" xr:uid="{00000000-0005-0000-0000-00003F060000}"/>
    <cellStyle name="Normal 2 4 3" xfId="1466" xr:uid="{00000000-0005-0000-0000-000040060000}"/>
    <cellStyle name="Normal 2 5" xfId="225" xr:uid="{00000000-0005-0000-0000-000041060000}"/>
    <cellStyle name="Normal 2 5 2" xfId="1468" xr:uid="{00000000-0005-0000-0000-000042060000}"/>
    <cellStyle name="Normal 2 6" xfId="396" xr:uid="{00000000-0005-0000-0000-000043060000}"/>
    <cellStyle name="Normal 2 6 2" xfId="1975" xr:uid="{00000000-0005-0000-0000-000044060000}"/>
    <cellStyle name="Normal 2 7" xfId="408" xr:uid="{00000000-0005-0000-0000-000045060000}"/>
    <cellStyle name="Normal 2 7 2" xfId="2361" xr:uid="{00000000-0005-0000-0000-000046060000}"/>
    <cellStyle name="Normal 2 8" xfId="454" xr:uid="{00000000-0005-0000-0000-000047060000}"/>
    <cellStyle name="Normal 2 9" xfId="2358" xr:uid="{00000000-0005-0000-0000-000048060000}"/>
    <cellStyle name="Normal 20" xfId="216" xr:uid="{00000000-0005-0000-0000-000049060000}"/>
    <cellStyle name="Normal 20 2" xfId="387" xr:uid="{00000000-0005-0000-0000-00004A060000}"/>
    <cellStyle name="Normal 20 2 2" xfId="1470" xr:uid="{00000000-0005-0000-0000-00004B060000}"/>
    <cellStyle name="Normal 20 3" xfId="400" xr:uid="{00000000-0005-0000-0000-00004C060000}"/>
    <cellStyle name="Normal 20 4" xfId="439" xr:uid="{00000000-0005-0000-0000-00004D060000}"/>
    <cellStyle name="Normal 20 5" xfId="1469" xr:uid="{00000000-0005-0000-0000-00004E060000}"/>
    <cellStyle name="Normal 20 6" xfId="2326" xr:uid="{00000000-0005-0000-0000-00004F060000}"/>
    <cellStyle name="Normal 20 7" xfId="2348" xr:uid="{00000000-0005-0000-0000-000050060000}"/>
    <cellStyle name="Normal 20 8" xfId="2373" xr:uid="{00000000-0005-0000-0000-000051060000}"/>
    <cellStyle name="Normal 21" xfId="393" xr:uid="{00000000-0005-0000-0000-000052060000}"/>
    <cellStyle name="Normal 21 2" xfId="418" xr:uid="{00000000-0005-0000-0000-000053060000}"/>
    <cellStyle name="Normal 21 2 2" xfId="2384" xr:uid="{00000000-0005-0000-0000-000054060000}"/>
    <cellStyle name="Normal 21 2 2 2" xfId="2399" xr:uid="{00000000-0005-0000-0000-000055060000}"/>
    <cellStyle name="Normal 22" xfId="403" xr:uid="{00000000-0005-0000-0000-000056060000}"/>
    <cellStyle name="Normal 22 2" xfId="1976" xr:uid="{00000000-0005-0000-0000-000057060000}"/>
    <cellStyle name="Normal 23" xfId="405" xr:uid="{00000000-0005-0000-0000-000058060000}"/>
    <cellStyle name="Normal 24" xfId="452" xr:uid="{00000000-0005-0000-0000-000059060000}"/>
    <cellStyle name="Normal 25" xfId="453" xr:uid="{00000000-0005-0000-0000-00005A060000}"/>
    <cellStyle name="Normal 26" xfId="2327" xr:uid="{00000000-0005-0000-0000-00005B060000}"/>
    <cellStyle name="Normal 27" xfId="2336" xr:uid="{00000000-0005-0000-0000-00005C060000}"/>
    <cellStyle name="Normal 28" xfId="2337" xr:uid="{00000000-0005-0000-0000-00005D060000}"/>
    <cellStyle name="Normal 29" xfId="2351" xr:uid="{00000000-0005-0000-0000-00005E060000}"/>
    <cellStyle name="Normal 3" xfId="20" xr:uid="{00000000-0005-0000-0000-00005F060000}"/>
    <cellStyle name="Normal 3 10" xfId="53" xr:uid="{00000000-0005-0000-0000-000060060000}"/>
    <cellStyle name="Normal 3 2" xfId="58" xr:uid="{00000000-0005-0000-0000-000061060000}"/>
    <cellStyle name="Normal 3 2 2" xfId="423" xr:uid="{00000000-0005-0000-0000-000062060000}"/>
    <cellStyle name="Normal 3 2 2 2" xfId="448" xr:uid="{00000000-0005-0000-0000-000063060000}"/>
    <cellStyle name="Normal 3 2 2 2 2" xfId="1247" xr:uid="{00000000-0005-0000-0000-000064060000}"/>
    <cellStyle name="Normal 3 2 2 3" xfId="1246" xr:uid="{00000000-0005-0000-0000-000065060000}"/>
    <cellStyle name="Normal 3 2 3" xfId="1248" xr:uid="{00000000-0005-0000-0000-000066060000}"/>
    <cellStyle name="Normal 3 2 4" xfId="1245" xr:uid="{00000000-0005-0000-0000-000067060000}"/>
    <cellStyle name="Normal 3 3" xfId="37" xr:uid="{00000000-0005-0000-0000-000068060000}"/>
    <cellStyle name="Normal 3 3 2" xfId="1249" xr:uid="{00000000-0005-0000-0000-000069060000}"/>
    <cellStyle name="Normal 3 3 2 2" xfId="1250" xr:uid="{00000000-0005-0000-0000-00006A060000}"/>
    <cellStyle name="Normal 3 3 3" xfId="1251" xr:uid="{00000000-0005-0000-0000-00006B060000}"/>
    <cellStyle name="Normal 3 3 4" xfId="1252" xr:uid="{00000000-0005-0000-0000-00006C060000}"/>
    <cellStyle name="Normal 3 4" xfId="449" xr:uid="{00000000-0005-0000-0000-00006D060000}"/>
    <cellStyle name="Normal 3 4 2" xfId="1254" xr:uid="{00000000-0005-0000-0000-00006E060000}"/>
    <cellStyle name="Normal 3 4 3" xfId="1253" xr:uid="{00000000-0005-0000-0000-00006F060000}"/>
    <cellStyle name="Normal 3 5" xfId="1255" xr:uid="{00000000-0005-0000-0000-000070060000}"/>
    <cellStyle name="Normal 3 6" xfId="1244" xr:uid="{00000000-0005-0000-0000-000071060000}"/>
    <cellStyle name="Normal 3 7" xfId="2359" xr:uid="{00000000-0005-0000-0000-000072060000}"/>
    <cellStyle name="Normal 30" xfId="2363" xr:uid="{00000000-0005-0000-0000-000073060000}"/>
    <cellStyle name="Normal 31" xfId="2366" xr:uid="{00000000-0005-0000-0000-000074060000}"/>
    <cellStyle name="Normal 32" xfId="2369" xr:uid="{00000000-0005-0000-0000-000075060000}"/>
    <cellStyle name="Normal 33" xfId="2371" xr:uid="{00000000-0005-0000-0000-000076060000}"/>
    <cellStyle name="Normal 34" xfId="2392" xr:uid="{00000000-0005-0000-0000-000077060000}"/>
    <cellStyle name="Normal 4" xfId="25" xr:uid="{00000000-0005-0000-0000-000078060000}"/>
    <cellStyle name="Normal 4 2" xfId="33" xr:uid="{00000000-0005-0000-0000-000079060000}"/>
    <cellStyle name="Normal 4 2 2" xfId="64" xr:uid="{00000000-0005-0000-0000-00007A060000}"/>
    <cellStyle name="Normal 4 2 2 2" xfId="137" xr:uid="{00000000-0005-0000-0000-00007B060000}"/>
    <cellStyle name="Normal 4 2 2 2 2" xfId="310" xr:uid="{00000000-0005-0000-0000-00007C060000}"/>
    <cellStyle name="Normal 4 2 2 2 2 2" xfId="1472" xr:uid="{00000000-0005-0000-0000-00007D060000}"/>
    <cellStyle name="Normal 4 2 2 2 3" xfId="1471" xr:uid="{00000000-0005-0000-0000-00007E060000}"/>
    <cellStyle name="Normal 4 2 2 3" xfId="200" xr:uid="{00000000-0005-0000-0000-00007F060000}"/>
    <cellStyle name="Normal 4 2 2 3 2" xfId="371" xr:uid="{00000000-0005-0000-0000-000080060000}"/>
    <cellStyle name="Normal 4 2 2 3 2 2" xfId="412" xr:uid="{00000000-0005-0000-0000-000081060000}"/>
    <cellStyle name="Normal 4 2 2 3 2 3" xfId="1473" xr:uid="{00000000-0005-0000-0000-000082060000}"/>
    <cellStyle name="Normal 4 2 2 3 2 4" xfId="2395" xr:uid="{00000000-0005-0000-0000-000083060000}"/>
    <cellStyle name="Normal 4 2 2 3 3" xfId="401" xr:uid="{00000000-0005-0000-0000-000084060000}"/>
    <cellStyle name="Normal 4 2 2 3 4" xfId="1258" xr:uid="{00000000-0005-0000-0000-000085060000}"/>
    <cellStyle name="Normal 4 2 2 3 5" xfId="2353" xr:uid="{00000000-0005-0000-0000-000086060000}"/>
    <cellStyle name="Normal 4 2 2 3 6" xfId="2390" xr:uid="{00000000-0005-0000-0000-000087060000}"/>
    <cellStyle name="Normal 4 2 2 4" xfId="244" xr:uid="{00000000-0005-0000-0000-000088060000}"/>
    <cellStyle name="Normal 4 2 2 4 2" xfId="1474" xr:uid="{00000000-0005-0000-0000-000089060000}"/>
    <cellStyle name="Normal 4 2 2 5" xfId="1257" xr:uid="{00000000-0005-0000-0000-00008A060000}"/>
    <cellStyle name="Normal 4 2 3" xfId="122" xr:uid="{00000000-0005-0000-0000-00008B060000}"/>
    <cellStyle name="Normal 4 2 3 2" xfId="295" xr:uid="{00000000-0005-0000-0000-00008C060000}"/>
    <cellStyle name="Normal 4 2 3 2 2" xfId="1476" xr:uid="{00000000-0005-0000-0000-00008D060000}"/>
    <cellStyle name="Normal 4 2 3 3" xfId="1475" xr:uid="{00000000-0005-0000-0000-00008E060000}"/>
    <cellStyle name="Normal 4 2 4" xfId="234" xr:uid="{00000000-0005-0000-0000-00008F060000}"/>
    <cellStyle name="Normal 4 2 4 2" xfId="1477" xr:uid="{00000000-0005-0000-0000-000090060000}"/>
    <cellStyle name="Normal 4 2 5" xfId="1256" xr:uid="{00000000-0005-0000-0000-000091060000}"/>
    <cellStyle name="Normal 4 3" xfId="2350" xr:uid="{00000000-0005-0000-0000-000092060000}"/>
    <cellStyle name="Normal 4 4" xfId="2365" xr:uid="{00000000-0005-0000-0000-000093060000}"/>
    <cellStyle name="Normal 4 5" xfId="18" xr:uid="{00000000-0005-0000-0000-000094060000}"/>
    <cellStyle name="Normal 4 5 2" xfId="112" xr:uid="{00000000-0005-0000-0000-000095060000}"/>
    <cellStyle name="Normal 4 5 2 2" xfId="285" xr:uid="{00000000-0005-0000-0000-000096060000}"/>
    <cellStyle name="Normal 4 5 2 2 2" xfId="1480" xr:uid="{00000000-0005-0000-0000-000097060000}"/>
    <cellStyle name="Normal 4 5 2 3" xfId="1479" xr:uid="{00000000-0005-0000-0000-000098060000}"/>
    <cellStyle name="Normal 4 5 3" xfId="224" xr:uid="{00000000-0005-0000-0000-000099060000}"/>
    <cellStyle name="Normal 4 5 3 2" xfId="1481" xr:uid="{00000000-0005-0000-0000-00009A060000}"/>
    <cellStyle name="Normal 4 5 4" xfId="392" xr:uid="{00000000-0005-0000-0000-00009B060000}"/>
    <cellStyle name="Normal 4 5 4 2" xfId="1482" xr:uid="{00000000-0005-0000-0000-00009C060000}"/>
    <cellStyle name="Normal 4 5 5" xfId="395" xr:uid="{00000000-0005-0000-0000-00009D060000}"/>
    <cellStyle name="Normal 4 5 6" xfId="1478" xr:uid="{00000000-0005-0000-0000-00009E060000}"/>
    <cellStyle name="Normal 4 5 7" xfId="2357" xr:uid="{00000000-0005-0000-0000-00009F060000}"/>
    <cellStyle name="Normal 4 6" xfId="2367" xr:uid="{00000000-0005-0000-0000-0000A0060000}"/>
    <cellStyle name="Normal 45 2" xfId="60" xr:uid="{00000000-0005-0000-0000-0000A1060000}"/>
    <cellStyle name="Normal 45 2 2" xfId="73" xr:uid="{00000000-0005-0000-0000-0000A2060000}"/>
    <cellStyle name="Normal 45 2 2 2" xfId="146" xr:uid="{00000000-0005-0000-0000-0000A3060000}"/>
    <cellStyle name="Normal 45 2 2 2 2" xfId="319" xr:uid="{00000000-0005-0000-0000-0000A4060000}"/>
    <cellStyle name="Normal 45 2 2 2 2 2" xfId="1486" xr:uid="{00000000-0005-0000-0000-0000A5060000}"/>
    <cellStyle name="Normal 45 2 2 2 3" xfId="1485" xr:uid="{00000000-0005-0000-0000-0000A6060000}"/>
    <cellStyle name="Normal 45 2 2 3" xfId="253" xr:uid="{00000000-0005-0000-0000-0000A7060000}"/>
    <cellStyle name="Normal 45 2 2 3 2" xfId="1487" xr:uid="{00000000-0005-0000-0000-0000A8060000}"/>
    <cellStyle name="Normal 45 2 2 4" xfId="1484" xr:uid="{00000000-0005-0000-0000-0000A9060000}"/>
    <cellStyle name="Normal 45 2 3" xfId="136" xr:uid="{00000000-0005-0000-0000-0000AA060000}"/>
    <cellStyle name="Normal 45 2 3 2" xfId="309" xr:uid="{00000000-0005-0000-0000-0000AB060000}"/>
    <cellStyle name="Normal 45 2 3 2 2" xfId="1489" xr:uid="{00000000-0005-0000-0000-0000AC060000}"/>
    <cellStyle name="Normal 45 2 3 3" xfId="1488" xr:uid="{00000000-0005-0000-0000-0000AD060000}"/>
    <cellStyle name="Normal 45 2 4" xfId="243" xr:uid="{00000000-0005-0000-0000-0000AE060000}"/>
    <cellStyle name="Normal 45 2 4 2" xfId="1490" xr:uid="{00000000-0005-0000-0000-0000AF060000}"/>
    <cellStyle name="Normal 45 2 5" xfId="1483" xr:uid="{00000000-0005-0000-0000-0000B0060000}"/>
    <cellStyle name="Normal 46" xfId="61" xr:uid="{00000000-0005-0000-0000-0000B1060000}"/>
    <cellStyle name="Normal 5" xfId="44" xr:uid="{00000000-0005-0000-0000-0000B2060000}"/>
    <cellStyle name="Normal 5 2" xfId="26" xr:uid="{00000000-0005-0000-0000-0000B3060000}"/>
    <cellStyle name="Normal 5 2 2" xfId="1259" xr:uid="{00000000-0005-0000-0000-0000B4060000}"/>
    <cellStyle name="Normal 5 3" xfId="69" xr:uid="{00000000-0005-0000-0000-0000B5060000}"/>
    <cellStyle name="Normal 5 3 2" xfId="80" xr:uid="{00000000-0005-0000-0000-0000B6060000}"/>
    <cellStyle name="Normal 5 3 2 2" xfId="151" xr:uid="{00000000-0005-0000-0000-0000B7060000}"/>
    <cellStyle name="Normal 5 3 2 2 2" xfId="324" xr:uid="{00000000-0005-0000-0000-0000B8060000}"/>
    <cellStyle name="Normal 5 3 2 2 2 2" xfId="1493" xr:uid="{00000000-0005-0000-0000-0000B9060000}"/>
    <cellStyle name="Normal 5 3 2 2 3" xfId="1492" xr:uid="{00000000-0005-0000-0000-0000BA060000}"/>
    <cellStyle name="Normal 5 3 2 3" xfId="187" xr:uid="{00000000-0005-0000-0000-0000BB060000}"/>
    <cellStyle name="Normal 5 3 2 3 2" xfId="207" xr:uid="{00000000-0005-0000-0000-0000BC060000}"/>
    <cellStyle name="Normal 5 3 2 3 2 2" xfId="378" xr:uid="{00000000-0005-0000-0000-0000BD060000}"/>
    <cellStyle name="Normal 5 3 2 3 2 2 2" xfId="1496" xr:uid="{00000000-0005-0000-0000-0000BE060000}"/>
    <cellStyle name="Normal 5 3 2 3 2 3" xfId="426" xr:uid="{00000000-0005-0000-0000-0000BF060000}"/>
    <cellStyle name="Normal 5 3 2 3 2 4" xfId="1495" xr:uid="{00000000-0005-0000-0000-0000C0060000}"/>
    <cellStyle name="Normal 5 3 2 3 3" xfId="360" xr:uid="{00000000-0005-0000-0000-0000C1060000}"/>
    <cellStyle name="Normal 5 3 2 3 3 2" xfId="1497" xr:uid="{00000000-0005-0000-0000-0000C2060000}"/>
    <cellStyle name="Normal 5 3 2 3 4" xfId="1494" xr:uid="{00000000-0005-0000-0000-0000C3060000}"/>
    <cellStyle name="Normal 5 3 2 4" xfId="196" xr:uid="{00000000-0005-0000-0000-0000C4060000}"/>
    <cellStyle name="Normal 5 3 2 4 2" xfId="367" xr:uid="{00000000-0005-0000-0000-0000C5060000}"/>
    <cellStyle name="Normal 5 3 2 4 2 2" xfId="1499" xr:uid="{00000000-0005-0000-0000-0000C6060000}"/>
    <cellStyle name="Normal 5 3 2 4 3" xfId="435" xr:uid="{00000000-0005-0000-0000-0000C7060000}"/>
    <cellStyle name="Normal 5 3 2 4 4" xfId="1498" xr:uid="{00000000-0005-0000-0000-0000C8060000}"/>
    <cellStyle name="Normal 5 3 2 4 5" xfId="2331" xr:uid="{00000000-0005-0000-0000-0000C9060000}"/>
    <cellStyle name="Normal 5 3 2 5" xfId="257" xr:uid="{00000000-0005-0000-0000-0000CA060000}"/>
    <cellStyle name="Normal 5 3 2 5 2" xfId="1500" xr:uid="{00000000-0005-0000-0000-0000CB060000}"/>
    <cellStyle name="Normal 5 3 2 6" xfId="1491" xr:uid="{00000000-0005-0000-0000-0000CC060000}"/>
    <cellStyle name="Normal 5 3 3" xfId="142" xr:uid="{00000000-0005-0000-0000-0000CD060000}"/>
    <cellStyle name="Normal 5 3 3 2" xfId="315" xr:uid="{00000000-0005-0000-0000-0000CE060000}"/>
    <cellStyle name="Normal 5 3 3 2 2" xfId="1502" xr:uid="{00000000-0005-0000-0000-0000CF060000}"/>
    <cellStyle name="Normal 5 3 3 3" xfId="1501" xr:uid="{00000000-0005-0000-0000-0000D0060000}"/>
    <cellStyle name="Normal 5 3 4" xfId="217" xr:uid="{00000000-0005-0000-0000-0000D1060000}"/>
    <cellStyle name="Normal 5 3 4 2" xfId="388" xr:uid="{00000000-0005-0000-0000-0000D2060000}"/>
    <cellStyle name="Normal 5 3 4 2 2" xfId="1504" xr:uid="{00000000-0005-0000-0000-0000D3060000}"/>
    <cellStyle name="Normal 5 3 4 3" xfId="1503" xr:uid="{00000000-0005-0000-0000-0000D4060000}"/>
    <cellStyle name="Normal 5 3 5" xfId="249" xr:uid="{00000000-0005-0000-0000-0000D5060000}"/>
    <cellStyle name="Normal 5 3 5 2" xfId="1505" xr:uid="{00000000-0005-0000-0000-0000D6060000}"/>
    <cellStyle name="Normal 5 3 6" xfId="1260" xr:uid="{00000000-0005-0000-0000-0000D7060000}"/>
    <cellStyle name="Normal 5 4" xfId="84" xr:uid="{00000000-0005-0000-0000-0000D8060000}"/>
    <cellStyle name="Normal 5 4 2" xfId="155" xr:uid="{00000000-0005-0000-0000-0000D9060000}"/>
    <cellStyle name="Normal 5 4 2 2" xfId="328" xr:uid="{00000000-0005-0000-0000-0000DA060000}"/>
    <cellStyle name="Normal 5 4 2 2 2" xfId="1508" xr:uid="{00000000-0005-0000-0000-0000DB060000}"/>
    <cellStyle name="Normal 5 4 2 3" xfId="1507" xr:uid="{00000000-0005-0000-0000-0000DC060000}"/>
    <cellStyle name="Normal 5 4 3" xfId="197" xr:uid="{00000000-0005-0000-0000-0000DD060000}"/>
    <cellStyle name="Normal 5 4 3 2" xfId="368" xr:uid="{00000000-0005-0000-0000-0000DE060000}"/>
    <cellStyle name="Normal 5 4 3 2 2" xfId="1510" xr:uid="{00000000-0005-0000-0000-0000DF060000}"/>
    <cellStyle name="Normal 5 4 3 3" xfId="436" xr:uid="{00000000-0005-0000-0000-0000E0060000}"/>
    <cellStyle name="Normal 5 4 3 4" xfId="1509" xr:uid="{00000000-0005-0000-0000-0000E1060000}"/>
    <cellStyle name="Normal 5 4 3 5" xfId="2332" xr:uid="{00000000-0005-0000-0000-0000E2060000}"/>
    <cellStyle name="Normal 5 4 4" xfId="261" xr:uid="{00000000-0005-0000-0000-0000E3060000}"/>
    <cellStyle name="Normal 5 4 4 2" xfId="1511" xr:uid="{00000000-0005-0000-0000-0000E4060000}"/>
    <cellStyle name="Normal 5 4 5" xfId="1506" xr:uid="{00000000-0005-0000-0000-0000E5060000}"/>
    <cellStyle name="Normal 5 5" xfId="88" xr:uid="{00000000-0005-0000-0000-0000E6060000}"/>
    <cellStyle name="Normal 5 5 2" xfId="99" xr:uid="{00000000-0005-0000-0000-0000E7060000}"/>
    <cellStyle name="Normal 5 5 2 2" xfId="169" xr:uid="{00000000-0005-0000-0000-0000E8060000}"/>
    <cellStyle name="Normal 5 5 2 2 2" xfId="342" xr:uid="{00000000-0005-0000-0000-0000E9060000}"/>
    <cellStyle name="Normal 5 5 2 2 2 2" xfId="1515" xr:uid="{00000000-0005-0000-0000-0000EA060000}"/>
    <cellStyle name="Normal 5 5 2 2 3" xfId="1514" xr:uid="{00000000-0005-0000-0000-0000EB060000}"/>
    <cellStyle name="Normal 5 5 2 3" xfId="274" xr:uid="{00000000-0005-0000-0000-0000EC060000}"/>
    <cellStyle name="Normal 5 5 2 3 2" xfId="1516" xr:uid="{00000000-0005-0000-0000-0000ED060000}"/>
    <cellStyle name="Normal 5 5 2 4" xfId="444" xr:uid="{00000000-0005-0000-0000-0000EE060000}"/>
    <cellStyle name="Normal 5 5 2 5" xfId="1513" xr:uid="{00000000-0005-0000-0000-0000EF060000}"/>
    <cellStyle name="Normal 5 5 2 6" xfId="2368" xr:uid="{00000000-0005-0000-0000-0000F0060000}"/>
    <cellStyle name="Normal 5 5 3" xfId="157" xr:uid="{00000000-0005-0000-0000-0000F1060000}"/>
    <cellStyle name="Normal 5 5 3 2" xfId="330" xr:uid="{00000000-0005-0000-0000-0000F2060000}"/>
    <cellStyle name="Normal 5 5 3 2 2" xfId="1518" xr:uid="{00000000-0005-0000-0000-0000F3060000}"/>
    <cellStyle name="Normal 5 5 3 3" xfId="1517" xr:uid="{00000000-0005-0000-0000-0000F4060000}"/>
    <cellStyle name="Normal 5 5 4" xfId="177" xr:uid="{00000000-0005-0000-0000-0000F5060000}"/>
    <cellStyle name="Normal 5 5 4 2" xfId="350" xr:uid="{00000000-0005-0000-0000-0000F6060000}"/>
    <cellStyle name="Normal 5 5 4 2 2" xfId="1520" xr:uid="{00000000-0005-0000-0000-0000F7060000}"/>
    <cellStyle name="Normal 5 5 4 3" xfId="442" xr:uid="{00000000-0005-0000-0000-0000F8060000}"/>
    <cellStyle name="Normal 5 5 4 4" xfId="1519" xr:uid="{00000000-0005-0000-0000-0000F9060000}"/>
    <cellStyle name="Normal 5 5 5" xfId="263" xr:uid="{00000000-0005-0000-0000-0000FA060000}"/>
    <cellStyle name="Normal 5 5 5 2" xfId="1521" xr:uid="{00000000-0005-0000-0000-0000FB060000}"/>
    <cellStyle name="Normal 5 5 6" xfId="1512" xr:uid="{00000000-0005-0000-0000-0000FC060000}"/>
    <cellStyle name="Normal 5 6" xfId="81" xr:uid="{00000000-0005-0000-0000-0000FD060000}"/>
    <cellStyle name="Normal 5 6 2" xfId="152" xr:uid="{00000000-0005-0000-0000-0000FE060000}"/>
    <cellStyle name="Normal 5 6 2 2" xfId="325" xr:uid="{00000000-0005-0000-0000-0000FF060000}"/>
    <cellStyle name="Normal 5 6 2 2 2" xfId="1524" xr:uid="{00000000-0005-0000-0000-000000070000}"/>
    <cellStyle name="Normal 5 6 2 3" xfId="1523" xr:uid="{00000000-0005-0000-0000-000001070000}"/>
    <cellStyle name="Normal 5 6 3" xfId="258" xr:uid="{00000000-0005-0000-0000-000002070000}"/>
    <cellStyle name="Normal 5 6 3 2" xfId="1525" xr:uid="{00000000-0005-0000-0000-000003070000}"/>
    <cellStyle name="Normal 5 6 4" xfId="1522" xr:uid="{00000000-0005-0000-0000-000004070000}"/>
    <cellStyle name="Normal 5 7" xfId="94" xr:uid="{00000000-0005-0000-0000-000005070000}"/>
    <cellStyle name="Normal 5 7 2" xfId="163" xr:uid="{00000000-0005-0000-0000-000006070000}"/>
    <cellStyle name="Normal 5 7 2 2" xfId="336" xr:uid="{00000000-0005-0000-0000-000007070000}"/>
    <cellStyle name="Normal 5 7 2 2 2" xfId="1528" xr:uid="{00000000-0005-0000-0000-000008070000}"/>
    <cellStyle name="Normal 5 7 2 3" xfId="1527" xr:uid="{00000000-0005-0000-0000-000009070000}"/>
    <cellStyle name="Normal 5 7 3" xfId="182" xr:uid="{00000000-0005-0000-0000-00000A070000}"/>
    <cellStyle name="Normal 5 7 3 2" xfId="193" xr:uid="{00000000-0005-0000-0000-00000B070000}"/>
    <cellStyle name="Normal 5 7 3 2 2" xfId="364" xr:uid="{00000000-0005-0000-0000-00000C070000}"/>
    <cellStyle name="Normal 5 7 3 2 2 2" xfId="1531" xr:uid="{00000000-0005-0000-0000-00000D070000}"/>
    <cellStyle name="Normal 5 7 3 2 3" xfId="432" xr:uid="{00000000-0005-0000-0000-00000E070000}"/>
    <cellStyle name="Normal 5 7 3 2 4" xfId="1530" xr:uid="{00000000-0005-0000-0000-00000F070000}"/>
    <cellStyle name="Normal 5 7 3 2 5" xfId="2329" xr:uid="{00000000-0005-0000-0000-000010070000}"/>
    <cellStyle name="Normal 5 7 3 2 6" xfId="2389" xr:uid="{00000000-0005-0000-0000-000011070000}"/>
    <cellStyle name="Normal 5 7 3 3" xfId="355" xr:uid="{00000000-0005-0000-0000-000012070000}"/>
    <cellStyle name="Normal 5 7 3 3 2" xfId="1532" xr:uid="{00000000-0005-0000-0000-000013070000}"/>
    <cellStyle name="Normal 5 7 3 4" xfId="1529" xr:uid="{00000000-0005-0000-0000-000014070000}"/>
    <cellStyle name="Normal 5 7 4" xfId="269" xr:uid="{00000000-0005-0000-0000-000015070000}"/>
    <cellStyle name="Normal 5 7 4 2" xfId="1533" xr:uid="{00000000-0005-0000-0000-000016070000}"/>
    <cellStyle name="Normal 5 7 5" xfId="1526" xr:uid="{00000000-0005-0000-0000-000017070000}"/>
    <cellStyle name="Normal 5 8" xfId="130" xr:uid="{00000000-0005-0000-0000-000018070000}"/>
    <cellStyle name="Normal 5 8 2" xfId="303" xr:uid="{00000000-0005-0000-0000-000019070000}"/>
    <cellStyle name="Normal 5 8 2 2" xfId="1535" xr:uid="{00000000-0005-0000-0000-00001A070000}"/>
    <cellStyle name="Normal 5 8 3" xfId="1534" xr:uid="{00000000-0005-0000-0000-00001B070000}"/>
    <cellStyle name="Normal 5 9" xfId="239" xr:uid="{00000000-0005-0000-0000-00001C070000}"/>
    <cellStyle name="Normal 5 9 2" xfId="1536" xr:uid="{00000000-0005-0000-0000-00001D070000}"/>
    <cellStyle name="Normal 6" xfId="39" xr:uid="{00000000-0005-0000-0000-00001E070000}"/>
    <cellStyle name="Normal 6 2" xfId="24" xr:uid="{00000000-0005-0000-0000-00001F070000}"/>
    <cellStyle name="Normal 6 2 2" xfId="49" xr:uid="{00000000-0005-0000-0000-000020070000}"/>
    <cellStyle name="Normal 6 2 3" xfId="116" xr:uid="{00000000-0005-0000-0000-000021070000}"/>
    <cellStyle name="Normal 6 2 3 2" xfId="289" xr:uid="{00000000-0005-0000-0000-000022070000}"/>
    <cellStyle name="Normal 6 2 3 2 2" xfId="1538" xr:uid="{00000000-0005-0000-0000-000023070000}"/>
    <cellStyle name="Normal 6 2 3 3" xfId="1537" xr:uid="{00000000-0005-0000-0000-000024070000}"/>
    <cellStyle name="Normal 6 2 4" xfId="228" xr:uid="{00000000-0005-0000-0000-000025070000}"/>
    <cellStyle name="Normal 6 2 4 2" xfId="1539" xr:uid="{00000000-0005-0000-0000-000026070000}"/>
    <cellStyle name="Normal 6 3" xfId="67" xr:uid="{00000000-0005-0000-0000-000027070000}"/>
    <cellStyle name="Normal 6 3 2" xfId="79" xr:uid="{00000000-0005-0000-0000-000028070000}"/>
    <cellStyle name="Normal 6 3 2 2" xfId="150" xr:uid="{00000000-0005-0000-0000-000029070000}"/>
    <cellStyle name="Normal 6 3 2 2 2" xfId="323" xr:uid="{00000000-0005-0000-0000-00002A070000}"/>
    <cellStyle name="Normal 6 3 2 2 2 2" xfId="1540" xr:uid="{00000000-0005-0000-0000-00002B070000}"/>
    <cellStyle name="Normal 6 3 2 2 3" xfId="1263" xr:uid="{00000000-0005-0000-0000-00002C070000}"/>
    <cellStyle name="Normal 6 3 2 3" xfId="256" xr:uid="{00000000-0005-0000-0000-00002D070000}"/>
    <cellStyle name="Normal 6 3 2 3 2" xfId="1541" xr:uid="{00000000-0005-0000-0000-00002E070000}"/>
    <cellStyle name="Normal 6 3 2 4" xfId="1262" xr:uid="{00000000-0005-0000-0000-00002F070000}"/>
    <cellStyle name="Normal 6 3 3" xfId="93" xr:uid="{00000000-0005-0000-0000-000030070000}"/>
    <cellStyle name="Normal 6 3 3 2" xfId="162" xr:uid="{00000000-0005-0000-0000-000031070000}"/>
    <cellStyle name="Normal 6 3 3 2 2" xfId="335" xr:uid="{00000000-0005-0000-0000-000032070000}"/>
    <cellStyle name="Normal 6 3 3 2 2 2" xfId="1543" xr:uid="{00000000-0005-0000-0000-000033070000}"/>
    <cellStyle name="Normal 6 3 3 2 3" xfId="1542" xr:uid="{00000000-0005-0000-0000-000034070000}"/>
    <cellStyle name="Normal 6 3 3 3" xfId="186" xr:uid="{00000000-0005-0000-0000-000035070000}"/>
    <cellStyle name="Normal 6 3 3 3 2" xfId="206" xr:uid="{00000000-0005-0000-0000-000036070000}"/>
    <cellStyle name="Normal 6 3 3 3 2 2" xfId="377" xr:uid="{00000000-0005-0000-0000-000037070000}"/>
    <cellStyle name="Normal 6 3 3 3 2 2 2" xfId="1546" xr:uid="{00000000-0005-0000-0000-000038070000}"/>
    <cellStyle name="Normal 6 3 3 3 2 3" xfId="425" xr:uid="{00000000-0005-0000-0000-000039070000}"/>
    <cellStyle name="Normal 6 3 3 3 2 4" xfId="1545" xr:uid="{00000000-0005-0000-0000-00003A070000}"/>
    <cellStyle name="Normal 6 3 3 3 3" xfId="359" xr:uid="{00000000-0005-0000-0000-00003B070000}"/>
    <cellStyle name="Normal 6 3 3 3 3 2" xfId="1547" xr:uid="{00000000-0005-0000-0000-00003C070000}"/>
    <cellStyle name="Normal 6 3 3 3 4" xfId="1544" xr:uid="{00000000-0005-0000-0000-00003D070000}"/>
    <cellStyle name="Normal 6 3 3 4" xfId="268" xr:uid="{00000000-0005-0000-0000-00003E070000}"/>
    <cellStyle name="Normal 6 3 3 4 2" xfId="1548" xr:uid="{00000000-0005-0000-0000-00003F070000}"/>
    <cellStyle name="Normal 6 3 3 5" xfId="1264" xr:uid="{00000000-0005-0000-0000-000040070000}"/>
    <cellStyle name="Normal 6 3 4" xfId="140" xr:uid="{00000000-0005-0000-0000-000041070000}"/>
    <cellStyle name="Normal 6 3 4 2" xfId="313" xr:uid="{00000000-0005-0000-0000-000042070000}"/>
    <cellStyle name="Normal 6 3 4 2 2" xfId="1549" xr:uid="{00000000-0005-0000-0000-000043070000}"/>
    <cellStyle name="Normal 6 3 4 3" xfId="1265" xr:uid="{00000000-0005-0000-0000-000044070000}"/>
    <cellStyle name="Normal 6 3 5" xfId="180" xr:uid="{00000000-0005-0000-0000-000045070000}"/>
    <cellStyle name="Normal 6 3 5 2" xfId="353" xr:uid="{00000000-0005-0000-0000-000046070000}"/>
    <cellStyle name="Normal 6 3 5 2 2" xfId="419" xr:uid="{00000000-0005-0000-0000-000047070000}"/>
    <cellStyle name="Normal 6 3 5 2 2 2" xfId="1268" xr:uid="{00000000-0005-0000-0000-000048070000}"/>
    <cellStyle name="Normal 6 3 5 2 3" xfId="1267" xr:uid="{00000000-0005-0000-0000-000049070000}"/>
    <cellStyle name="Normal 6 3 5 2 4" xfId="2339" xr:uid="{00000000-0005-0000-0000-00004A070000}"/>
    <cellStyle name="Normal 6 3 5 3" xfId="421" xr:uid="{00000000-0005-0000-0000-00004B070000}"/>
    <cellStyle name="Normal 6 3 5 3 2" xfId="1269" xr:uid="{00000000-0005-0000-0000-00004C070000}"/>
    <cellStyle name="Normal 6 3 5 3 3" xfId="2323" xr:uid="{00000000-0005-0000-0000-00004D070000}"/>
    <cellStyle name="Normal 6 3 5 3 4" xfId="2342" xr:uid="{00000000-0005-0000-0000-00004E070000}"/>
    <cellStyle name="Normal 6 3 5 3 4 2" xfId="2354" xr:uid="{00000000-0005-0000-0000-00004F070000}"/>
    <cellStyle name="Normal 6 3 5 3 5" xfId="2345" xr:uid="{00000000-0005-0000-0000-000050070000}"/>
    <cellStyle name="Normal 6 3 5 4" xfId="1266" xr:uid="{00000000-0005-0000-0000-000051070000}"/>
    <cellStyle name="Normal 6 3 6" xfId="203" xr:uid="{00000000-0005-0000-0000-000052070000}"/>
    <cellStyle name="Normal 6 3 6 2" xfId="209" xr:uid="{00000000-0005-0000-0000-000053070000}"/>
    <cellStyle name="Normal 6 3 6 2 2" xfId="215" xr:uid="{00000000-0005-0000-0000-000054070000}"/>
    <cellStyle name="Normal 6 3 6 2 2 2" xfId="386" xr:uid="{00000000-0005-0000-0000-000055070000}"/>
    <cellStyle name="Normal 6 3 6 2 2 2 2" xfId="1551" xr:uid="{00000000-0005-0000-0000-000056070000}"/>
    <cellStyle name="Normal 6 3 6 2 2 3" xfId="447" xr:uid="{00000000-0005-0000-0000-000057070000}"/>
    <cellStyle name="Normal 6 3 6 2 2 4" xfId="1550" xr:uid="{00000000-0005-0000-0000-000058070000}"/>
    <cellStyle name="Normal 6 3 6 2 2 5" xfId="2356" xr:uid="{00000000-0005-0000-0000-000059070000}"/>
    <cellStyle name="Normal 6 3 6 2 3" xfId="380" xr:uid="{00000000-0005-0000-0000-00005A070000}"/>
    <cellStyle name="Normal 6 3 6 2 3 2" xfId="1552" xr:uid="{00000000-0005-0000-0000-00005B070000}"/>
    <cellStyle name="Normal 6 3 6 2 4" xfId="1271" xr:uid="{00000000-0005-0000-0000-00005C070000}"/>
    <cellStyle name="Normal 6 3 6 3" xfId="374" xr:uid="{00000000-0005-0000-0000-00005D070000}"/>
    <cellStyle name="Normal 6 3 6 3 2" xfId="1553" xr:uid="{00000000-0005-0000-0000-00005E070000}"/>
    <cellStyle name="Normal 6 3 6 4" xfId="416" xr:uid="{00000000-0005-0000-0000-00005F070000}"/>
    <cellStyle name="Normal 6 3 6 5" xfId="1270" xr:uid="{00000000-0005-0000-0000-000060070000}"/>
    <cellStyle name="Normal 6 3 6 6" xfId="2325" xr:uid="{00000000-0005-0000-0000-000061070000}"/>
    <cellStyle name="Normal 6 3 6 7" xfId="2340" xr:uid="{00000000-0005-0000-0000-000062070000}"/>
    <cellStyle name="Normal 6 3 6 8" xfId="2347" xr:uid="{00000000-0005-0000-0000-000063070000}"/>
    <cellStyle name="Normal 6 3 6 9" xfId="2370" xr:uid="{00000000-0005-0000-0000-000064070000}"/>
    <cellStyle name="Normal 6 3 7" xfId="247" xr:uid="{00000000-0005-0000-0000-000065070000}"/>
    <cellStyle name="Normal 6 3 7 2" xfId="1554" xr:uid="{00000000-0005-0000-0000-000066070000}"/>
    <cellStyle name="Normal 6 3 8" xfId="1261" xr:uid="{00000000-0005-0000-0000-000067070000}"/>
    <cellStyle name="Normal 6 4" xfId="76" xr:uid="{00000000-0005-0000-0000-000068070000}"/>
    <cellStyle name="Normal 6 5" xfId="87" xr:uid="{00000000-0005-0000-0000-000069070000}"/>
    <cellStyle name="Normal 6 5 2" xfId="98" xr:uid="{00000000-0005-0000-0000-00006A070000}"/>
    <cellStyle name="Normal 6 5 2 2" xfId="168" xr:uid="{00000000-0005-0000-0000-00006B070000}"/>
    <cellStyle name="Normal 6 5 2 2 2" xfId="341" xr:uid="{00000000-0005-0000-0000-00006C070000}"/>
    <cellStyle name="Normal 6 5 2 2 2 2" xfId="1558" xr:uid="{00000000-0005-0000-0000-00006D070000}"/>
    <cellStyle name="Normal 6 5 2 2 3" xfId="1557" xr:uid="{00000000-0005-0000-0000-00006E070000}"/>
    <cellStyle name="Normal 6 5 2 3" xfId="273" xr:uid="{00000000-0005-0000-0000-00006F070000}"/>
    <cellStyle name="Normal 6 5 2 3 2" xfId="1559" xr:uid="{00000000-0005-0000-0000-000070070000}"/>
    <cellStyle name="Normal 6 5 2 4" xfId="429" xr:uid="{00000000-0005-0000-0000-000071070000}"/>
    <cellStyle name="Normal 6 5 2 5" xfId="1556" xr:uid="{00000000-0005-0000-0000-000072070000}"/>
    <cellStyle name="Normal 6 5 2 6" xfId="2375" xr:uid="{00000000-0005-0000-0000-000073070000}"/>
    <cellStyle name="Normal 6 5 2 7" xfId="2377" xr:uid="{00000000-0005-0000-0000-000074070000}"/>
    <cellStyle name="Normal 6 5 2 8" xfId="2382" xr:uid="{00000000-0005-0000-0000-000075070000}"/>
    <cellStyle name="Normal 6 5 2 8 2" xfId="2388" xr:uid="{00000000-0005-0000-0000-000076070000}"/>
    <cellStyle name="Normal 6 5 3" xfId="156" xr:uid="{00000000-0005-0000-0000-000077070000}"/>
    <cellStyle name="Normal 6 5 3 2" xfId="329" xr:uid="{00000000-0005-0000-0000-000078070000}"/>
    <cellStyle name="Normal 6 5 3 2 2" xfId="1561" xr:uid="{00000000-0005-0000-0000-000079070000}"/>
    <cellStyle name="Normal 6 5 3 3" xfId="1560" xr:uid="{00000000-0005-0000-0000-00007A070000}"/>
    <cellStyle name="Normal 6 5 4" xfId="178" xr:uid="{00000000-0005-0000-0000-00007B070000}"/>
    <cellStyle name="Normal 6 5 4 2" xfId="351" xr:uid="{00000000-0005-0000-0000-00007C070000}"/>
    <cellStyle name="Normal 6 5 4 2 2" xfId="1563" xr:uid="{00000000-0005-0000-0000-00007D070000}"/>
    <cellStyle name="Normal 6 5 4 3" xfId="443" xr:uid="{00000000-0005-0000-0000-00007E070000}"/>
    <cellStyle name="Normal 6 5 4 4" xfId="1562" xr:uid="{00000000-0005-0000-0000-00007F070000}"/>
    <cellStyle name="Normal 6 5 5" xfId="262" xr:uid="{00000000-0005-0000-0000-000080070000}"/>
    <cellStyle name="Normal 6 5 5 2" xfId="1564" xr:uid="{00000000-0005-0000-0000-000081070000}"/>
    <cellStyle name="Normal 6 5 6" xfId="1555" xr:uid="{00000000-0005-0000-0000-000082070000}"/>
    <cellStyle name="Normal 6 6" xfId="78" xr:uid="{00000000-0005-0000-0000-000083070000}"/>
    <cellStyle name="Normal 6 6 2" xfId="149" xr:uid="{00000000-0005-0000-0000-000084070000}"/>
    <cellStyle name="Normal 6 6 2 2" xfId="322" xr:uid="{00000000-0005-0000-0000-000085070000}"/>
    <cellStyle name="Normal 6 6 2 2 2" xfId="1567" xr:uid="{00000000-0005-0000-0000-000086070000}"/>
    <cellStyle name="Normal 6 6 2 3" xfId="1566" xr:uid="{00000000-0005-0000-0000-000087070000}"/>
    <cellStyle name="Normal 6 6 3" xfId="255" xr:uid="{00000000-0005-0000-0000-000088070000}"/>
    <cellStyle name="Normal 6 6 3 2" xfId="1568" xr:uid="{00000000-0005-0000-0000-000089070000}"/>
    <cellStyle name="Normal 6 6 4" xfId="1565" xr:uid="{00000000-0005-0000-0000-00008A070000}"/>
    <cellStyle name="Normal 6 7" xfId="92" xr:uid="{00000000-0005-0000-0000-00008B070000}"/>
    <cellStyle name="Normal 6 7 2" xfId="161" xr:uid="{00000000-0005-0000-0000-00008C070000}"/>
    <cellStyle name="Normal 6 7 2 2" xfId="334" xr:uid="{00000000-0005-0000-0000-00008D070000}"/>
    <cellStyle name="Normal 6 7 2 2 2" xfId="1571" xr:uid="{00000000-0005-0000-0000-00008E070000}"/>
    <cellStyle name="Normal 6 7 2 3" xfId="1570" xr:uid="{00000000-0005-0000-0000-00008F070000}"/>
    <cellStyle name="Normal 6 7 3" xfId="185" xr:uid="{00000000-0005-0000-0000-000090070000}"/>
    <cellStyle name="Normal 6 7 3 2" xfId="205" xr:uid="{00000000-0005-0000-0000-000091070000}"/>
    <cellStyle name="Normal 6 7 3 2 2" xfId="376" xr:uid="{00000000-0005-0000-0000-000092070000}"/>
    <cellStyle name="Normal 6 7 3 2 2 2" xfId="1574" xr:uid="{00000000-0005-0000-0000-000093070000}"/>
    <cellStyle name="Normal 6 7 3 2 3" xfId="424" xr:uid="{00000000-0005-0000-0000-000094070000}"/>
    <cellStyle name="Normal 6 7 3 2 4" xfId="1573" xr:uid="{00000000-0005-0000-0000-000095070000}"/>
    <cellStyle name="Normal 6 7 3 3" xfId="358" xr:uid="{00000000-0005-0000-0000-000096070000}"/>
    <cellStyle name="Normal 6 7 3 3 2" xfId="1575" xr:uid="{00000000-0005-0000-0000-000097070000}"/>
    <cellStyle name="Normal 6 7 3 4" xfId="1572" xr:uid="{00000000-0005-0000-0000-000098070000}"/>
    <cellStyle name="Normal 6 7 4" xfId="267" xr:uid="{00000000-0005-0000-0000-000099070000}"/>
    <cellStyle name="Normal 6 7 4 2" xfId="1576" xr:uid="{00000000-0005-0000-0000-00009A070000}"/>
    <cellStyle name="Normal 6 7 5" xfId="1569" xr:uid="{00000000-0005-0000-0000-00009B070000}"/>
    <cellStyle name="Normal 6 8" xfId="126" xr:uid="{00000000-0005-0000-0000-00009C070000}"/>
    <cellStyle name="Normal 6 8 2" xfId="299" xr:uid="{00000000-0005-0000-0000-00009D070000}"/>
    <cellStyle name="Normal 6 8 2 2" xfId="1578" xr:uid="{00000000-0005-0000-0000-00009E070000}"/>
    <cellStyle name="Normal 6 8 3" xfId="1577" xr:uid="{00000000-0005-0000-0000-00009F070000}"/>
    <cellStyle name="Normal 6 9" xfId="237" xr:uid="{00000000-0005-0000-0000-0000A0070000}"/>
    <cellStyle name="Normal 6 9 2" xfId="1579" xr:uid="{00000000-0005-0000-0000-0000A1070000}"/>
    <cellStyle name="Normal 7" xfId="23" xr:uid="{00000000-0005-0000-0000-0000A2070000}"/>
    <cellStyle name="Normal 7 2" xfId="115" xr:uid="{00000000-0005-0000-0000-0000A3070000}"/>
    <cellStyle name="Normal 7 2 2" xfId="288" xr:uid="{00000000-0005-0000-0000-0000A4070000}"/>
    <cellStyle name="Normal 7 2 2 2" xfId="1274" xr:uid="{00000000-0005-0000-0000-0000A5070000}"/>
    <cellStyle name="Normal 7 2 3" xfId="1273" xr:uid="{00000000-0005-0000-0000-0000A6070000}"/>
    <cellStyle name="Normal 7 3" xfId="227" xr:uid="{00000000-0005-0000-0000-0000A7070000}"/>
    <cellStyle name="Normal 7 3 2" xfId="1275" xr:uid="{00000000-0005-0000-0000-0000A8070000}"/>
    <cellStyle name="Normal 7 4" xfId="1272" xr:uid="{00000000-0005-0000-0000-0000A9070000}"/>
    <cellStyle name="Normal 8" xfId="41" xr:uid="{00000000-0005-0000-0000-0000AA070000}"/>
    <cellStyle name="Normal 8 2" xfId="75" xr:uid="{00000000-0005-0000-0000-0000AB070000}"/>
    <cellStyle name="Normal 8 2 2" xfId="148" xr:uid="{00000000-0005-0000-0000-0000AC070000}"/>
    <cellStyle name="Normal 8 2 2 2" xfId="321" xr:uid="{00000000-0005-0000-0000-0000AD070000}"/>
    <cellStyle name="Normal 8 2 2 2 2" xfId="1278" xr:uid="{00000000-0005-0000-0000-0000AE070000}"/>
    <cellStyle name="Normal 8 2 2 3" xfId="1277" xr:uid="{00000000-0005-0000-0000-0000AF070000}"/>
    <cellStyle name="Normal 8 2 3" xfId="254" xr:uid="{00000000-0005-0000-0000-0000B0070000}"/>
    <cellStyle name="Normal 8 2 3 2" xfId="1280" xr:uid="{00000000-0005-0000-0000-0000B1070000}"/>
    <cellStyle name="Normal 8 2 3 3" xfId="1279" xr:uid="{00000000-0005-0000-0000-0000B2070000}"/>
    <cellStyle name="Normal 8 2 4" xfId="402" xr:uid="{00000000-0005-0000-0000-0000B3070000}"/>
    <cellStyle name="Normal 8 2 4 2" xfId="1281" xr:uid="{00000000-0005-0000-0000-0000B4070000}"/>
    <cellStyle name="Normal 8 2 5" xfId="440" xr:uid="{00000000-0005-0000-0000-0000B5070000}"/>
    <cellStyle name="Normal 8 2 6" xfId="1276" xr:uid="{00000000-0005-0000-0000-0000B6070000}"/>
    <cellStyle name="Normal 8 2 7" xfId="2344" xr:uid="{00000000-0005-0000-0000-0000B7070000}"/>
    <cellStyle name="Normal 8 3" xfId="212" xr:uid="{00000000-0005-0000-0000-0000B8070000}"/>
    <cellStyle name="Normal 8 3 2" xfId="383" xr:uid="{00000000-0005-0000-0000-0000B9070000}"/>
    <cellStyle name="Normal 8 3 2 2" xfId="1283" xr:uid="{00000000-0005-0000-0000-0000BA070000}"/>
    <cellStyle name="Normal 8 3 3" xfId="437" xr:uid="{00000000-0005-0000-0000-0000BB070000}"/>
    <cellStyle name="Normal 8 3 4" xfId="1282" xr:uid="{00000000-0005-0000-0000-0000BC070000}"/>
    <cellStyle name="Normal 8 3 5" xfId="2334" xr:uid="{00000000-0005-0000-0000-0000BD070000}"/>
    <cellStyle name="Normal 8 4" xfId="1284" xr:uid="{00000000-0005-0000-0000-0000BE070000}"/>
    <cellStyle name="Normal 8 4 2" xfId="1285" xr:uid="{00000000-0005-0000-0000-0000BF070000}"/>
    <cellStyle name="Normal 8 5" xfId="1286" xr:uid="{00000000-0005-0000-0000-0000C0070000}"/>
    <cellStyle name="Normal 8 6" xfId="1287" xr:uid="{00000000-0005-0000-0000-0000C1070000}"/>
    <cellStyle name="Normal 9" xfId="22" xr:uid="{00000000-0005-0000-0000-0000C2070000}"/>
    <cellStyle name="Normal 9 2" xfId="114" xr:uid="{00000000-0005-0000-0000-0000C3070000}"/>
    <cellStyle name="Normal 9 2 2" xfId="287" xr:uid="{00000000-0005-0000-0000-0000C4070000}"/>
    <cellStyle name="Normal 9 2 2 2" xfId="1290" xr:uid="{00000000-0005-0000-0000-0000C5070000}"/>
    <cellStyle name="Normal 9 2 3" xfId="1289" xr:uid="{00000000-0005-0000-0000-0000C6070000}"/>
    <cellStyle name="Normal 9 3" xfId="226" xr:uid="{00000000-0005-0000-0000-0000C7070000}"/>
    <cellStyle name="Normal 9 3 2" xfId="1291" xr:uid="{00000000-0005-0000-0000-0000C8070000}"/>
    <cellStyle name="Normal 9 4" xfId="1288" xr:uid="{00000000-0005-0000-0000-0000C9070000}"/>
    <cellStyle name="Normal_MF 4 Capital adequacy" xfId="85" xr:uid="{00000000-0005-0000-0000-0000CA070000}"/>
    <cellStyle name="Numbering" xfId="13" xr:uid="{00000000-0005-0000-0000-0000CB070000}"/>
    <cellStyle name="Percent" xfId="2401" builtinId="5"/>
    <cellStyle name="Percent 2" xfId="89" xr:uid="{00000000-0005-0000-0000-0000CD070000}"/>
    <cellStyle name="Percent 2 2" xfId="100" xr:uid="{00000000-0005-0000-0000-0000CE070000}"/>
    <cellStyle name="Percent 2 2 2" xfId="170" xr:uid="{00000000-0005-0000-0000-0000CF070000}"/>
    <cellStyle name="Percent 2 2 2 2" xfId="343" xr:uid="{00000000-0005-0000-0000-0000D0070000}"/>
    <cellStyle name="Percent 2 2 2 2 2" xfId="1582" xr:uid="{00000000-0005-0000-0000-0000D1070000}"/>
    <cellStyle name="Percent 2 2 2 3" xfId="1581" xr:uid="{00000000-0005-0000-0000-0000D2070000}"/>
    <cellStyle name="Percent 2 2 3" xfId="275" xr:uid="{00000000-0005-0000-0000-0000D3070000}"/>
    <cellStyle name="Percent 2 2 3 2" xfId="1583" xr:uid="{00000000-0005-0000-0000-0000D4070000}"/>
    <cellStyle name="Percent 2 2 4" xfId="410" xr:uid="{00000000-0005-0000-0000-0000D5070000}"/>
    <cellStyle name="Percent 2 2 5" xfId="445" xr:uid="{00000000-0005-0000-0000-0000D6070000}"/>
    <cellStyle name="Percent 2 2 6" xfId="1580" xr:uid="{00000000-0005-0000-0000-0000D7070000}"/>
    <cellStyle name="Percent 2 3" xfId="158" xr:uid="{00000000-0005-0000-0000-0000D8070000}"/>
    <cellStyle name="Percent 2 3 2" xfId="331" xr:uid="{00000000-0005-0000-0000-0000D9070000}"/>
    <cellStyle name="Percent 2 3 2 2" xfId="1585" xr:uid="{00000000-0005-0000-0000-0000DA070000}"/>
    <cellStyle name="Percent 2 3 3" xfId="1584" xr:uid="{00000000-0005-0000-0000-0000DB070000}"/>
    <cellStyle name="Percent 2 4" xfId="264" xr:uid="{00000000-0005-0000-0000-0000DC070000}"/>
    <cellStyle name="Percent 2 4 2" xfId="1586" xr:uid="{00000000-0005-0000-0000-0000DD070000}"/>
    <cellStyle name="Percent 2 5" xfId="409" xr:uid="{00000000-0005-0000-0000-0000DE070000}"/>
    <cellStyle name="Percent 2 6" xfId="1292" xr:uid="{00000000-0005-0000-0000-0000DF070000}"/>
    <cellStyle name="Percent 2 7" xfId="2360" xr:uid="{00000000-0005-0000-0000-0000E0070000}"/>
    <cellStyle name="Percent 3" xfId="192" xr:uid="{00000000-0005-0000-0000-0000E1070000}"/>
    <cellStyle name="Percent 4" xfId="1850" xr:uid="{00000000-0005-0000-0000-0000E2070000}"/>
    <cellStyle name="Percent 8" xfId="59" xr:uid="{00000000-0005-0000-0000-0000E3070000}"/>
    <cellStyle name="SAPBorder" xfId="1293" xr:uid="{00000000-0005-0000-0000-0000E4070000}"/>
    <cellStyle name="SAPDataCell" xfId="1294" xr:uid="{00000000-0005-0000-0000-0000E5070000}"/>
    <cellStyle name="SAPDataTotalCell" xfId="1295" xr:uid="{00000000-0005-0000-0000-0000E6070000}"/>
    <cellStyle name="SAPDimensionCell" xfId="1296" xr:uid="{00000000-0005-0000-0000-0000E7070000}"/>
    <cellStyle name="SAPEditableDataCell" xfId="1297" xr:uid="{00000000-0005-0000-0000-0000E8070000}"/>
    <cellStyle name="SAPEditableDataTotalCell" xfId="1298" xr:uid="{00000000-0005-0000-0000-0000E9070000}"/>
    <cellStyle name="SAPEmphasized" xfId="1299" xr:uid="{00000000-0005-0000-0000-0000EA070000}"/>
    <cellStyle name="SAPEmphasizedEditableDataCell" xfId="1300" xr:uid="{00000000-0005-0000-0000-0000EB070000}"/>
    <cellStyle name="SAPEmphasizedEditableDataTotalCell" xfId="1301" xr:uid="{00000000-0005-0000-0000-0000EC070000}"/>
    <cellStyle name="SAPEmphasizedLockedDataCell" xfId="1302" xr:uid="{00000000-0005-0000-0000-0000ED070000}"/>
    <cellStyle name="SAPEmphasizedLockedDataTotalCell" xfId="1303" xr:uid="{00000000-0005-0000-0000-0000EE070000}"/>
    <cellStyle name="SAPEmphasizedReadonlyDataCell" xfId="1304" xr:uid="{00000000-0005-0000-0000-0000EF070000}"/>
    <cellStyle name="SAPEmphasizedReadonlyDataTotalCell" xfId="1305" xr:uid="{00000000-0005-0000-0000-0000F0070000}"/>
    <cellStyle name="SAPEmphasizedTotal" xfId="1306" xr:uid="{00000000-0005-0000-0000-0000F1070000}"/>
    <cellStyle name="SAPError" xfId="1307" xr:uid="{00000000-0005-0000-0000-0000F2070000}"/>
    <cellStyle name="SAPExceptionLevel1" xfId="1308" xr:uid="{00000000-0005-0000-0000-0000F3070000}"/>
    <cellStyle name="SAPExceptionLevel2" xfId="1309" xr:uid="{00000000-0005-0000-0000-0000F4070000}"/>
    <cellStyle name="SAPExceptionLevel3" xfId="1310" xr:uid="{00000000-0005-0000-0000-0000F5070000}"/>
    <cellStyle name="SAPExceptionLevel4" xfId="1311" xr:uid="{00000000-0005-0000-0000-0000F6070000}"/>
    <cellStyle name="SAPExceptionLevel5" xfId="1312" xr:uid="{00000000-0005-0000-0000-0000F7070000}"/>
    <cellStyle name="SAPExceptionLevel6" xfId="1313" xr:uid="{00000000-0005-0000-0000-0000F8070000}"/>
    <cellStyle name="SAPExceptionLevel7" xfId="1314" xr:uid="{00000000-0005-0000-0000-0000F9070000}"/>
    <cellStyle name="SAPExceptionLevel8" xfId="1315" xr:uid="{00000000-0005-0000-0000-0000FA070000}"/>
    <cellStyle name="SAPExceptionLevel9" xfId="1316" xr:uid="{00000000-0005-0000-0000-0000FB070000}"/>
    <cellStyle name="SAPFormula" xfId="1317" xr:uid="{00000000-0005-0000-0000-0000FC070000}"/>
    <cellStyle name="SAPHierarchyCell0" xfId="1318" xr:uid="{00000000-0005-0000-0000-0000FD070000}"/>
    <cellStyle name="SAPHierarchyCell1" xfId="1319" xr:uid="{00000000-0005-0000-0000-0000FE070000}"/>
    <cellStyle name="SAPHierarchyCell2" xfId="1320" xr:uid="{00000000-0005-0000-0000-0000FF070000}"/>
    <cellStyle name="SAPHierarchyCell3" xfId="1321" xr:uid="{00000000-0005-0000-0000-000000080000}"/>
    <cellStyle name="SAPHierarchyCell4" xfId="1322" xr:uid="{00000000-0005-0000-0000-000001080000}"/>
    <cellStyle name="SAPLockedDataCell" xfId="1323" xr:uid="{00000000-0005-0000-0000-000002080000}"/>
    <cellStyle name="SAPLockedDataTotalCell" xfId="1324" xr:uid="{00000000-0005-0000-0000-000003080000}"/>
    <cellStyle name="SAPMemberCell" xfId="1325" xr:uid="{00000000-0005-0000-0000-000004080000}"/>
    <cellStyle name="SAPMemberTotalCell" xfId="1326" xr:uid="{00000000-0005-0000-0000-000005080000}"/>
    <cellStyle name="SAPMessageText" xfId="1327" xr:uid="{00000000-0005-0000-0000-000006080000}"/>
    <cellStyle name="SAPReadonlyDataCell" xfId="1328" xr:uid="{00000000-0005-0000-0000-000007080000}"/>
    <cellStyle name="SAPReadonlyDataTotalCell" xfId="1329" xr:uid="{00000000-0005-0000-0000-000008080000}"/>
    <cellStyle name="Standard_CPISInsurance&amp;SocialUnsurance" xfId="14" xr:uid="{00000000-0005-0000-0000-000009080000}"/>
    <cellStyle name="Style 1" xfId="36" xr:uid="{00000000-0005-0000-0000-00000A080000}"/>
    <cellStyle name="Tiny" xfId="15" xr:uid="{00000000-0005-0000-0000-00000B080000}"/>
    <cellStyle name="Tiny 10" xfId="1851" xr:uid="{00000000-0005-0000-0000-00000C080000}"/>
    <cellStyle name="Tiny 10 2" xfId="2201" xr:uid="{00000000-0005-0000-0000-00000D080000}"/>
    <cellStyle name="Tiny 11" xfId="1852" xr:uid="{00000000-0005-0000-0000-00000E080000}"/>
    <cellStyle name="Tiny 11 2" xfId="2202" xr:uid="{00000000-0005-0000-0000-00000F080000}"/>
    <cellStyle name="Tiny 12" xfId="1853" xr:uid="{00000000-0005-0000-0000-000010080000}"/>
    <cellStyle name="Tiny 12 2" xfId="2203" xr:uid="{00000000-0005-0000-0000-000011080000}"/>
    <cellStyle name="Tiny 13" xfId="1854" xr:uid="{00000000-0005-0000-0000-000012080000}"/>
    <cellStyle name="Tiny 13 2" xfId="2204" xr:uid="{00000000-0005-0000-0000-000013080000}"/>
    <cellStyle name="Tiny 14" xfId="1855" xr:uid="{00000000-0005-0000-0000-000014080000}"/>
    <cellStyle name="Tiny 14 2" xfId="2205" xr:uid="{00000000-0005-0000-0000-000015080000}"/>
    <cellStyle name="Tiny 15" xfId="1856" xr:uid="{00000000-0005-0000-0000-000016080000}"/>
    <cellStyle name="Tiny 15 2" xfId="2206" xr:uid="{00000000-0005-0000-0000-000017080000}"/>
    <cellStyle name="Tiny 16" xfId="1857" xr:uid="{00000000-0005-0000-0000-000018080000}"/>
    <cellStyle name="Tiny 16 2" xfId="2207" xr:uid="{00000000-0005-0000-0000-000019080000}"/>
    <cellStyle name="Tiny 17" xfId="1858" xr:uid="{00000000-0005-0000-0000-00001A080000}"/>
    <cellStyle name="Tiny 17 2" xfId="2208" xr:uid="{00000000-0005-0000-0000-00001B080000}"/>
    <cellStyle name="Tiny 18" xfId="1859" xr:uid="{00000000-0005-0000-0000-00001C080000}"/>
    <cellStyle name="Tiny 18 2" xfId="2209" xr:uid="{00000000-0005-0000-0000-00001D080000}"/>
    <cellStyle name="Tiny 19" xfId="1860" xr:uid="{00000000-0005-0000-0000-00001E080000}"/>
    <cellStyle name="Tiny 19 2" xfId="2210" xr:uid="{00000000-0005-0000-0000-00001F080000}"/>
    <cellStyle name="Tiny 2" xfId="109" xr:uid="{00000000-0005-0000-0000-000020080000}"/>
    <cellStyle name="Tiny 2 10" xfId="1861" xr:uid="{00000000-0005-0000-0000-000021080000}"/>
    <cellStyle name="Tiny 2 10 2" xfId="2211" xr:uid="{00000000-0005-0000-0000-000022080000}"/>
    <cellStyle name="Tiny 2 11" xfId="1862" xr:uid="{00000000-0005-0000-0000-000023080000}"/>
    <cellStyle name="Tiny 2 11 2" xfId="2212" xr:uid="{00000000-0005-0000-0000-000024080000}"/>
    <cellStyle name="Tiny 2 12" xfId="1863" xr:uid="{00000000-0005-0000-0000-000025080000}"/>
    <cellStyle name="Tiny 2 12 2" xfId="2213" xr:uid="{00000000-0005-0000-0000-000026080000}"/>
    <cellStyle name="Tiny 2 13" xfId="1864" xr:uid="{00000000-0005-0000-0000-000027080000}"/>
    <cellStyle name="Tiny 2 13 2" xfId="2214" xr:uid="{00000000-0005-0000-0000-000028080000}"/>
    <cellStyle name="Tiny 2 14" xfId="1865" xr:uid="{00000000-0005-0000-0000-000029080000}"/>
    <cellStyle name="Tiny 2 14 2" xfId="2215" xr:uid="{00000000-0005-0000-0000-00002A080000}"/>
    <cellStyle name="Tiny 2 15" xfId="1866" xr:uid="{00000000-0005-0000-0000-00002B080000}"/>
    <cellStyle name="Tiny 2 15 2" xfId="2216" xr:uid="{00000000-0005-0000-0000-00002C080000}"/>
    <cellStyle name="Tiny 2 16" xfId="1867" xr:uid="{00000000-0005-0000-0000-00002D080000}"/>
    <cellStyle name="Tiny 2 16 2" xfId="2217" xr:uid="{00000000-0005-0000-0000-00002E080000}"/>
    <cellStyle name="Tiny 2 17" xfId="1868" xr:uid="{00000000-0005-0000-0000-00002F080000}"/>
    <cellStyle name="Tiny 2 17 2" xfId="2218" xr:uid="{00000000-0005-0000-0000-000030080000}"/>
    <cellStyle name="Tiny 2 18" xfId="1869" xr:uid="{00000000-0005-0000-0000-000031080000}"/>
    <cellStyle name="Tiny 2 18 2" xfId="2219" xr:uid="{00000000-0005-0000-0000-000032080000}"/>
    <cellStyle name="Tiny 2 19" xfId="1870" xr:uid="{00000000-0005-0000-0000-000033080000}"/>
    <cellStyle name="Tiny 2 19 2" xfId="2220" xr:uid="{00000000-0005-0000-0000-000034080000}"/>
    <cellStyle name="Tiny 2 2" xfId="283" xr:uid="{00000000-0005-0000-0000-000035080000}"/>
    <cellStyle name="Tiny 2 2 10" xfId="1871" xr:uid="{00000000-0005-0000-0000-000036080000}"/>
    <cellStyle name="Tiny 2 2 10 2" xfId="2221" xr:uid="{00000000-0005-0000-0000-000037080000}"/>
    <cellStyle name="Tiny 2 2 11" xfId="1872" xr:uid="{00000000-0005-0000-0000-000038080000}"/>
    <cellStyle name="Tiny 2 2 11 2" xfId="2222" xr:uid="{00000000-0005-0000-0000-000039080000}"/>
    <cellStyle name="Tiny 2 2 12" xfId="1873" xr:uid="{00000000-0005-0000-0000-00003A080000}"/>
    <cellStyle name="Tiny 2 2 12 2" xfId="2223" xr:uid="{00000000-0005-0000-0000-00003B080000}"/>
    <cellStyle name="Tiny 2 2 13" xfId="1874" xr:uid="{00000000-0005-0000-0000-00003C080000}"/>
    <cellStyle name="Tiny 2 2 13 2" xfId="2224" xr:uid="{00000000-0005-0000-0000-00003D080000}"/>
    <cellStyle name="Tiny 2 2 14" xfId="1875" xr:uid="{00000000-0005-0000-0000-00003E080000}"/>
    <cellStyle name="Tiny 2 2 14 2" xfId="2225" xr:uid="{00000000-0005-0000-0000-00003F080000}"/>
    <cellStyle name="Tiny 2 2 15" xfId="1876" xr:uid="{00000000-0005-0000-0000-000040080000}"/>
    <cellStyle name="Tiny 2 2 15 2" xfId="2226" xr:uid="{00000000-0005-0000-0000-000041080000}"/>
    <cellStyle name="Tiny 2 2 16" xfId="1877" xr:uid="{00000000-0005-0000-0000-000042080000}"/>
    <cellStyle name="Tiny 2 2 16 2" xfId="2227" xr:uid="{00000000-0005-0000-0000-000043080000}"/>
    <cellStyle name="Tiny 2 2 17" xfId="1878" xr:uid="{00000000-0005-0000-0000-000044080000}"/>
    <cellStyle name="Tiny 2 2 17 2" xfId="2228" xr:uid="{00000000-0005-0000-0000-000045080000}"/>
    <cellStyle name="Tiny 2 2 18" xfId="1879" xr:uid="{00000000-0005-0000-0000-000046080000}"/>
    <cellStyle name="Tiny 2 2 18 2" xfId="2229" xr:uid="{00000000-0005-0000-0000-000047080000}"/>
    <cellStyle name="Tiny 2 2 19" xfId="1880" xr:uid="{00000000-0005-0000-0000-000048080000}"/>
    <cellStyle name="Tiny 2 2 19 2" xfId="2230" xr:uid="{00000000-0005-0000-0000-000049080000}"/>
    <cellStyle name="Tiny 2 2 2" xfId="1587" xr:uid="{00000000-0005-0000-0000-00004A080000}"/>
    <cellStyle name="Tiny 2 2 2 2" xfId="2030" xr:uid="{00000000-0005-0000-0000-00004B080000}"/>
    <cellStyle name="Tiny 2 2 20" xfId="1881" xr:uid="{00000000-0005-0000-0000-00004C080000}"/>
    <cellStyle name="Tiny 2 2 20 2" xfId="2231" xr:uid="{00000000-0005-0000-0000-00004D080000}"/>
    <cellStyle name="Tiny 2 2 21" xfId="1882" xr:uid="{00000000-0005-0000-0000-00004E080000}"/>
    <cellStyle name="Tiny 2 2 21 2" xfId="2232" xr:uid="{00000000-0005-0000-0000-00004F080000}"/>
    <cellStyle name="Tiny 2 2 22" xfId="1883" xr:uid="{00000000-0005-0000-0000-000050080000}"/>
    <cellStyle name="Tiny 2 2 22 2" xfId="2233" xr:uid="{00000000-0005-0000-0000-000051080000}"/>
    <cellStyle name="Tiny 2 2 23" xfId="2029" xr:uid="{00000000-0005-0000-0000-000052080000}"/>
    <cellStyle name="Tiny 2 2 3" xfId="1588" xr:uid="{00000000-0005-0000-0000-000053080000}"/>
    <cellStyle name="Tiny 2 2 3 2" xfId="2031" xr:uid="{00000000-0005-0000-0000-000054080000}"/>
    <cellStyle name="Tiny 2 2 4" xfId="1589" xr:uid="{00000000-0005-0000-0000-000055080000}"/>
    <cellStyle name="Tiny 2 2 4 2" xfId="2032" xr:uid="{00000000-0005-0000-0000-000056080000}"/>
    <cellStyle name="Tiny 2 2 5" xfId="1590" xr:uid="{00000000-0005-0000-0000-000057080000}"/>
    <cellStyle name="Tiny 2 2 5 2" xfId="2033" xr:uid="{00000000-0005-0000-0000-000058080000}"/>
    <cellStyle name="Tiny 2 2 6" xfId="1884" xr:uid="{00000000-0005-0000-0000-000059080000}"/>
    <cellStyle name="Tiny 2 2 6 2" xfId="2234" xr:uid="{00000000-0005-0000-0000-00005A080000}"/>
    <cellStyle name="Tiny 2 2 7" xfId="1885" xr:uid="{00000000-0005-0000-0000-00005B080000}"/>
    <cellStyle name="Tiny 2 2 7 2" xfId="2235" xr:uid="{00000000-0005-0000-0000-00005C080000}"/>
    <cellStyle name="Tiny 2 2 8" xfId="1886" xr:uid="{00000000-0005-0000-0000-00005D080000}"/>
    <cellStyle name="Tiny 2 2 8 2" xfId="2236" xr:uid="{00000000-0005-0000-0000-00005E080000}"/>
    <cellStyle name="Tiny 2 2 9" xfId="1887" xr:uid="{00000000-0005-0000-0000-00005F080000}"/>
    <cellStyle name="Tiny 2 2 9 2" xfId="2237" xr:uid="{00000000-0005-0000-0000-000060080000}"/>
    <cellStyle name="Tiny 2 20" xfId="1888" xr:uid="{00000000-0005-0000-0000-000061080000}"/>
    <cellStyle name="Tiny 2 20 2" xfId="2238" xr:uid="{00000000-0005-0000-0000-000062080000}"/>
    <cellStyle name="Tiny 2 21" xfId="1889" xr:uid="{00000000-0005-0000-0000-000063080000}"/>
    <cellStyle name="Tiny 2 21 2" xfId="2239" xr:uid="{00000000-0005-0000-0000-000064080000}"/>
    <cellStyle name="Tiny 2 22" xfId="2028" xr:uid="{00000000-0005-0000-0000-000065080000}"/>
    <cellStyle name="Tiny 2 3" xfId="1591" xr:uid="{00000000-0005-0000-0000-000066080000}"/>
    <cellStyle name="Tiny 2 3 2" xfId="2034" xr:uid="{00000000-0005-0000-0000-000067080000}"/>
    <cellStyle name="Tiny 2 4" xfId="1592" xr:uid="{00000000-0005-0000-0000-000068080000}"/>
    <cellStyle name="Tiny 2 4 2" xfId="2035" xr:uid="{00000000-0005-0000-0000-000069080000}"/>
    <cellStyle name="Tiny 2 5" xfId="1593" xr:uid="{00000000-0005-0000-0000-00006A080000}"/>
    <cellStyle name="Tiny 2 5 2" xfId="2036" xr:uid="{00000000-0005-0000-0000-00006B080000}"/>
    <cellStyle name="Tiny 2 6" xfId="1594" xr:uid="{00000000-0005-0000-0000-00006C080000}"/>
    <cellStyle name="Tiny 2 6 2" xfId="2037" xr:uid="{00000000-0005-0000-0000-00006D080000}"/>
    <cellStyle name="Tiny 2 7" xfId="1595" xr:uid="{00000000-0005-0000-0000-00006E080000}"/>
    <cellStyle name="Tiny 2 7 2" xfId="2038" xr:uid="{00000000-0005-0000-0000-00006F080000}"/>
    <cellStyle name="Tiny 2 8" xfId="1596" xr:uid="{00000000-0005-0000-0000-000070080000}"/>
    <cellStyle name="Tiny 2 8 2" xfId="2039" xr:uid="{00000000-0005-0000-0000-000071080000}"/>
    <cellStyle name="Tiny 2 9" xfId="1890" xr:uid="{00000000-0005-0000-0000-000072080000}"/>
    <cellStyle name="Tiny 2 9 2" xfId="2240" xr:uid="{00000000-0005-0000-0000-000073080000}"/>
    <cellStyle name="Tiny 20" xfId="1891" xr:uid="{00000000-0005-0000-0000-000074080000}"/>
    <cellStyle name="Tiny 20 2" xfId="2241" xr:uid="{00000000-0005-0000-0000-000075080000}"/>
    <cellStyle name="Tiny 21" xfId="1892" xr:uid="{00000000-0005-0000-0000-000076080000}"/>
    <cellStyle name="Tiny 21 2" xfId="2242" xr:uid="{00000000-0005-0000-0000-000077080000}"/>
    <cellStyle name="Tiny 22" xfId="1893" xr:uid="{00000000-0005-0000-0000-000078080000}"/>
    <cellStyle name="Tiny 22 2" xfId="2243" xr:uid="{00000000-0005-0000-0000-000079080000}"/>
    <cellStyle name="Tiny 23" xfId="1894" xr:uid="{00000000-0005-0000-0000-00007A080000}"/>
    <cellStyle name="Tiny 23 2" xfId="2244" xr:uid="{00000000-0005-0000-0000-00007B080000}"/>
    <cellStyle name="Tiny 24" xfId="2027" xr:uid="{00000000-0005-0000-0000-00007C080000}"/>
    <cellStyle name="Tiny 3" xfId="222" xr:uid="{00000000-0005-0000-0000-00007D080000}"/>
    <cellStyle name="Tiny 3 10" xfId="1895" xr:uid="{00000000-0005-0000-0000-00007E080000}"/>
    <cellStyle name="Tiny 3 10 2" xfId="2245" xr:uid="{00000000-0005-0000-0000-00007F080000}"/>
    <cellStyle name="Tiny 3 11" xfId="1896" xr:uid="{00000000-0005-0000-0000-000080080000}"/>
    <cellStyle name="Tiny 3 11 2" xfId="2246" xr:uid="{00000000-0005-0000-0000-000081080000}"/>
    <cellStyle name="Tiny 3 12" xfId="1897" xr:uid="{00000000-0005-0000-0000-000082080000}"/>
    <cellStyle name="Tiny 3 12 2" xfId="2247" xr:uid="{00000000-0005-0000-0000-000083080000}"/>
    <cellStyle name="Tiny 3 13" xfId="1898" xr:uid="{00000000-0005-0000-0000-000084080000}"/>
    <cellStyle name="Tiny 3 13 2" xfId="2248" xr:uid="{00000000-0005-0000-0000-000085080000}"/>
    <cellStyle name="Tiny 3 14" xfId="1899" xr:uid="{00000000-0005-0000-0000-000086080000}"/>
    <cellStyle name="Tiny 3 14 2" xfId="2249" xr:uid="{00000000-0005-0000-0000-000087080000}"/>
    <cellStyle name="Tiny 3 15" xfId="1900" xr:uid="{00000000-0005-0000-0000-000088080000}"/>
    <cellStyle name="Tiny 3 15 2" xfId="2250" xr:uid="{00000000-0005-0000-0000-000089080000}"/>
    <cellStyle name="Tiny 3 16" xfId="1901" xr:uid="{00000000-0005-0000-0000-00008A080000}"/>
    <cellStyle name="Tiny 3 16 2" xfId="2251" xr:uid="{00000000-0005-0000-0000-00008B080000}"/>
    <cellStyle name="Tiny 3 17" xfId="1902" xr:uid="{00000000-0005-0000-0000-00008C080000}"/>
    <cellStyle name="Tiny 3 17 2" xfId="2252" xr:uid="{00000000-0005-0000-0000-00008D080000}"/>
    <cellStyle name="Tiny 3 18" xfId="1903" xr:uid="{00000000-0005-0000-0000-00008E080000}"/>
    <cellStyle name="Tiny 3 18 2" xfId="2253" xr:uid="{00000000-0005-0000-0000-00008F080000}"/>
    <cellStyle name="Tiny 3 19" xfId="1904" xr:uid="{00000000-0005-0000-0000-000090080000}"/>
    <cellStyle name="Tiny 3 19 2" xfId="2254" xr:uid="{00000000-0005-0000-0000-000091080000}"/>
    <cellStyle name="Tiny 3 2" xfId="1597" xr:uid="{00000000-0005-0000-0000-000092080000}"/>
    <cellStyle name="Tiny 3 2 2" xfId="2041" xr:uid="{00000000-0005-0000-0000-000093080000}"/>
    <cellStyle name="Tiny 3 20" xfId="1905" xr:uid="{00000000-0005-0000-0000-000094080000}"/>
    <cellStyle name="Tiny 3 20 2" xfId="2255" xr:uid="{00000000-0005-0000-0000-000095080000}"/>
    <cellStyle name="Tiny 3 21" xfId="1906" xr:uid="{00000000-0005-0000-0000-000096080000}"/>
    <cellStyle name="Tiny 3 21 2" xfId="2256" xr:uid="{00000000-0005-0000-0000-000097080000}"/>
    <cellStyle name="Tiny 3 22" xfId="1907" xr:uid="{00000000-0005-0000-0000-000098080000}"/>
    <cellStyle name="Tiny 3 22 2" xfId="2257" xr:uid="{00000000-0005-0000-0000-000099080000}"/>
    <cellStyle name="Tiny 3 23" xfId="2040" xr:uid="{00000000-0005-0000-0000-00009A080000}"/>
    <cellStyle name="Tiny 3 3" xfId="1598" xr:uid="{00000000-0005-0000-0000-00009B080000}"/>
    <cellStyle name="Tiny 3 3 2" xfId="2042" xr:uid="{00000000-0005-0000-0000-00009C080000}"/>
    <cellStyle name="Tiny 3 4" xfId="1599" xr:uid="{00000000-0005-0000-0000-00009D080000}"/>
    <cellStyle name="Tiny 3 4 2" xfId="2043" xr:uid="{00000000-0005-0000-0000-00009E080000}"/>
    <cellStyle name="Tiny 3 5" xfId="1600" xr:uid="{00000000-0005-0000-0000-00009F080000}"/>
    <cellStyle name="Tiny 3 5 2" xfId="2044" xr:uid="{00000000-0005-0000-0000-0000A0080000}"/>
    <cellStyle name="Tiny 3 6" xfId="1908" xr:uid="{00000000-0005-0000-0000-0000A1080000}"/>
    <cellStyle name="Tiny 3 6 2" xfId="2258" xr:uid="{00000000-0005-0000-0000-0000A2080000}"/>
    <cellStyle name="Tiny 3 7" xfId="1909" xr:uid="{00000000-0005-0000-0000-0000A3080000}"/>
    <cellStyle name="Tiny 3 7 2" xfId="2259" xr:uid="{00000000-0005-0000-0000-0000A4080000}"/>
    <cellStyle name="Tiny 3 8" xfId="1910" xr:uid="{00000000-0005-0000-0000-0000A5080000}"/>
    <cellStyle name="Tiny 3 8 2" xfId="2260" xr:uid="{00000000-0005-0000-0000-0000A6080000}"/>
    <cellStyle name="Tiny 3 9" xfId="1911" xr:uid="{00000000-0005-0000-0000-0000A7080000}"/>
    <cellStyle name="Tiny 3 9 2" xfId="2261" xr:uid="{00000000-0005-0000-0000-0000A8080000}"/>
    <cellStyle name="Tiny 4" xfId="1601" xr:uid="{00000000-0005-0000-0000-0000A9080000}"/>
    <cellStyle name="Tiny 4 2" xfId="2045" xr:uid="{00000000-0005-0000-0000-0000AA080000}"/>
    <cellStyle name="Tiny 5" xfId="1602" xr:uid="{00000000-0005-0000-0000-0000AB080000}"/>
    <cellStyle name="Tiny 5 2" xfId="2046" xr:uid="{00000000-0005-0000-0000-0000AC080000}"/>
    <cellStyle name="Tiny 6" xfId="1603" xr:uid="{00000000-0005-0000-0000-0000AD080000}"/>
    <cellStyle name="Tiny 6 2" xfId="2047" xr:uid="{00000000-0005-0000-0000-0000AE080000}"/>
    <cellStyle name="Tiny 7" xfId="1604" xr:uid="{00000000-0005-0000-0000-0000AF080000}"/>
    <cellStyle name="Tiny 7 2" xfId="2048" xr:uid="{00000000-0005-0000-0000-0000B0080000}"/>
    <cellStyle name="Tiny 8" xfId="1605" xr:uid="{00000000-0005-0000-0000-0000B1080000}"/>
    <cellStyle name="Tiny 8 2" xfId="2049" xr:uid="{00000000-0005-0000-0000-0000B2080000}"/>
    <cellStyle name="Tiny 9" xfId="1606" xr:uid="{00000000-0005-0000-0000-0000B3080000}"/>
    <cellStyle name="Tiny 9 2" xfId="2050" xr:uid="{00000000-0005-0000-0000-0000B4080000}"/>
    <cellStyle name="TinyCAS" xfId="16" xr:uid="{00000000-0005-0000-0000-0000B5080000}"/>
    <cellStyle name="TinyCAS 10" xfId="1912" xr:uid="{00000000-0005-0000-0000-0000B6080000}"/>
    <cellStyle name="TinyCAS 10 2" xfId="2262" xr:uid="{00000000-0005-0000-0000-0000B7080000}"/>
    <cellStyle name="TinyCAS 11" xfId="1913" xr:uid="{00000000-0005-0000-0000-0000B8080000}"/>
    <cellStyle name="TinyCAS 11 2" xfId="2263" xr:uid="{00000000-0005-0000-0000-0000B9080000}"/>
    <cellStyle name="TinyCAS 12" xfId="1914" xr:uid="{00000000-0005-0000-0000-0000BA080000}"/>
    <cellStyle name="TinyCAS 12 2" xfId="2264" xr:uid="{00000000-0005-0000-0000-0000BB080000}"/>
    <cellStyle name="TinyCAS 13" xfId="1915" xr:uid="{00000000-0005-0000-0000-0000BC080000}"/>
    <cellStyle name="TinyCAS 13 2" xfId="2265" xr:uid="{00000000-0005-0000-0000-0000BD080000}"/>
    <cellStyle name="TinyCAS 14" xfId="1916" xr:uid="{00000000-0005-0000-0000-0000BE080000}"/>
    <cellStyle name="TinyCAS 14 2" xfId="2266" xr:uid="{00000000-0005-0000-0000-0000BF080000}"/>
    <cellStyle name="TinyCAS 15" xfId="1917" xr:uid="{00000000-0005-0000-0000-0000C0080000}"/>
    <cellStyle name="TinyCAS 15 2" xfId="2267" xr:uid="{00000000-0005-0000-0000-0000C1080000}"/>
    <cellStyle name="TinyCAS 16" xfId="1918" xr:uid="{00000000-0005-0000-0000-0000C2080000}"/>
    <cellStyle name="TinyCAS 16 2" xfId="2268" xr:uid="{00000000-0005-0000-0000-0000C3080000}"/>
    <cellStyle name="TinyCAS 17" xfId="1919" xr:uid="{00000000-0005-0000-0000-0000C4080000}"/>
    <cellStyle name="TinyCAS 17 2" xfId="2269" xr:uid="{00000000-0005-0000-0000-0000C5080000}"/>
    <cellStyle name="TinyCAS 18" xfId="1920" xr:uid="{00000000-0005-0000-0000-0000C6080000}"/>
    <cellStyle name="TinyCAS 18 2" xfId="2270" xr:uid="{00000000-0005-0000-0000-0000C7080000}"/>
    <cellStyle name="TinyCAS 19" xfId="1921" xr:uid="{00000000-0005-0000-0000-0000C8080000}"/>
    <cellStyle name="TinyCAS 19 2" xfId="2271" xr:uid="{00000000-0005-0000-0000-0000C9080000}"/>
    <cellStyle name="TinyCAS 2" xfId="110" xr:uid="{00000000-0005-0000-0000-0000CA080000}"/>
    <cellStyle name="TinyCAS 2 10" xfId="1922" xr:uid="{00000000-0005-0000-0000-0000CB080000}"/>
    <cellStyle name="TinyCAS 2 10 2" xfId="2272" xr:uid="{00000000-0005-0000-0000-0000CC080000}"/>
    <cellStyle name="TinyCAS 2 11" xfId="1923" xr:uid="{00000000-0005-0000-0000-0000CD080000}"/>
    <cellStyle name="TinyCAS 2 11 2" xfId="2273" xr:uid="{00000000-0005-0000-0000-0000CE080000}"/>
    <cellStyle name="TinyCAS 2 12" xfId="1924" xr:uid="{00000000-0005-0000-0000-0000CF080000}"/>
    <cellStyle name="TinyCAS 2 12 2" xfId="2274" xr:uid="{00000000-0005-0000-0000-0000D0080000}"/>
    <cellStyle name="TinyCAS 2 13" xfId="1925" xr:uid="{00000000-0005-0000-0000-0000D1080000}"/>
    <cellStyle name="TinyCAS 2 13 2" xfId="2275" xr:uid="{00000000-0005-0000-0000-0000D2080000}"/>
    <cellStyle name="TinyCAS 2 14" xfId="1926" xr:uid="{00000000-0005-0000-0000-0000D3080000}"/>
    <cellStyle name="TinyCAS 2 14 2" xfId="2276" xr:uid="{00000000-0005-0000-0000-0000D4080000}"/>
    <cellStyle name="TinyCAS 2 15" xfId="1927" xr:uid="{00000000-0005-0000-0000-0000D5080000}"/>
    <cellStyle name="TinyCAS 2 15 2" xfId="2277" xr:uid="{00000000-0005-0000-0000-0000D6080000}"/>
    <cellStyle name="TinyCAS 2 16" xfId="1928" xr:uid="{00000000-0005-0000-0000-0000D7080000}"/>
    <cellStyle name="TinyCAS 2 16 2" xfId="2278" xr:uid="{00000000-0005-0000-0000-0000D8080000}"/>
    <cellStyle name="TinyCAS 2 17" xfId="1929" xr:uid="{00000000-0005-0000-0000-0000D9080000}"/>
    <cellStyle name="TinyCAS 2 17 2" xfId="2279" xr:uid="{00000000-0005-0000-0000-0000DA080000}"/>
    <cellStyle name="TinyCAS 2 18" xfId="1930" xr:uid="{00000000-0005-0000-0000-0000DB080000}"/>
    <cellStyle name="TinyCAS 2 18 2" xfId="2280" xr:uid="{00000000-0005-0000-0000-0000DC080000}"/>
    <cellStyle name="TinyCAS 2 19" xfId="1931" xr:uid="{00000000-0005-0000-0000-0000DD080000}"/>
    <cellStyle name="TinyCAS 2 19 2" xfId="2281" xr:uid="{00000000-0005-0000-0000-0000DE080000}"/>
    <cellStyle name="TinyCAS 2 2" xfId="284" xr:uid="{00000000-0005-0000-0000-0000DF080000}"/>
    <cellStyle name="TinyCAS 2 2 10" xfId="1932" xr:uid="{00000000-0005-0000-0000-0000E0080000}"/>
    <cellStyle name="TinyCAS 2 2 10 2" xfId="2282" xr:uid="{00000000-0005-0000-0000-0000E1080000}"/>
    <cellStyle name="TinyCAS 2 2 11" xfId="1933" xr:uid="{00000000-0005-0000-0000-0000E2080000}"/>
    <cellStyle name="TinyCAS 2 2 11 2" xfId="2283" xr:uid="{00000000-0005-0000-0000-0000E3080000}"/>
    <cellStyle name="TinyCAS 2 2 12" xfId="1934" xr:uid="{00000000-0005-0000-0000-0000E4080000}"/>
    <cellStyle name="TinyCAS 2 2 12 2" xfId="2284" xr:uid="{00000000-0005-0000-0000-0000E5080000}"/>
    <cellStyle name="TinyCAS 2 2 13" xfId="1935" xr:uid="{00000000-0005-0000-0000-0000E6080000}"/>
    <cellStyle name="TinyCAS 2 2 13 2" xfId="2285" xr:uid="{00000000-0005-0000-0000-0000E7080000}"/>
    <cellStyle name="TinyCAS 2 2 14" xfId="1936" xr:uid="{00000000-0005-0000-0000-0000E8080000}"/>
    <cellStyle name="TinyCAS 2 2 14 2" xfId="2286" xr:uid="{00000000-0005-0000-0000-0000E9080000}"/>
    <cellStyle name="TinyCAS 2 2 15" xfId="1937" xr:uid="{00000000-0005-0000-0000-0000EA080000}"/>
    <cellStyle name="TinyCAS 2 2 15 2" xfId="2287" xr:uid="{00000000-0005-0000-0000-0000EB080000}"/>
    <cellStyle name="TinyCAS 2 2 16" xfId="1938" xr:uid="{00000000-0005-0000-0000-0000EC080000}"/>
    <cellStyle name="TinyCAS 2 2 16 2" xfId="2288" xr:uid="{00000000-0005-0000-0000-0000ED080000}"/>
    <cellStyle name="TinyCAS 2 2 17" xfId="1939" xr:uid="{00000000-0005-0000-0000-0000EE080000}"/>
    <cellStyle name="TinyCAS 2 2 17 2" xfId="2289" xr:uid="{00000000-0005-0000-0000-0000EF080000}"/>
    <cellStyle name="TinyCAS 2 2 18" xfId="1940" xr:uid="{00000000-0005-0000-0000-0000F0080000}"/>
    <cellStyle name="TinyCAS 2 2 18 2" xfId="2290" xr:uid="{00000000-0005-0000-0000-0000F1080000}"/>
    <cellStyle name="TinyCAS 2 2 19" xfId="1941" xr:uid="{00000000-0005-0000-0000-0000F2080000}"/>
    <cellStyle name="TinyCAS 2 2 19 2" xfId="2291" xr:uid="{00000000-0005-0000-0000-0000F3080000}"/>
    <cellStyle name="TinyCAS 2 2 2" xfId="1607" xr:uid="{00000000-0005-0000-0000-0000F4080000}"/>
    <cellStyle name="TinyCAS 2 2 2 2" xfId="2054" xr:uid="{00000000-0005-0000-0000-0000F5080000}"/>
    <cellStyle name="TinyCAS 2 2 20" xfId="1942" xr:uid="{00000000-0005-0000-0000-0000F6080000}"/>
    <cellStyle name="TinyCAS 2 2 20 2" xfId="2292" xr:uid="{00000000-0005-0000-0000-0000F7080000}"/>
    <cellStyle name="TinyCAS 2 2 21" xfId="1943" xr:uid="{00000000-0005-0000-0000-0000F8080000}"/>
    <cellStyle name="TinyCAS 2 2 21 2" xfId="2293" xr:uid="{00000000-0005-0000-0000-0000F9080000}"/>
    <cellStyle name="TinyCAS 2 2 22" xfId="1944" xr:uid="{00000000-0005-0000-0000-0000FA080000}"/>
    <cellStyle name="TinyCAS 2 2 22 2" xfId="2294" xr:uid="{00000000-0005-0000-0000-0000FB080000}"/>
    <cellStyle name="TinyCAS 2 2 23" xfId="2053" xr:uid="{00000000-0005-0000-0000-0000FC080000}"/>
    <cellStyle name="TinyCAS 2 2 3" xfId="1608" xr:uid="{00000000-0005-0000-0000-0000FD080000}"/>
    <cellStyle name="TinyCAS 2 2 3 2" xfId="2055" xr:uid="{00000000-0005-0000-0000-0000FE080000}"/>
    <cellStyle name="TinyCAS 2 2 4" xfId="1609" xr:uid="{00000000-0005-0000-0000-0000FF080000}"/>
    <cellStyle name="TinyCAS 2 2 4 2" xfId="2056" xr:uid="{00000000-0005-0000-0000-000000090000}"/>
    <cellStyle name="TinyCAS 2 2 5" xfId="1610" xr:uid="{00000000-0005-0000-0000-000001090000}"/>
    <cellStyle name="TinyCAS 2 2 5 2" xfId="2057" xr:uid="{00000000-0005-0000-0000-000002090000}"/>
    <cellStyle name="TinyCAS 2 2 6" xfId="1945" xr:uid="{00000000-0005-0000-0000-000003090000}"/>
    <cellStyle name="TinyCAS 2 2 6 2" xfId="2295" xr:uid="{00000000-0005-0000-0000-000004090000}"/>
    <cellStyle name="TinyCAS 2 2 7" xfId="1946" xr:uid="{00000000-0005-0000-0000-000005090000}"/>
    <cellStyle name="TinyCAS 2 2 7 2" xfId="2296" xr:uid="{00000000-0005-0000-0000-000006090000}"/>
    <cellStyle name="TinyCAS 2 2 8" xfId="1947" xr:uid="{00000000-0005-0000-0000-000007090000}"/>
    <cellStyle name="TinyCAS 2 2 8 2" xfId="2297" xr:uid="{00000000-0005-0000-0000-000008090000}"/>
    <cellStyle name="TinyCAS 2 2 9" xfId="1948" xr:uid="{00000000-0005-0000-0000-000009090000}"/>
    <cellStyle name="TinyCAS 2 2 9 2" xfId="2298" xr:uid="{00000000-0005-0000-0000-00000A090000}"/>
    <cellStyle name="TinyCAS 2 20" xfId="1949" xr:uid="{00000000-0005-0000-0000-00000B090000}"/>
    <cellStyle name="TinyCAS 2 20 2" xfId="2299" xr:uid="{00000000-0005-0000-0000-00000C090000}"/>
    <cellStyle name="TinyCAS 2 21" xfId="1950" xr:uid="{00000000-0005-0000-0000-00000D090000}"/>
    <cellStyle name="TinyCAS 2 21 2" xfId="2300" xr:uid="{00000000-0005-0000-0000-00000E090000}"/>
    <cellStyle name="TinyCAS 2 22" xfId="2052" xr:uid="{00000000-0005-0000-0000-00000F090000}"/>
    <cellStyle name="TinyCAS 2 3" xfId="1611" xr:uid="{00000000-0005-0000-0000-000010090000}"/>
    <cellStyle name="TinyCAS 2 3 2" xfId="2058" xr:uid="{00000000-0005-0000-0000-000011090000}"/>
    <cellStyle name="TinyCAS 2 4" xfId="1612" xr:uid="{00000000-0005-0000-0000-000012090000}"/>
    <cellStyle name="TinyCAS 2 4 2" xfId="2059" xr:uid="{00000000-0005-0000-0000-000013090000}"/>
    <cellStyle name="TinyCAS 2 5" xfId="1613" xr:uid="{00000000-0005-0000-0000-000014090000}"/>
    <cellStyle name="TinyCAS 2 5 2" xfId="2060" xr:uid="{00000000-0005-0000-0000-000015090000}"/>
    <cellStyle name="TinyCAS 2 6" xfId="1614" xr:uid="{00000000-0005-0000-0000-000016090000}"/>
    <cellStyle name="TinyCAS 2 6 2" xfId="2061" xr:uid="{00000000-0005-0000-0000-000017090000}"/>
    <cellStyle name="TinyCAS 2 7" xfId="1615" xr:uid="{00000000-0005-0000-0000-000018090000}"/>
    <cellStyle name="TinyCAS 2 7 2" xfId="2062" xr:uid="{00000000-0005-0000-0000-000019090000}"/>
    <cellStyle name="TinyCAS 2 8" xfId="1616" xr:uid="{00000000-0005-0000-0000-00001A090000}"/>
    <cellStyle name="TinyCAS 2 8 2" xfId="2063" xr:uid="{00000000-0005-0000-0000-00001B090000}"/>
    <cellStyle name="TinyCAS 2 9" xfId="1951" xr:uid="{00000000-0005-0000-0000-00001C090000}"/>
    <cellStyle name="TinyCAS 2 9 2" xfId="2301" xr:uid="{00000000-0005-0000-0000-00001D090000}"/>
    <cellStyle name="TinyCAS 20" xfId="1952" xr:uid="{00000000-0005-0000-0000-00001E090000}"/>
    <cellStyle name="TinyCAS 20 2" xfId="2302" xr:uid="{00000000-0005-0000-0000-00001F090000}"/>
    <cellStyle name="TinyCAS 21" xfId="1953" xr:uid="{00000000-0005-0000-0000-000020090000}"/>
    <cellStyle name="TinyCAS 21 2" xfId="2303" xr:uid="{00000000-0005-0000-0000-000021090000}"/>
    <cellStyle name="TinyCAS 22" xfId="1954" xr:uid="{00000000-0005-0000-0000-000022090000}"/>
    <cellStyle name="TinyCAS 22 2" xfId="2304" xr:uid="{00000000-0005-0000-0000-000023090000}"/>
    <cellStyle name="TinyCAS 23" xfId="1955" xr:uid="{00000000-0005-0000-0000-000024090000}"/>
    <cellStyle name="TinyCAS 23 2" xfId="2305" xr:uid="{00000000-0005-0000-0000-000025090000}"/>
    <cellStyle name="TinyCAS 24" xfId="2051" xr:uid="{00000000-0005-0000-0000-000026090000}"/>
    <cellStyle name="TinyCAS 3" xfId="223" xr:uid="{00000000-0005-0000-0000-000027090000}"/>
    <cellStyle name="TinyCAS 3 10" xfId="1956" xr:uid="{00000000-0005-0000-0000-000028090000}"/>
    <cellStyle name="TinyCAS 3 10 2" xfId="2306" xr:uid="{00000000-0005-0000-0000-000029090000}"/>
    <cellStyle name="TinyCAS 3 11" xfId="1957" xr:uid="{00000000-0005-0000-0000-00002A090000}"/>
    <cellStyle name="TinyCAS 3 11 2" xfId="2307" xr:uid="{00000000-0005-0000-0000-00002B090000}"/>
    <cellStyle name="TinyCAS 3 12" xfId="1958" xr:uid="{00000000-0005-0000-0000-00002C090000}"/>
    <cellStyle name="TinyCAS 3 12 2" xfId="2308" xr:uid="{00000000-0005-0000-0000-00002D090000}"/>
    <cellStyle name="TinyCAS 3 13" xfId="1959" xr:uid="{00000000-0005-0000-0000-00002E090000}"/>
    <cellStyle name="TinyCAS 3 13 2" xfId="2309" xr:uid="{00000000-0005-0000-0000-00002F090000}"/>
    <cellStyle name="TinyCAS 3 14" xfId="1960" xr:uid="{00000000-0005-0000-0000-000030090000}"/>
    <cellStyle name="TinyCAS 3 14 2" xfId="2310" xr:uid="{00000000-0005-0000-0000-000031090000}"/>
    <cellStyle name="TinyCAS 3 15" xfId="1961" xr:uid="{00000000-0005-0000-0000-000032090000}"/>
    <cellStyle name="TinyCAS 3 15 2" xfId="2311" xr:uid="{00000000-0005-0000-0000-000033090000}"/>
    <cellStyle name="TinyCAS 3 16" xfId="1962" xr:uid="{00000000-0005-0000-0000-000034090000}"/>
    <cellStyle name="TinyCAS 3 16 2" xfId="2312" xr:uid="{00000000-0005-0000-0000-000035090000}"/>
    <cellStyle name="TinyCAS 3 17" xfId="1963" xr:uid="{00000000-0005-0000-0000-000036090000}"/>
    <cellStyle name="TinyCAS 3 17 2" xfId="2313" xr:uid="{00000000-0005-0000-0000-000037090000}"/>
    <cellStyle name="TinyCAS 3 18" xfId="1964" xr:uid="{00000000-0005-0000-0000-000038090000}"/>
    <cellStyle name="TinyCAS 3 18 2" xfId="2314" xr:uid="{00000000-0005-0000-0000-000039090000}"/>
    <cellStyle name="TinyCAS 3 19" xfId="1965" xr:uid="{00000000-0005-0000-0000-00003A090000}"/>
    <cellStyle name="TinyCAS 3 19 2" xfId="2315" xr:uid="{00000000-0005-0000-0000-00003B090000}"/>
    <cellStyle name="TinyCAS 3 2" xfId="1617" xr:uid="{00000000-0005-0000-0000-00003C090000}"/>
    <cellStyle name="TinyCAS 3 2 2" xfId="2065" xr:uid="{00000000-0005-0000-0000-00003D090000}"/>
    <cellStyle name="TinyCAS 3 20" xfId="1966" xr:uid="{00000000-0005-0000-0000-00003E090000}"/>
    <cellStyle name="TinyCAS 3 20 2" xfId="2316" xr:uid="{00000000-0005-0000-0000-00003F090000}"/>
    <cellStyle name="TinyCAS 3 21" xfId="1967" xr:uid="{00000000-0005-0000-0000-000040090000}"/>
    <cellStyle name="TinyCAS 3 21 2" xfId="2317" xr:uid="{00000000-0005-0000-0000-000041090000}"/>
    <cellStyle name="TinyCAS 3 22" xfId="1968" xr:uid="{00000000-0005-0000-0000-000042090000}"/>
    <cellStyle name="TinyCAS 3 22 2" xfId="2318" xr:uid="{00000000-0005-0000-0000-000043090000}"/>
    <cellStyle name="TinyCAS 3 23" xfId="2064" xr:uid="{00000000-0005-0000-0000-000044090000}"/>
    <cellStyle name="TinyCAS 3 3" xfId="1618" xr:uid="{00000000-0005-0000-0000-000045090000}"/>
    <cellStyle name="TinyCAS 3 3 2" xfId="2066" xr:uid="{00000000-0005-0000-0000-000046090000}"/>
    <cellStyle name="TinyCAS 3 4" xfId="1619" xr:uid="{00000000-0005-0000-0000-000047090000}"/>
    <cellStyle name="TinyCAS 3 4 2" xfId="2067" xr:uid="{00000000-0005-0000-0000-000048090000}"/>
    <cellStyle name="TinyCAS 3 5" xfId="1620" xr:uid="{00000000-0005-0000-0000-000049090000}"/>
    <cellStyle name="TinyCAS 3 5 2" xfId="2068" xr:uid="{00000000-0005-0000-0000-00004A090000}"/>
    <cellStyle name="TinyCAS 3 6" xfId="1969" xr:uid="{00000000-0005-0000-0000-00004B090000}"/>
    <cellStyle name="TinyCAS 3 6 2" xfId="2319" xr:uid="{00000000-0005-0000-0000-00004C090000}"/>
    <cellStyle name="TinyCAS 3 7" xfId="1970" xr:uid="{00000000-0005-0000-0000-00004D090000}"/>
    <cellStyle name="TinyCAS 3 7 2" xfId="2320" xr:uid="{00000000-0005-0000-0000-00004E090000}"/>
    <cellStyle name="TinyCAS 3 8" xfId="1971" xr:uid="{00000000-0005-0000-0000-00004F090000}"/>
    <cellStyle name="TinyCAS 3 8 2" xfId="2321" xr:uid="{00000000-0005-0000-0000-000050090000}"/>
    <cellStyle name="TinyCAS 3 9" xfId="1972" xr:uid="{00000000-0005-0000-0000-000051090000}"/>
    <cellStyle name="TinyCAS 3 9 2" xfId="2322" xr:uid="{00000000-0005-0000-0000-000052090000}"/>
    <cellStyle name="TinyCAS 4" xfId="1621" xr:uid="{00000000-0005-0000-0000-000053090000}"/>
    <cellStyle name="TinyCAS 4 2" xfId="2069" xr:uid="{00000000-0005-0000-0000-000054090000}"/>
    <cellStyle name="TinyCAS 5" xfId="1622" xr:uid="{00000000-0005-0000-0000-000055090000}"/>
    <cellStyle name="TinyCAS 5 2" xfId="2070" xr:uid="{00000000-0005-0000-0000-000056090000}"/>
    <cellStyle name="TinyCAS 6" xfId="1623" xr:uid="{00000000-0005-0000-0000-000057090000}"/>
    <cellStyle name="TinyCAS 6 2" xfId="2071" xr:uid="{00000000-0005-0000-0000-000058090000}"/>
    <cellStyle name="TinyCAS 7" xfId="1624" xr:uid="{00000000-0005-0000-0000-000059090000}"/>
    <cellStyle name="TinyCAS 7 2" xfId="2072" xr:uid="{00000000-0005-0000-0000-00005A090000}"/>
    <cellStyle name="TinyCAS 8" xfId="1625" xr:uid="{00000000-0005-0000-0000-00005B090000}"/>
    <cellStyle name="TinyCAS 8 2" xfId="2073" xr:uid="{00000000-0005-0000-0000-00005C090000}"/>
    <cellStyle name="TinyCAS 9" xfId="1626" xr:uid="{00000000-0005-0000-0000-00005D090000}"/>
    <cellStyle name="TinyCAS 9 2" xfId="2074" xr:uid="{00000000-0005-0000-0000-00005E090000}"/>
    <cellStyle name="Title" xfId="17" builtinId="15" customBuiltin="1"/>
    <cellStyle name="Title 2" xfId="111" xr:uid="{00000000-0005-0000-0000-000060090000}"/>
    <cellStyle name="Title 3" xfId="1973" xr:uid="{00000000-0005-0000-0000-000061090000}"/>
  </cellStyles>
  <dxfs count="7">
    <dxf>
      <border diagonalUp="0" diagonalDown="0">
        <left style="thin">
          <color rgb="FFEF8D4F"/>
        </left>
        <right style="thin">
          <color rgb="FFEF8D4F"/>
        </right>
        <top style="thin">
          <color rgb="FFEF8D4F"/>
        </top>
        <bottom style="thin">
          <color rgb="FFEF8D4F"/>
        </bottom>
        <vertical/>
        <horizontal/>
      </border>
    </dxf>
    <dxf>
      <font>
        <b val="0"/>
        <i val="0"/>
        <strike val="0"/>
        <condense val="0"/>
        <extend val="0"/>
        <outline val="0"/>
        <shadow val="0"/>
        <u val="none"/>
        <vertAlign val="baseline"/>
        <sz val="11"/>
        <color rgb="FF303030"/>
        <name val="Calibri"/>
        <scheme val="minor"/>
      </font>
      <border diagonalUp="0" diagonalDown="0">
        <left style="thin">
          <color rgb="FFEF8D4F"/>
        </left>
        <right style="thin">
          <color rgb="FFEF8D4F"/>
        </right>
        <top style="thin">
          <color rgb="FFEF8D4F"/>
        </top>
        <bottom style="thin">
          <color rgb="FFEF8D4F"/>
        </bottom>
        <vertical style="thin">
          <color rgb="FFEF8D4F"/>
        </vertical>
        <horizontal style="thin">
          <color rgb="FFEF8D4F"/>
        </horizontal>
      </border>
    </dxf>
    <dxf>
      <font>
        <b val="0"/>
        <i val="0"/>
        <strike val="0"/>
        <condense val="0"/>
        <extend val="0"/>
        <outline val="0"/>
        <shadow val="0"/>
        <u val="none"/>
        <vertAlign val="baseline"/>
        <sz val="11"/>
        <color rgb="FF303030"/>
        <name val="Calibri"/>
        <scheme val="minor"/>
      </font>
      <alignment horizontal="general" vertical="center" textRotation="0" wrapText="0" indent="0" justifyLastLine="0" shrinkToFit="0" readingOrder="0"/>
      <border diagonalUp="0" diagonalDown="0">
        <left style="thin">
          <color rgb="FFEF8D4F"/>
        </left>
        <right style="thin">
          <color rgb="FFEF8D4F"/>
        </right>
        <top style="thin">
          <color rgb="FFEF8D4F"/>
        </top>
        <bottom style="thin">
          <color rgb="FFEF8D4F"/>
        </bottom>
        <vertical style="thin">
          <color rgb="FFEF8D4F"/>
        </vertical>
        <horizontal style="thin">
          <color rgb="FFEF8D4F"/>
        </horizontal>
      </border>
    </dxf>
    <dxf>
      <font>
        <b val="0"/>
        <i val="0"/>
        <strike val="0"/>
        <condense val="0"/>
        <extend val="0"/>
        <outline val="0"/>
        <shadow val="0"/>
        <u val="none"/>
        <vertAlign val="baseline"/>
        <sz val="11"/>
        <color rgb="FF303030"/>
        <name val="Calibri"/>
        <scheme val="minor"/>
      </font>
      <border diagonalUp="0" diagonalDown="0">
        <left style="thin">
          <color rgb="FFEF8D4F"/>
        </left>
        <right style="thin">
          <color rgb="FFEF8D4F"/>
        </right>
        <top style="thin">
          <color rgb="FFEF8D4F"/>
        </top>
        <bottom style="thin">
          <color rgb="FFEF8D4F"/>
        </bottom>
        <vertical style="thin">
          <color rgb="FFEF8D4F"/>
        </vertical>
        <horizontal style="thin">
          <color rgb="FFEF8D4F"/>
        </horizontal>
      </border>
    </dxf>
    <dxf>
      <border outline="0">
        <left style="thin">
          <color rgb="FFEF8D4B"/>
        </left>
        <top style="thin">
          <color rgb="FFEF8D4B"/>
        </top>
      </border>
    </dxf>
    <dxf>
      <font>
        <b/>
        <i val="0"/>
        <strike val="0"/>
        <condense val="0"/>
        <extend val="0"/>
        <outline val="0"/>
        <shadow val="0"/>
        <u val="none"/>
        <vertAlign val="baseline"/>
        <sz val="11"/>
        <color theme="0"/>
        <name val="Calibri"/>
        <scheme val="minor"/>
      </font>
      <fill>
        <patternFill patternType="solid">
          <fgColor theme="5"/>
          <bgColor rgb="FFEF8D4B"/>
        </patternFill>
      </fill>
    </dxf>
    <dxf>
      <font>
        <color rgb="FFFF000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0000FF"/>
      <rgbColor rgb="00E2E1C0"/>
      <rgbColor rgb="003D97AF"/>
      <rgbColor rgb="00B72C00"/>
      <rgbColor rgb="00C0C0C0"/>
      <rgbColor rgb="00B69404"/>
      <rgbColor rgb="00990099"/>
      <rgbColor rgb="00FEF1B8"/>
      <rgbColor rgb="000000FF"/>
      <rgbColor rgb="00E2E1C0"/>
      <rgbColor rgb="003D97AF"/>
      <rgbColor rgb="00B72C00"/>
      <rgbColor rgb="00C0C0C0"/>
      <rgbColor rgb="00B69404"/>
      <rgbColor rgb="00990099"/>
      <rgbColor rgb="00FEF1B8"/>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0000"/>
      <color rgb="FFFAFAFA"/>
      <color rgb="FFFFFFFF"/>
      <color rgb="FFCCCCCC"/>
      <color rgb="FFFFFF00"/>
      <color rgb="FFEF8D4B"/>
      <color rgb="FF303030"/>
      <color rgb="FF000000"/>
      <color rgb="FFD9D9D9"/>
      <color rgb="FFF0F4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9" Type="http://schemas.openxmlformats.org/officeDocument/2006/relationships/externalLink" Target="externalLinks/externalLink14.xml"/><Relationship Id="rId21" Type="http://schemas.openxmlformats.org/officeDocument/2006/relationships/worksheet" Target="worksheets/sheet21.xml"/><Relationship Id="rId34" Type="http://schemas.openxmlformats.org/officeDocument/2006/relationships/externalLink" Target="externalLinks/externalLink9.xml"/><Relationship Id="rId42" Type="http://schemas.openxmlformats.org/officeDocument/2006/relationships/externalLink" Target="externalLinks/externalLink17.xml"/><Relationship Id="rId47" Type="http://schemas.openxmlformats.org/officeDocument/2006/relationships/externalLink" Target="externalLinks/externalLink22.xml"/><Relationship Id="rId50" Type="http://schemas.openxmlformats.org/officeDocument/2006/relationships/externalLink" Target="externalLinks/externalLink25.xml"/><Relationship Id="rId55" Type="http://schemas.openxmlformats.org/officeDocument/2006/relationships/externalLink" Target="externalLinks/externalLink30.xml"/><Relationship Id="rId63" Type="http://schemas.openxmlformats.org/officeDocument/2006/relationships/externalLink" Target="externalLinks/externalLink38.xml"/><Relationship Id="rId68" Type="http://schemas.openxmlformats.org/officeDocument/2006/relationships/externalLink" Target="externalLinks/externalLink43.xml"/><Relationship Id="rId76" Type="http://schemas.openxmlformats.org/officeDocument/2006/relationships/externalLink" Target="externalLinks/externalLink51.xml"/><Relationship Id="rId84" Type="http://schemas.openxmlformats.org/officeDocument/2006/relationships/theme" Target="theme/theme1.xml"/><Relationship Id="rId89" Type="http://schemas.openxmlformats.org/officeDocument/2006/relationships/customXml" Target="../customXml/item2.xml"/><Relationship Id="rId7" Type="http://schemas.openxmlformats.org/officeDocument/2006/relationships/worksheet" Target="worksheets/sheet7.xml"/><Relationship Id="rId71" Type="http://schemas.openxmlformats.org/officeDocument/2006/relationships/externalLink" Target="externalLinks/externalLink46.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4.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7.xml"/><Relationship Id="rId37" Type="http://schemas.openxmlformats.org/officeDocument/2006/relationships/externalLink" Target="externalLinks/externalLink12.xml"/><Relationship Id="rId40" Type="http://schemas.openxmlformats.org/officeDocument/2006/relationships/externalLink" Target="externalLinks/externalLink15.xml"/><Relationship Id="rId45" Type="http://schemas.openxmlformats.org/officeDocument/2006/relationships/externalLink" Target="externalLinks/externalLink20.xml"/><Relationship Id="rId53" Type="http://schemas.openxmlformats.org/officeDocument/2006/relationships/externalLink" Target="externalLinks/externalLink28.xml"/><Relationship Id="rId58" Type="http://schemas.openxmlformats.org/officeDocument/2006/relationships/externalLink" Target="externalLinks/externalLink33.xml"/><Relationship Id="rId66" Type="http://schemas.openxmlformats.org/officeDocument/2006/relationships/externalLink" Target="externalLinks/externalLink41.xml"/><Relationship Id="rId74" Type="http://schemas.openxmlformats.org/officeDocument/2006/relationships/externalLink" Target="externalLinks/externalLink49.xml"/><Relationship Id="rId79" Type="http://schemas.openxmlformats.org/officeDocument/2006/relationships/externalLink" Target="externalLinks/externalLink54.xml"/><Relationship Id="rId87"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externalLink" Target="externalLinks/externalLink36.xml"/><Relationship Id="rId82" Type="http://schemas.openxmlformats.org/officeDocument/2006/relationships/externalLink" Target="externalLinks/externalLink57.xml"/><Relationship Id="rId90" Type="http://schemas.openxmlformats.org/officeDocument/2006/relationships/customXml" Target="../customXml/item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externalLink" Target="externalLinks/externalLink10.xml"/><Relationship Id="rId43" Type="http://schemas.openxmlformats.org/officeDocument/2006/relationships/externalLink" Target="externalLinks/externalLink18.xml"/><Relationship Id="rId48" Type="http://schemas.openxmlformats.org/officeDocument/2006/relationships/externalLink" Target="externalLinks/externalLink23.xml"/><Relationship Id="rId56" Type="http://schemas.openxmlformats.org/officeDocument/2006/relationships/externalLink" Target="externalLinks/externalLink31.xml"/><Relationship Id="rId64" Type="http://schemas.openxmlformats.org/officeDocument/2006/relationships/externalLink" Target="externalLinks/externalLink39.xml"/><Relationship Id="rId69" Type="http://schemas.openxmlformats.org/officeDocument/2006/relationships/externalLink" Target="externalLinks/externalLink44.xml"/><Relationship Id="rId77" Type="http://schemas.openxmlformats.org/officeDocument/2006/relationships/externalLink" Target="externalLinks/externalLink52.xml"/><Relationship Id="rId8" Type="http://schemas.openxmlformats.org/officeDocument/2006/relationships/worksheet" Target="worksheets/sheet8.xml"/><Relationship Id="rId51" Type="http://schemas.openxmlformats.org/officeDocument/2006/relationships/externalLink" Target="externalLinks/externalLink26.xml"/><Relationship Id="rId72" Type="http://schemas.openxmlformats.org/officeDocument/2006/relationships/externalLink" Target="externalLinks/externalLink47.xml"/><Relationship Id="rId80" Type="http://schemas.openxmlformats.org/officeDocument/2006/relationships/externalLink" Target="externalLinks/externalLink55.xml"/><Relationship Id="rId85"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8.xml"/><Relationship Id="rId38" Type="http://schemas.openxmlformats.org/officeDocument/2006/relationships/externalLink" Target="externalLinks/externalLink13.xml"/><Relationship Id="rId46" Type="http://schemas.openxmlformats.org/officeDocument/2006/relationships/externalLink" Target="externalLinks/externalLink21.xml"/><Relationship Id="rId59" Type="http://schemas.openxmlformats.org/officeDocument/2006/relationships/externalLink" Target="externalLinks/externalLink34.xml"/><Relationship Id="rId67" Type="http://schemas.openxmlformats.org/officeDocument/2006/relationships/externalLink" Target="externalLinks/externalLink42.xml"/><Relationship Id="rId20" Type="http://schemas.openxmlformats.org/officeDocument/2006/relationships/worksheet" Target="worksheets/sheet20.xml"/><Relationship Id="rId41" Type="http://schemas.openxmlformats.org/officeDocument/2006/relationships/externalLink" Target="externalLinks/externalLink16.xml"/><Relationship Id="rId54" Type="http://schemas.openxmlformats.org/officeDocument/2006/relationships/externalLink" Target="externalLinks/externalLink29.xml"/><Relationship Id="rId62" Type="http://schemas.openxmlformats.org/officeDocument/2006/relationships/externalLink" Target="externalLinks/externalLink37.xml"/><Relationship Id="rId70" Type="http://schemas.openxmlformats.org/officeDocument/2006/relationships/externalLink" Target="externalLinks/externalLink45.xml"/><Relationship Id="rId75" Type="http://schemas.openxmlformats.org/officeDocument/2006/relationships/externalLink" Target="externalLinks/externalLink50.xml"/><Relationship Id="rId83" Type="http://schemas.openxmlformats.org/officeDocument/2006/relationships/externalLink" Target="externalLinks/externalLink58.xml"/><Relationship Id="rId88" Type="http://schemas.openxmlformats.org/officeDocument/2006/relationships/customXml" Target="../customXml/item1.xml"/><Relationship Id="rId91"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externalLink" Target="externalLinks/externalLink11.xml"/><Relationship Id="rId49" Type="http://schemas.openxmlformats.org/officeDocument/2006/relationships/externalLink" Target="externalLinks/externalLink24.xml"/><Relationship Id="rId57" Type="http://schemas.openxmlformats.org/officeDocument/2006/relationships/externalLink" Target="externalLinks/externalLink32.xml"/><Relationship Id="rId10" Type="http://schemas.openxmlformats.org/officeDocument/2006/relationships/worksheet" Target="worksheets/sheet10.xml"/><Relationship Id="rId31" Type="http://schemas.openxmlformats.org/officeDocument/2006/relationships/externalLink" Target="externalLinks/externalLink6.xml"/><Relationship Id="rId44" Type="http://schemas.openxmlformats.org/officeDocument/2006/relationships/externalLink" Target="externalLinks/externalLink19.xml"/><Relationship Id="rId52" Type="http://schemas.openxmlformats.org/officeDocument/2006/relationships/externalLink" Target="externalLinks/externalLink27.xml"/><Relationship Id="rId60" Type="http://schemas.openxmlformats.org/officeDocument/2006/relationships/externalLink" Target="externalLinks/externalLink35.xml"/><Relationship Id="rId65" Type="http://schemas.openxmlformats.org/officeDocument/2006/relationships/externalLink" Target="externalLinks/externalLink40.xml"/><Relationship Id="rId73" Type="http://schemas.openxmlformats.org/officeDocument/2006/relationships/externalLink" Target="externalLinks/externalLink48.xml"/><Relationship Id="rId78" Type="http://schemas.openxmlformats.org/officeDocument/2006/relationships/externalLink" Target="externalLinks/externalLink53.xml"/><Relationship Id="rId81" Type="http://schemas.openxmlformats.org/officeDocument/2006/relationships/externalLink" Target="externalLinks/externalLink56.xml"/><Relationship Id="rId86"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KenBOP(current)base%20May%20mission%20rev.2%2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Q:\Documents%20and%20Settings\LABREGO\My%20Local%20Documents\Ecuador\ecubopLatest.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LOANS_MAY.XLS"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SALES%20LISTING%20-%20Nov%2004.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10.15.1.5:3000/WorldClient.cgi/Detailed%20GL/Detailed%20GL%20-%20March%202004.xl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LOANS_MAR03.XLS"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WRS97TAB.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dec_03_loan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vizorsoftware.sharepoint.com/sites/BOG/Shared%20Documents/Public/03%20Implementation/Configuration/Final%20UAT%20tracker%20and%20resigned/Final%20UAT%20tracker%20and%20resigned/BSD%20&amp;%20others/Redesigned_MAFI1700_MAFI14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vizorsoftware-my.sharepoint.com/keithferguson/Documents/OneDrive%20-%20Vizor%20Ltd/AMBD/Reqs/Templates/CM/Monthly%20Reporting%20Form%20-%20Securities/Monthly%20Reporting%20Form%20-%20Securities%20for%20CSS.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keithferguson\Documents\OneDrive%20-%20Vizor%20Ltd\AMBD\Reqs\Templates\CM\Monthly%20Reporting%20Form%20-%20Securities\Monthly%20Reporting%20Form%20-%20Securities%20for%20CS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ATA\DD\GEO\BOP\GeoBop.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Fimmmdd.2"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10.15.1.8\gcnet%20longroom\DRIVE%20D\BSD4%20-%202004\bsd4DEC%2004.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intra.mof.gov/DATA/DH/GEO/BOP/GeoBop.xls"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Revised%20CLOSING%20STOCK-DEC%2006.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ttps://vizorsoftware-my.sharepoint.com/Users/PMadden/Desktop/Offsite%20CRD%20Phase3%20QISreview%2003.2018%20@prampram/5.%20Outcomes/CRD%20Reporting%20template%20-%20FINAL%2007042018%20MaddsEdit%20Indexing.xlsm"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C:\Users\PMadden\Desktop\Offsite%20CRD%20Phase3%20QISreview%2003.2018%20@prampram\5.%20Outcomes\CRD%20Reporting%20template%20-%20FINAL%2007042018%20MaddsEdit%20Indexing.xlsm"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WRSTAB.XLS"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FIMMMDD.1"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s://vizorsoftware-my.sharepoint.com/Users/George.armah/AppData/Local/Temp/Temp2_RCB%20RETURNS%20TEMPLATE.zip/DATA%20CAPTURE%20_%20CAET.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C:\Users\George.armah\AppData\Local\Temp\Temp2_RCB%20RETURNS%20TEMPLATE.zip\DATA%20CAPTURE%20_%20CAE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intra.mof.gov/WIN/TEMP/MFLOW96.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C:\Users\sampson.asante\Desktop\CRD%20IMPACT%20ANALYSIS\CRD%20Reporting%20Template-Final%20Version%205.xlsx"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WEEKLY0.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10.15.1.5:3000/WorldClient.cgi/DATAASOF082004_EBG-Draft.xls"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LOANS_FEB.XLS"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LOANSAUG.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C:\PORTFOLIO\GROUP%20TABLE.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https://vizorsoftware-my.sharepoint.com/PORTFOLIO/GROUP%20TABLE.xls" TargetMode="External"/></Relationships>
</file>

<file path=xl/externalLinks/_rels/externalLink37.xml.rels><?xml version="1.0" encoding="UTF-8" standalone="yes"?>
<Relationships xmlns="http://schemas.openxmlformats.org/package/2006/relationships"><Relationship Id="rId1" Type="http://schemas.microsoft.com/office/2006/relationships/xlExternalLinkPath/xlPathMissing" Target="ECCB06R.xls" TargetMode="External"/></Relationships>
</file>

<file path=xl/externalLinks/_rels/externalLink38.xml.rels><?xml version="1.0" encoding="UTF-8" standalone="yes"?>
<Relationships xmlns="http://schemas.openxmlformats.org/package/2006/relationships"><Relationship Id="rId1" Type="http://schemas.microsoft.com/office/2006/relationships/xlExternalLinkPath/xlPathMissing" Target="loans_dec.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https://vizorsoftware.sharepoint.com/sites/BOG/Shared%20Documents/Public/03%20Implementation/Configuration/Final%20UAT%20tracker%20and%20resigned/Final%20UAT%20tracker%20and%20resigned/BSD%20&amp;%20others/MFBK%20Pack%20-%20Tracker.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intra.mof.gov/Documents%20and%20Settings/JMATZ/My%20Local%20Documents/EXCEL/Guyana/2003%20Mission/Final/Other%20Depository%20Corporations%20Balance.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C:\GRPOFF\GENOFF\SVPCOF\MTHEND\INV0403.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https://vizorsoftware-my.sharepoint.com/GRPOFF/GENOFF/SVPCOF/MTHEND/INV0403.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http://intra.mof.gov/DATA/DH/GEO/BOP/Data/FLOW2004a.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http://intra.mof.gov/DATA/S1/ECU/SECTORS/External/PERUMF97.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http://10.15.1.5:3000/WorldClient.cgi/DATAASOF072004_EBG-Draft.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https://vizorsoftware-my.sharepoint.com/Users/JackieL/Commercial%20Bank%20Quarterly%20Capital%20Adequacy%20-%20CBQ9(D).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C:\Users\JackieL\Commercial%20Bank%20Quarterly%20Capital%20Adequacy%20-%20CBQ9(D).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s://vizorsoftware-my.sharepoint.com/FINANCE%20DEPARTMENT/01-CURRENT/ACCOUNTS%20UNIT%20FOLDER/02-REPORTS/MAN%20ACCTS/MAN%20ACCOUNTS%202018/MANAGEMENT%20ACCOUNTS/Man%20Accounts%202018.xlsx"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FINANCE%20DEPARTMENT\01-CURRENT\ACCOUNTS%20UNIT%20FOLDER\02-REPORTS\MAN%20ACCTS\MAN%20ACCOUNTS%202018\MANAGEMENT%20ACCOUNTS\Man%20Accounts%202018.xlsx"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10.15.1.8\gcnet%20longroom\Documents%20and%20Settings\vkutin-mensah\My%20Documents\AFFILIATES%20-%20DEC0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intra.mof.gov/Documents%20and%20Settings/LABREGO/My%20Local%20Documents/Ecuador/ecubopLatest.xls" TargetMode="External"/></Relationships>
</file>

<file path=xl/externalLinks/_rels/externalLink50.xml.rels><?xml version="1.0" encoding="UTF-8" standalone="yes"?>
<Relationships xmlns="http://schemas.openxmlformats.org/package/2006/relationships"><Relationship Id="rId1" Type="http://schemas.microsoft.com/office/2006/relationships/xlExternalLinkPath/xlPathMissing" Target="LOANS_OCT.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C:\Users\jeff.semaha\AppData\Local\Microsoft\Windows\INetCache\Content.Outlook\MOHE0NKL\SPRINT1-TRACKER%20--%20Research.xlsx"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ttps://vizorsoftware-my.sharepoint.com/Users/PMadden/Desktop/Offsite%20CRD%20Phase3%20QISreview%2003.2018%20@prampram/5.%20Outcomes/Revised%20RF/RF%20Credit%20Risk%20w%20Schedules,%20042018.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C:\Users\PMadden\Desktop\Offsite%20CRD%20Phase3%20QISreview%2003.2018%20@prampram\5.%20Outcomes\Revised%20RF\RF%20Credit%20Risk%20w%20Schedules,%20042018.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http://intra.mof.gov/DATA/S1/ECU/SECTORS/External/ecuredtab.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C:\Users\jeff.semaha\AppData\Local\Microsoft\Windows\INetCache\Content.Outlook\MOHE0NKL\SPRINT1-TRACKER-V01%20MBK300.xlsx"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https://vizorsoftware-my.sharepoint.com/shared/Bog_Shared/BSD/General/Shared/OFISD%20SHARED-New/OFISD%20OFFSITE%20SURVEILLANCE%20ELECTRONIC%20SYSTEM%20PROJECT/Templates/MFI_ML_FNGO-RETURN-V05.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C:\shared\Bog_Shared\BSD\General\Shared\OFISD%20SHARED-New\OFISD%20OFFSITE%20SURVEILLANCE%20ELECTRONIC%20SYSTEM%20PROJECT\Templates\MFI_ML_FNGO-RETURN-V05.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http://intra.mof.gov/DOC/SI/IMSection/DP/Workfiles/SRF/SRF%20for%20Supplement/Graduated%20to%20DC/Chile%20EI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CB\APPS\FINANCE\ACCTANT\BOJREPTS\98BOJREP\CCM12JU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Q:\WIN\TEMP\MFLOW96.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psfwn03p\sta\DOC\AI\SIMS\Workfiles\Guyana\MB\IMD\2003%20Mission\Final\Other%20Depository%20Corporations%20Balance.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LOANSEP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A (new)"/>
      <sheetName val="Leases"/>
      <sheetName val="Info"/>
      <sheetName val="Ext.Fin (FY)"/>
      <sheetName val="Table fy"/>
      <sheetName val="Table"/>
      <sheetName val="BOP"/>
      <sheetName val="Output"/>
      <sheetName val="weo"/>
      <sheetName val="Macro"/>
      <sheetName val="Exp"/>
      <sheetName val="Imp"/>
      <sheetName val="serv"/>
      <sheetName val="in-out"/>
      <sheetName val="KA"/>
      <sheetName val="Ind"/>
      <sheetName val="DSA output"/>
      <sheetName val="Sheet1"/>
      <sheetName val="WETA"/>
      <sheetName val="Enumerations"/>
      <sheetName val="Institution Type Key"/>
      <sheetName val="name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ulnerability Indicators"/>
      <sheetName val="BOP Main"/>
      <sheetName val="BOP Alt"/>
      <sheetName val="Index"/>
      <sheetName val="DebtM"/>
      <sheetName val="Finreq-M"/>
      <sheetName val="BoP-M"/>
      <sheetName val="BoP-Q"/>
      <sheetName val="Trade"/>
      <sheetName val="Input"/>
      <sheetName val="SER"/>
      <sheetName val="Input2"/>
      <sheetName val="DebtSer"/>
      <sheetName val="CAP"/>
      <sheetName val="RES"/>
      <sheetName val="BoP"/>
      <sheetName val="BoP M-T"/>
      <sheetName val="FinReqM-T"/>
      <sheetName val="Tab7SR"/>
      <sheetName val="Tab8SR"/>
      <sheetName val="DEBT"/>
      <sheetName val="month-01"/>
      <sheetName val="FINREQ"/>
      <sheetName val="monthCAP"/>
      <sheetName val="OUTPUT"/>
      <sheetName val="PC+Bond"/>
      <sheetName val="arr"/>
      <sheetName val="PC"/>
      <sheetName val="BondFin"/>
      <sheetName val="PCscen"/>
      <sheetName val="month2000"/>
      <sheetName val="WEOQ5"/>
      <sheetName val="WEOQ6"/>
      <sheetName val="WEOQ7"/>
      <sheetName val="xxweolinks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R"/>
    </sheetNames>
    <sheetDataSet>
      <sheetData sheetId="0">
        <row r="1">
          <cell r="A1" t="str">
            <v>NAME</v>
          </cell>
          <cell r="B1" t="str">
            <v>GL</v>
          </cell>
          <cell r="C1" t="str">
            <v>SL</v>
          </cell>
          <cell r="D1" t="str">
            <v>CCY</v>
          </cell>
          <cell r="E1" t="str">
            <v>TYPE</v>
          </cell>
          <cell r="F1" t="str">
            <v>INT</v>
          </cell>
          <cell r="G1" t="str">
            <v>CBM 5</v>
          </cell>
          <cell r="H1" t="str">
            <v>CBM 4</v>
          </cell>
          <cell r="I1" t="str">
            <v>JMD</v>
          </cell>
          <cell r="J1" t="str">
            <v>USD</v>
          </cell>
          <cell r="K1" t="str">
            <v>JMD EQUIV</v>
          </cell>
        </row>
        <row r="2">
          <cell r="A2" t="str">
            <v>JAMAICA BROILERS GROUP</v>
          </cell>
          <cell r="B2">
            <v>120</v>
          </cell>
          <cell r="C2" t="str">
            <v>02</v>
          </cell>
          <cell r="D2" t="str">
            <v>JA $</v>
          </cell>
          <cell r="E2" t="str">
            <v>TERM</v>
          </cell>
          <cell r="F2">
            <v>12</v>
          </cell>
          <cell r="G2" t="str">
            <v>LIVESTOCK</v>
          </cell>
          <cell r="H2" t="str">
            <v>BUSINESS</v>
          </cell>
          <cell r="I2">
            <v>8052635</v>
          </cell>
          <cell r="J2">
            <v>0</v>
          </cell>
          <cell r="K2">
            <v>0</v>
          </cell>
        </row>
        <row r="3">
          <cell r="A3" t="str">
            <v>SHELL COMPANY W.I. LTD.</v>
          </cell>
          <cell r="B3">
            <v>120</v>
          </cell>
          <cell r="C3" t="str">
            <v>02</v>
          </cell>
          <cell r="D3" t="str">
            <v>JA $</v>
          </cell>
          <cell r="E3" t="str">
            <v>TERM</v>
          </cell>
          <cell r="F3">
            <v>13.7</v>
          </cell>
          <cell r="G3" t="str">
            <v>GAS</v>
          </cell>
          <cell r="H3" t="str">
            <v>BUSINESS</v>
          </cell>
          <cell r="I3">
            <v>50000000</v>
          </cell>
          <cell r="J3">
            <v>0</v>
          </cell>
          <cell r="K3">
            <v>0</v>
          </cell>
        </row>
        <row r="4">
          <cell r="A4" t="str">
            <v>WRAY AND NEPHEW GROUP LIMITED</v>
          </cell>
          <cell r="B4">
            <v>120</v>
          </cell>
          <cell r="C4" t="str">
            <v>02</v>
          </cell>
          <cell r="D4" t="str">
            <v>JA $</v>
          </cell>
          <cell r="E4" t="str">
            <v>TERM</v>
          </cell>
          <cell r="F4">
            <v>13</v>
          </cell>
          <cell r="G4" t="str">
            <v>RUM</v>
          </cell>
          <cell r="H4" t="str">
            <v>BUSINESS</v>
          </cell>
          <cell r="I4">
            <v>242058000</v>
          </cell>
          <cell r="J4">
            <v>0</v>
          </cell>
          <cell r="K4">
            <v>0</v>
          </cell>
        </row>
        <row r="5">
          <cell r="A5" t="str">
            <v>WRAY AND NEPHEW GROUP LIMITED</v>
          </cell>
          <cell r="B5">
            <v>120</v>
          </cell>
          <cell r="C5" t="str">
            <v>02</v>
          </cell>
          <cell r="D5" t="str">
            <v>JA $</v>
          </cell>
          <cell r="E5" t="str">
            <v>TERM</v>
          </cell>
          <cell r="F5">
            <v>13</v>
          </cell>
          <cell r="G5" t="str">
            <v>RUM</v>
          </cell>
          <cell r="H5" t="str">
            <v>BUSINESS</v>
          </cell>
          <cell r="I5">
            <v>285272000</v>
          </cell>
          <cell r="J5">
            <v>0</v>
          </cell>
          <cell r="K5">
            <v>0</v>
          </cell>
        </row>
        <row r="6">
          <cell r="A6" t="str">
            <v>RAPID AND SHEFFIELD</v>
          </cell>
          <cell r="B6">
            <v>120</v>
          </cell>
          <cell r="C6" t="str">
            <v>02</v>
          </cell>
          <cell r="D6" t="str">
            <v>JA $</v>
          </cell>
          <cell r="E6" t="str">
            <v>TERM</v>
          </cell>
          <cell r="F6">
            <v>23.75</v>
          </cell>
          <cell r="G6" t="str">
            <v>DIST'N</v>
          </cell>
          <cell r="H6" t="str">
            <v>BUSINESS</v>
          </cell>
          <cell r="I6">
            <v>28000000</v>
          </cell>
          <cell r="J6">
            <v>0</v>
          </cell>
          <cell r="K6">
            <v>0</v>
          </cell>
        </row>
        <row r="7">
          <cell r="A7" t="str">
            <v>TASTEE LIMITED</v>
          </cell>
          <cell r="B7">
            <v>120</v>
          </cell>
          <cell r="C7" t="str">
            <v>02</v>
          </cell>
          <cell r="D7" t="str">
            <v>JA $</v>
          </cell>
          <cell r="E7" t="str">
            <v>TERM</v>
          </cell>
          <cell r="F7">
            <v>22.63</v>
          </cell>
          <cell r="G7" t="str">
            <v>FOOD</v>
          </cell>
          <cell r="H7" t="str">
            <v>BUSINESS</v>
          </cell>
          <cell r="I7">
            <v>4250000</v>
          </cell>
          <cell r="J7">
            <v>0</v>
          </cell>
          <cell r="K7">
            <v>0</v>
          </cell>
        </row>
        <row r="8">
          <cell r="A8" t="str">
            <v>VAP LIMITED</v>
          </cell>
          <cell r="B8">
            <v>120</v>
          </cell>
          <cell r="C8" t="str">
            <v>02</v>
          </cell>
          <cell r="D8" t="str">
            <v>JA $</v>
          </cell>
          <cell r="E8" t="str">
            <v>TERM</v>
          </cell>
          <cell r="F8">
            <v>32</v>
          </cell>
          <cell r="G8" t="str">
            <v>PROF.</v>
          </cell>
          <cell r="H8" t="str">
            <v>BUSINESS</v>
          </cell>
          <cell r="I8">
            <v>4113000</v>
          </cell>
          <cell r="J8">
            <v>0</v>
          </cell>
          <cell r="K8">
            <v>0</v>
          </cell>
        </row>
        <row r="9">
          <cell r="A9" t="str">
            <v>VAP LIMITED</v>
          </cell>
          <cell r="B9">
            <v>120</v>
          </cell>
          <cell r="C9" t="str">
            <v>02</v>
          </cell>
          <cell r="D9" t="str">
            <v>JA $</v>
          </cell>
          <cell r="E9" t="str">
            <v>TERM</v>
          </cell>
          <cell r="F9">
            <v>32</v>
          </cell>
          <cell r="G9" t="str">
            <v>PROF.</v>
          </cell>
          <cell r="H9" t="str">
            <v>BUSINESS</v>
          </cell>
          <cell r="I9">
            <v>666666.68000000005</v>
          </cell>
          <cell r="J9">
            <v>0</v>
          </cell>
          <cell r="K9">
            <v>0</v>
          </cell>
        </row>
        <row r="10">
          <cell r="A10" t="str">
            <v>BARRETT CALMAN</v>
          </cell>
          <cell r="B10">
            <v>120</v>
          </cell>
          <cell r="C10" t="str">
            <v>02</v>
          </cell>
          <cell r="D10" t="str">
            <v>JA $</v>
          </cell>
          <cell r="E10" t="str">
            <v>TERM</v>
          </cell>
          <cell r="F10">
            <v>32</v>
          </cell>
          <cell r="G10" t="str">
            <v>INDIV.</v>
          </cell>
          <cell r="H10" t="str">
            <v>INDIV.</v>
          </cell>
          <cell r="I10">
            <v>3599999.98</v>
          </cell>
          <cell r="J10">
            <v>0</v>
          </cell>
          <cell r="K10">
            <v>0</v>
          </cell>
        </row>
        <row r="11">
          <cell r="A11" t="str">
            <v>MUSSON JAMAICA LTD.</v>
          </cell>
          <cell r="B11">
            <v>120</v>
          </cell>
          <cell r="C11" t="str">
            <v>02</v>
          </cell>
          <cell r="D11" t="str">
            <v>JA $</v>
          </cell>
          <cell r="E11" t="str">
            <v>TERM</v>
          </cell>
          <cell r="F11">
            <v>12</v>
          </cell>
          <cell r="G11" t="str">
            <v>FOOD</v>
          </cell>
          <cell r="H11" t="str">
            <v>BUSINESS</v>
          </cell>
          <cell r="I11">
            <v>5500000</v>
          </cell>
          <cell r="J11">
            <v>0</v>
          </cell>
          <cell r="K11">
            <v>0</v>
          </cell>
        </row>
        <row r="12">
          <cell r="A12" t="str">
            <v>CHECKER INT'L</v>
          </cell>
          <cell r="B12">
            <v>120</v>
          </cell>
          <cell r="C12" t="str">
            <v>02</v>
          </cell>
          <cell r="D12" t="str">
            <v>USD</v>
          </cell>
          <cell r="E12" t="str">
            <v>TERM</v>
          </cell>
          <cell r="F12">
            <v>12</v>
          </cell>
          <cell r="G12" t="str">
            <v>MFG-CHEM</v>
          </cell>
          <cell r="H12" t="str">
            <v>BUSINESS</v>
          </cell>
          <cell r="I12">
            <v>936477.35</v>
          </cell>
          <cell r="J12">
            <v>16432.310054395508</v>
          </cell>
          <cell r="K12">
            <v>936477.35</v>
          </cell>
        </row>
        <row r="13">
          <cell r="A13" t="str">
            <v>VILLAGE RESORTS LIMITED</v>
          </cell>
          <cell r="B13">
            <v>120</v>
          </cell>
          <cell r="C13" t="str">
            <v>02</v>
          </cell>
          <cell r="D13" t="str">
            <v>USD</v>
          </cell>
          <cell r="E13" t="str">
            <v>TERM</v>
          </cell>
          <cell r="F13">
            <v>12</v>
          </cell>
          <cell r="G13" t="str">
            <v>TOURISM</v>
          </cell>
          <cell r="H13" t="str">
            <v>BUSINESS</v>
          </cell>
          <cell r="I13">
            <v>3526415.82</v>
          </cell>
          <cell r="J13">
            <v>61877.799964906117</v>
          </cell>
          <cell r="K13">
            <v>3526415.82</v>
          </cell>
        </row>
        <row r="14">
          <cell r="A14" t="str">
            <v>TROPICAIR</v>
          </cell>
          <cell r="B14">
            <v>120</v>
          </cell>
          <cell r="C14" t="str">
            <v>02</v>
          </cell>
          <cell r="D14" t="str">
            <v>USD</v>
          </cell>
          <cell r="E14" t="str">
            <v>TERM</v>
          </cell>
          <cell r="F14">
            <v>10</v>
          </cell>
          <cell r="G14" t="str">
            <v>METALS</v>
          </cell>
          <cell r="H14" t="str">
            <v>BUSINESS</v>
          </cell>
          <cell r="I14">
            <v>82635500</v>
          </cell>
          <cell r="J14">
            <v>1450000</v>
          </cell>
          <cell r="K14">
            <v>82635500</v>
          </cell>
        </row>
        <row r="15">
          <cell r="A15" t="str">
            <v>MATROUSSE HOLDINGS LIMITED</v>
          </cell>
          <cell r="B15">
            <v>120</v>
          </cell>
          <cell r="C15" t="str">
            <v>02</v>
          </cell>
          <cell r="D15" t="str">
            <v>USD</v>
          </cell>
          <cell r="E15" t="str">
            <v>TERM</v>
          </cell>
          <cell r="F15">
            <v>11</v>
          </cell>
          <cell r="G15" t="str">
            <v>PROF.</v>
          </cell>
          <cell r="H15" t="str">
            <v>BUSINESS</v>
          </cell>
          <cell r="I15">
            <v>3333915</v>
          </cell>
          <cell r="J15">
            <v>58500</v>
          </cell>
          <cell r="K15">
            <v>3333915</v>
          </cell>
        </row>
        <row r="16">
          <cell r="A16" t="str">
            <v>FACEY COMMODITY COMPANY</v>
          </cell>
          <cell r="B16">
            <v>120</v>
          </cell>
          <cell r="C16" t="str">
            <v>02</v>
          </cell>
          <cell r="D16" t="str">
            <v>USD</v>
          </cell>
          <cell r="E16" t="str">
            <v>TERM</v>
          </cell>
          <cell r="F16">
            <v>10</v>
          </cell>
          <cell r="G16" t="str">
            <v>DIST'N</v>
          </cell>
          <cell r="H16" t="str">
            <v>BUSINESS</v>
          </cell>
          <cell r="I16">
            <v>74087000</v>
          </cell>
          <cell r="J16">
            <v>1300000</v>
          </cell>
          <cell r="K16">
            <v>74087000</v>
          </cell>
        </row>
        <row r="17">
          <cell r="A17" t="str">
            <v>DUQUESNAY RONALD</v>
          </cell>
          <cell r="B17">
            <v>120</v>
          </cell>
          <cell r="C17" t="str">
            <v>03</v>
          </cell>
          <cell r="D17" t="str">
            <v>JA $</v>
          </cell>
          <cell r="E17" t="str">
            <v>MTG</v>
          </cell>
          <cell r="F17">
            <v>10</v>
          </cell>
          <cell r="G17" t="str">
            <v>INDIV.</v>
          </cell>
          <cell r="H17" t="str">
            <v>INDIV.</v>
          </cell>
          <cell r="I17">
            <v>927.26</v>
          </cell>
          <cell r="J17">
            <v>0</v>
          </cell>
          <cell r="K17">
            <v>0</v>
          </cell>
        </row>
        <row r="18">
          <cell r="A18" t="str">
            <v>DUQUESNAY STEPHEN</v>
          </cell>
          <cell r="B18">
            <v>120</v>
          </cell>
          <cell r="C18" t="str">
            <v>03</v>
          </cell>
          <cell r="D18" t="str">
            <v>JA $</v>
          </cell>
          <cell r="E18" t="str">
            <v>MTG</v>
          </cell>
          <cell r="F18">
            <v>10</v>
          </cell>
          <cell r="G18" t="str">
            <v>INDIV.</v>
          </cell>
          <cell r="H18" t="str">
            <v>INDIV.</v>
          </cell>
          <cell r="I18">
            <v>0.06</v>
          </cell>
          <cell r="J18">
            <v>0</v>
          </cell>
          <cell r="K18">
            <v>0</v>
          </cell>
        </row>
        <row r="19">
          <cell r="A19" t="str">
            <v>NESTLE JAMAICA LIMITED</v>
          </cell>
          <cell r="B19">
            <v>120</v>
          </cell>
          <cell r="C19" t="str">
            <v>04</v>
          </cell>
          <cell r="D19" t="str">
            <v>JA $</v>
          </cell>
          <cell r="E19" t="str">
            <v>TERM</v>
          </cell>
          <cell r="F19">
            <v>19</v>
          </cell>
          <cell r="G19" t="str">
            <v>FOOD</v>
          </cell>
          <cell r="H19" t="str">
            <v>BUSINESS</v>
          </cell>
          <cell r="I19">
            <v>2655758.13</v>
          </cell>
          <cell r="J19">
            <v>0</v>
          </cell>
          <cell r="K19">
            <v>0</v>
          </cell>
        </row>
        <row r="20">
          <cell r="A20" t="str">
            <v>CARIBBEAN CEMENT COMPANY LTD</v>
          </cell>
          <cell r="B20">
            <v>120</v>
          </cell>
          <cell r="C20" t="str">
            <v>04</v>
          </cell>
          <cell r="D20" t="str">
            <v>JA $</v>
          </cell>
          <cell r="E20" t="str">
            <v>TERM</v>
          </cell>
          <cell r="F20">
            <v>26.5</v>
          </cell>
          <cell r="G20" t="str">
            <v>CEMENT</v>
          </cell>
          <cell r="H20" t="str">
            <v>BUSINESS</v>
          </cell>
          <cell r="I20">
            <v>3437045.06</v>
          </cell>
          <cell r="J20">
            <v>0</v>
          </cell>
          <cell r="K20">
            <v>0</v>
          </cell>
        </row>
        <row r="21">
          <cell r="A21" t="str">
            <v>THREE RIVERS MGMT. LTD.</v>
          </cell>
          <cell r="B21">
            <v>120</v>
          </cell>
          <cell r="C21" t="str">
            <v>04</v>
          </cell>
          <cell r="D21" t="str">
            <v>JA $</v>
          </cell>
          <cell r="E21" t="str">
            <v>TERM</v>
          </cell>
          <cell r="F21">
            <v>23</v>
          </cell>
          <cell r="G21" t="str">
            <v>TOURISM</v>
          </cell>
          <cell r="H21" t="str">
            <v>BUSINESS</v>
          </cell>
          <cell r="I21">
            <v>2107953.15</v>
          </cell>
          <cell r="J21">
            <v>0</v>
          </cell>
          <cell r="K21">
            <v>0</v>
          </cell>
        </row>
        <row r="22">
          <cell r="A22" t="str">
            <v>GRACE KENNEDY REMITTANCE SERVICE</v>
          </cell>
          <cell r="B22">
            <v>120</v>
          </cell>
          <cell r="C22" t="str">
            <v>04</v>
          </cell>
          <cell r="D22" t="str">
            <v>JA $</v>
          </cell>
          <cell r="E22" t="str">
            <v>TERM</v>
          </cell>
          <cell r="F22">
            <v>32</v>
          </cell>
          <cell r="G22" t="str">
            <v>F.I.</v>
          </cell>
          <cell r="H22" t="str">
            <v>F.I.</v>
          </cell>
          <cell r="I22">
            <v>857586.81</v>
          </cell>
          <cell r="J22">
            <v>0</v>
          </cell>
          <cell r="K22">
            <v>0</v>
          </cell>
        </row>
        <row r="23">
          <cell r="A23" t="str">
            <v>COATES BROTHERS JAMAICA LIMITED</v>
          </cell>
          <cell r="B23">
            <v>120</v>
          </cell>
          <cell r="C23" t="str">
            <v>04</v>
          </cell>
          <cell r="D23" t="str">
            <v>JA $</v>
          </cell>
          <cell r="E23" t="str">
            <v>TERM</v>
          </cell>
          <cell r="F23">
            <v>15</v>
          </cell>
          <cell r="G23" t="str">
            <v>PROF.</v>
          </cell>
          <cell r="H23" t="str">
            <v>BUSINESS</v>
          </cell>
          <cell r="I23">
            <v>1141764.4099999999</v>
          </cell>
          <cell r="J23">
            <v>0</v>
          </cell>
          <cell r="K23">
            <v>0</v>
          </cell>
        </row>
        <row r="24">
          <cell r="A24" t="str">
            <v>MOORE BUSINESS FORMS CARIB LTD.</v>
          </cell>
          <cell r="B24">
            <v>120</v>
          </cell>
          <cell r="C24" t="str">
            <v>04</v>
          </cell>
          <cell r="D24" t="str">
            <v>JA $</v>
          </cell>
          <cell r="E24" t="str">
            <v>TERM</v>
          </cell>
          <cell r="F24">
            <v>21</v>
          </cell>
          <cell r="G24" t="str">
            <v>PRINT</v>
          </cell>
          <cell r="H24" t="str">
            <v>BUSINESS</v>
          </cell>
          <cell r="I24">
            <v>4131774.71</v>
          </cell>
          <cell r="J24">
            <v>0</v>
          </cell>
          <cell r="K24">
            <v>0</v>
          </cell>
        </row>
        <row r="25">
          <cell r="A25" t="str">
            <v>MOORE BUSINESS FORMS CARIB LTD.</v>
          </cell>
          <cell r="B25">
            <v>120</v>
          </cell>
          <cell r="C25" t="str">
            <v>04</v>
          </cell>
          <cell r="D25" t="str">
            <v>JA $</v>
          </cell>
          <cell r="E25" t="str">
            <v>TERM</v>
          </cell>
          <cell r="F25">
            <v>21</v>
          </cell>
          <cell r="G25" t="str">
            <v>PRINT</v>
          </cell>
          <cell r="H25" t="str">
            <v>BUSINESS</v>
          </cell>
          <cell r="I25">
            <v>4803048.5599999996</v>
          </cell>
          <cell r="J25">
            <v>0</v>
          </cell>
          <cell r="K25">
            <v>0</v>
          </cell>
        </row>
        <row r="26">
          <cell r="A26" t="str">
            <v>K. CHANDIRAM LIMITED</v>
          </cell>
          <cell r="B26">
            <v>120</v>
          </cell>
          <cell r="C26" t="str">
            <v>04</v>
          </cell>
          <cell r="D26" t="str">
            <v>USD</v>
          </cell>
          <cell r="E26" t="str">
            <v>TERM</v>
          </cell>
          <cell r="F26">
            <v>12</v>
          </cell>
          <cell r="G26" t="str">
            <v>DIST'N</v>
          </cell>
          <cell r="H26" t="str">
            <v>BUSINESS</v>
          </cell>
          <cell r="I26">
            <v>2136316.31</v>
          </cell>
          <cell r="J26">
            <v>37485.809966660818</v>
          </cell>
          <cell r="K26">
            <v>2136316.31</v>
          </cell>
        </row>
        <row r="27">
          <cell r="A27" t="str">
            <v>VILLAGE RESORTS LIMITED</v>
          </cell>
          <cell r="B27">
            <v>120</v>
          </cell>
          <cell r="C27" t="str">
            <v>04</v>
          </cell>
          <cell r="D27" t="str">
            <v>USD</v>
          </cell>
          <cell r="E27" t="str">
            <v>TERM</v>
          </cell>
          <cell r="F27">
            <v>12</v>
          </cell>
          <cell r="G27" t="str">
            <v>TOURISM</v>
          </cell>
          <cell r="H27" t="str">
            <v>BUSINESS</v>
          </cell>
          <cell r="I27">
            <v>3722298.43</v>
          </cell>
          <cell r="J27">
            <v>65314.939989471837</v>
          </cell>
          <cell r="K27">
            <v>3722298.43</v>
          </cell>
        </row>
        <row r="28">
          <cell r="A28" t="str">
            <v>PEGASUS HOTEL</v>
          </cell>
          <cell r="B28">
            <v>120</v>
          </cell>
          <cell r="C28" t="str">
            <v>04</v>
          </cell>
          <cell r="D28" t="str">
            <v>USD</v>
          </cell>
          <cell r="E28" t="str">
            <v>TERM</v>
          </cell>
          <cell r="F28">
            <v>12</v>
          </cell>
          <cell r="G28" t="str">
            <v>TOURISM</v>
          </cell>
          <cell r="H28" t="str">
            <v>BUSINESS</v>
          </cell>
          <cell r="I28">
            <v>815689.32</v>
          </cell>
          <cell r="J28">
            <v>14312.849973679591</v>
          </cell>
          <cell r="K28">
            <v>815689.32</v>
          </cell>
        </row>
        <row r="29">
          <cell r="A29" t="str">
            <v>NICO DISTRIBUTORS LIMITED</v>
          </cell>
          <cell r="B29">
            <v>120</v>
          </cell>
          <cell r="C29" t="str">
            <v>06</v>
          </cell>
          <cell r="D29" t="str">
            <v>JA $</v>
          </cell>
          <cell r="E29" t="str">
            <v>TERM</v>
          </cell>
          <cell r="F29">
            <v>30.75</v>
          </cell>
          <cell r="G29" t="str">
            <v>DIST'N</v>
          </cell>
          <cell r="H29" t="str">
            <v>BUSINESS</v>
          </cell>
          <cell r="I29">
            <v>2500958</v>
          </cell>
          <cell r="J29">
            <v>0</v>
          </cell>
          <cell r="K29">
            <v>0</v>
          </cell>
        </row>
        <row r="30">
          <cell r="A30" t="str">
            <v>NICO DISTRIBUTORS LIMITED</v>
          </cell>
          <cell r="B30">
            <v>120</v>
          </cell>
          <cell r="C30" t="str">
            <v>06</v>
          </cell>
          <cell r="D30" t="str">
            <v>USD</v>
          </cell>
          <cell r="E30" t="str">
            <v>TERM</v>
          </cell>
          <cell r="F30">
            <v>30.75</v>
          </cell>
          <cell r="G30" t="str">
            <v>DIST'N</v>
          </cell>
          <cell r="H30" t="str">
            <v>BUSINESS</v>
          </cell>
          <cell r="I30">
            <v>20516400</v>
          </cell>
          <cell r="J30">
            <v>360000</v>
          </cell>
          <cell r="K30">
            <v>20516400</v>
          </cell>
        </row>
        <row r="31">
          <cell r="A31" t="str">
            <v>SERAMCO</v>
          </cell>
          <cell r="B31">
            <v>120</v>
          </cell>
          <cell r="C31" t="str">
            <v>15</v>
          </cell>
          <cell r="D31" t="str">
            <v>JA $</v>
          </cell>
          <cell r="E31" t="str">
            <v>TERM</v>
          </cell>
          <cell r="F31">
            <v>9.75</v>
          </cell>
          <cell r="G31" t="str">
            <v>PROF.</v>
          </cell>
          <cell r="H31" t="str">
            <v>BUSINESS</v>
          </cell>
          <cell r="I31">
            <v>1103180.48</v>
          </cell>
          <cell r="J31">
            <v>0</v>
          </cell>
          <cell r="K31">
            <v>0</v>
          </cell>
        </row>
        <row r="32">
          <cell r="A32" t="str">
            <v>SERAMCO</v>
          </cell>
          <cell r="B32">
            <v>120</v>
          </cell>
          <cell r="C32" t="str">
            <v>15</v>
          </cell>
          <cell r="D32" t="str">
            <v>USD</v>
          </cell>
          <cell r="E32" t="str">
            <v>TERM</v>
          </cell>
          <cell r="F32">
            <v>9.75</v>
          </cell>
          <cell r="G32" t="str">
            <v>PROF.</v>
          </cell>
          <cell r="H32" t="str">
            <v>BUSINESS</v>
          </cell>
          <cell r="I32">
            <v>12097076.949999999</v>
          </cell>
          <cell r="J32">
            <v>212266.65994034038</v>
          </cell>
          <cell r="K32">
            <v>12097076.949999999</v>
          </cell>
        </row>
        <row r="33">
          <cell r="A33" t="str">
            <v>GOVERNMENT OF JAMAICA</v>
          </cell>
          <cell r="B33">
            <v>120</v>
          </cell>
          <cell r="C33" t="str">
            <v>18</v>
          </cell>
          <cell r="D33" t="str">
            <v>USD</v>
          </cell>
          <cell r="E33" t="str">
            <v>TERM</v>
          </cell>
          <cell r="F33">
            <v>10</v>
          </cell>
          <cell r="G33" t="str">
            <v>C.G</v>
          </cell>
          <cell r="H33" t="str">
            <v>C.G</v>
          </cell>
          <cell r="I33">
            <v>116604423.69</v>
          </cell>
          <cell r="J33">
            <v>2046050.5999298121</v>
          </cell>
          <cell r="K33">
            <v>116604423.69</v>
          </cell>
        </row>
        <row r="34">
          <cell r="A34" t="str">
            <v>SUGAR COMPANY</v>
          </cell>
          <cell r="B34">
            <v>120</v>
          </cell>
          <cell r="C34" t="str">
            <v>18</v>
          </cell>
          <cell r="D34" t="str">
            <v>USD</v>
          </cell>
          <cell r="E34" t="str">
            <v>TERM</v>
          </cell>
          <cell r="F34">
            <v>12</v>
          </cell>
          <cell r="G34" t="str">
            <v>POX</v>
          </cell>
          <cell r="H34" t="str">
            <v>POX</v>
          </cell>
          <cell r="I34">
            <v>5382384.0800000001</v>
          </cell>
          <cell r="J34">
            <v>94444.360063168977</v>
          </cell>
          <cell r="K34">
            <v>5382384.0800000001</v>
          </cell>
        </row>
        <row r="35">
          <cell r="A35" t="str">
            <v>CHALICE LIMITED</v>
          </cell>
          <cell r="B35">
            <v>120</v>
          </cell>
          <cell r="C35" t="str">
            <v>33</v>
          </cell>
          <cell r="D35" t="str">
            <v>JA $</v>
          </cell>
          <cell r="E35" t="str">
            <v>MTG</v>
          </cell>
          <cell r="F35">
            <v>10</v>
          </cell>
          <cell r="G35" t="str">
            <v>R/E SVCS</v>
          </cell>
          <cell r="H35" t="str">
            <v>BUSINESS</v>
          </cell>
          <cell r="I35">
            <v>31356.53</v>
          </cell>
          <cell r="J35">
            <v>0</v>
          </cell>
          <cell r="K35">
            <v>0</v>
          </cell>
        </row>
        <row r="36">
          <cell r="A36" t="str">
            <v>DUQUESNAY RONALD</v>
          </cell>
          <cell r="B36">
            <v>120</v>
          </cell>
          <cell r="C36" t="str">
            <v>33</v>
          </cell>
          <cell r="D36" t="str">
            <v>JA $</v>
          </cell>
          <cell r="E36" t="str">
            <v>MTG</v>
          </cell>
          <cell r="F36">
            <v>10</v>
          </cell>
          <cell r="G36" t="str">
            <v>INDIV.</v>
          </cell>
          <cell r="H36" t="str">
            <v>INDIV.</v>
          </cell>
          <cell r="I36">
            <v>31035.14</v>
          </cell>
          <cell r="J36">
            <v>0</v>
          </cell>
          <cell r="K36">
            <v>0</v>
          </cell>
        </row>
        <row r="37">
          <cell r="A37" t="str">
            <v>DUQUESNAY STEPHEN</v>
          </cell>
          <cell r="B37">
            <v>120</v>
          </cell>
          <cell r="C37" t="str">
            <v>33</v>
          </cell>
          <cell r="D37" t="str">
            <v>JA $</v>
          </cell>
          <cell r="E37" t="str">
            <v>MTG</v>
          </cell>
          <cell r="F37">
            <v>10</v>
          </cell>
          <cell r="G37" t="str">
            <v>INDIV.</v>
          </cell>
          <cell r="H37" t="str">
            <v>INDIV.</v>
          </cell>
          <cell r="I37">
            <v>30933.71</v>
          </cell>
          <cell r="J37">
            <v>0</v>
          </cell>
          <cell r="K37">
            <v>0</v>
          </cell>
        </row>
        <row r="38">
          <cell r="A38" t="str">
            <v>NESTLE JAMAICA LIMITED</v>
          </cell>
          <cell r="B38">
            <v>120</v>
          </cell>
          <cell r="C38" t="str">
            <v>41</v>
          </cell>
          <cell r="D38" t="str">
            <v>JA $</v>
          </cell>
          <cell r="E38" t="str">
            <v>TERM</v>
          </cell>
          <cell r="F38">
            <v>19</v>
          </cell>
          <cell r="G38" t="str">
            <v>FOOD</v>
          </cell>
          <cell r="H38" t="str">
            <v>BUSINESS</v>
          </cell>
          <cell r="I38">
            <v>85219000</v>
          </cell>
          <cell r="J38">
            <v>0</v>
          </cell>
          <cell r="K38">
            <v>0</v>
          </cell>
        </row>
        <row r="39">
          <cell r="A39" t="str">
            <v>CESCO LIMITED</v>
          </cell>
          <cell r="B39">
            <v>120</v>
          </cell>
          <cell r="C39" t="str">
            <v>42</v>
          </cell>
          <cell r="D39" t="str">
            <v>USD</v>
          </cell>
          <cell r="E39" t="str">
            <v>TERM</v>
          </cell>
          <cell r="F39">
            <v>15</v>
          </cell>
          <cell r="G39" t="str">
            <v>DIST'N</v>
          </cell>
          <cell r="H39" t="str">
            <v>BUSINESS</v>
          </cell>
          <cell r="I39">
            <v>20048997.079999998</v>
          </cell>
          <cell r="J39">
            <v>351798.50991401996</v>
          </cell>
          <cell r="K39">
            <v>20048997.079999998</v>
          </cell>
        </row>
        <row r="40">
          <cell r="A40" t="str">
            <v>FALCON CORPORATION LIMITED</v>
          </cell>
          <cell r="B40">
            <v>120</v>
          </cell>
          <cell r="C40" t="str">
            <v>42</v>
          </cell>
          <cell r="D40" t="str">
            <v>USD</v>
          </cell>
          <cell r="E40" t="str">
            <v>TERM</v>
          </cell>
          <cell r="F40">
            <v>15</v>
          </cell>
          <cell r="G40" t="str">
            <v>DIST'N</v>
          </cell>
          <cell r="H40" t="str">
            <v>BUSINESS</v>
          </cell>
          <cell r="I40">
            <v>1709700</v>
          </cell>
          <cell r="J40">
            <v>30000</v>
          </cell>
          <cell r="K40">
            <v>1709700</v>
          </cell>
        </row>
        <row r="41">
          <cell r="A41" t="str">
            <v>GENERAL TOOL AND SUPPLY</v>
          </cell>
          <cell r="B41">
            <v>120</v>
          </cell>
          <cell r="C41" t="str">
            <v>42</v>
          </cell>
          <cell r="D41" t="str">
            <v>USD</v>
          </cell>
          <cell r="E41" t="str">
            <v>TERM</v>
          </cell>
          <cell r="F41">
            <v>15</v>
          </cell>
          <cell r="G41" t="str">
            <v>DIST'N</v>
          </cell>
          <cell r="H41" t="str">
            <v>BUSINESS</v>
          </cell>
          <cell r="I41">
            <v>7811725.2999999998</v>
          </cell>
          <cell r="J41">
            <v>137071.85997543429</v>
          </cell>
          <cell r="K41">
            <v>7811725.2999999998</v>
          </cell>
        </row>
        <row r="42">
          <cell r="A42" t="str">
            <v>JAMAICA OBSERVER</v>
          </cell>
          <cell r="B42">
            <v>120</v>
          </cell>
          <cell r="C42" t="str">
            <v>42</v>
          </cell>
          <cell r="D42" t="str">
            <v>USD</v>
          </cell>
          <cell r="E42" t="str">
            <v>TERM</v>
          </cell>
          <cell r="F42">
            <v>9.5</v>
          </cell>
          <cell r="G42" t="str">
            <v>PRINT</v>
          </cell>
          <cell r="H42" t="str">
            <v>BUSINESS</v>
          </cell>
          <cell r="I42">
            <v>17562061.199999999</v>
          </cell>
          <cell r="J42">
            <v>308160.40007018775</v>
          </cell>
          <cell r="K42">
            <v>17562061.199999999</v>
          </cell>
        </row>
        <row r="43">
          <cell r="A43" t="str">
            <v>WRAY AND NEPHEW GROUP LIMITED</v>
          </cell>
          <cell r="B43">
            <v>120</v>
          </cell>
          <cell r="C43" t="str">
            <v>50</v>
          </cell>
          <cell r="D43" t="str">
            <v>JA $</v>
          </cell>
          <cell r="E43" t="str">
            <v>TERM</v>
          </cell>
          <cell r="F43">
            <v>13</v>
          </cell>
          <cell r="G43" t="str">
            <v>RUM</v>
          </cell>
          <cell r="H43" t="str">
            <v>BUSINESS</v>
          </cell>
          <cell r="I43">
            <v>7193696.25</v>
          </cell>
          <cell r="J43">
            <v>0</v>
          </cell>
          <cell r="K43">
            <v>0</v>
          </cell>
        </row>
        <row r="44">
          <cell r="A44" t="str">
            <v>WRAY AND NEPHEW GROUP LIMITED</v>
          </cell>
          <cell r="B44">
            <v>120</v>
          </cell>
          <cell r="C44" t="str">
            <v>50</v>
          </cell>
          <cell r="D44" t="str">
            <v>JA $</v>
          </cell>
          <cell r="E44" t="str">
            <v>TERM</v>
          </cell>
          <cell r="F44">
            <v>13</v>
          </cell>
          <cell r="G44" t="str">
            <v>RUM</v>
          </cell>
          <cell r="H44" t="str">
            <v>BUSINESS</v>
          </cell>
          <cell r="I44">
            <v>28556303.68</v>
          </cell>
          <cell r="J44">
            <v>0</v>
          </cell>
          <cell r="K44">
            <v>0</v>
          </cell>
        </row>
        <row r="45">
          <cell r="A45" t="str">
            <v>WRAY AND NEPHEW GROUP LIMITED</v>
          </cell>
          <cell r="B45">
            <v>120</v>
          </cell>
          <cell r="C45" t="str">
            <v>50</v>
          </cell>
          <cell r="D45" t="str">
            <v>JA $</v>
          </cell>
          <cell r="E45" t="str">
            <v>TERM</v>
          </cell>
          <cell r="F45">
            <v>13</v>
          </cell>
          <cell r="G45" t="str">
            <v>RUM</v>
          </cell>
          <cell r="H45" t="str">
            <v>BUSINESS</v>
          </cell>
          <cell r="I45">
            <v>87113513.480000004</v>
          </cell>
          <cell r="J45">
            <v>0</v>
          </cell>
          <cell r="K45">
            <v>0</v>
          </cell>
        </row>
        <row r="46">
          <cell r="A46" t="str">
            <v>BOGUES BROTHERS INDUSTRIES LTD</v>
          </cell>
          <cell r="B46">
            <v>120</v>
          </cell>
          <cell r="C46" t="str">
            <v>50</v>
          </cell>
          <cell r="D46" t="str">
            <v>JA $</v>
          </cell>
          <cell r="E46" t="str">
            <v>TERM</v>
          </cell>
          <cell r="F46">
            <v>15</v>
          </cell>
          <cell r="G46" t="str">
            <v>PROF.</v>
          </cell>
          <cell r="H46" t="str">
            <v>BUSINESS</v>
          </cell>
          <cell r="I46">
            <v>4200000</v>
          </cell>
          <cell r="J46">
            <v>0</v>
          </cell>
          <cell r="K46">
            <v>0</v>
          </cell>
        </row>
        <row r="47">
          <cell r="A47" t="str">
            <v>VAP LIMITED</v>
          </cell>
          <cell r="B47">
            <v>120</v>
          </cell>
          <cell r="C47" t="str">
            <v>50</v>
          </cell>
          <cell r="D47" t="str">
            <v>JA $</v>
          </cell>
          <cell r="E47" t="str">
            <v>TERM</v>
          </cell>
          <cell r="F47">
            <v>32</v>
          </cell>
          <cell r="G47" t="str">
            <v>PROF.</v>
          </cell>
          <cell r="H47" t="str">
            <v>BUSINESS</v>
          </cell>
          <cell r="I47">
            <v>0.01</v>
          </cell>
          <cell r="J47">
            <v>0</v>
          </cell>
          <cell r="K47">
            <v>0</v>
          </cell>
        </row>
        <row r="48">
          <cell r="A48" t="str">
            <v>SOMERSET ENTERPRISES LTD.</v>
          </cell>
          <cell r="B48">
            <v>120</v>
          </cell>
          <cell r="C48" t="str">
            <v>50</v>
          </cell>
          <cell r="D48" t="str">
            <v>JA $</v>
          </cell>
          <cell r="E48" t="str">
            <v>TERM</v>
          </cell>
          <cell r="F48">
            <v>20</v>
          </cell>
          <cell r="G48" t="str">
            <v>TOURISM</v>
          </cell>
          <cell r="H48" t="str">
            <v>BUSINESS</v>
          </cell>
          <cell r="I48">
            <v>8301244.8399999999</v>
          </cell>
          <cell r="J48">
            <v>0</v>
          </cell>
          <cell r="K48">
            <v>0</v>
          </cell>
        </row>
        <row r="49">
          <cell r="A49" t="str">
            <v>EPPING OIL COMPANY LIMITED</v>
          </cell>
          <cell r="B49">
            <v>120</v>
          </cell>
          <cell r="C49" t="str">
            <v>50</v>
          </cell>
          <cell r="D49" t="str">
            <v>JA $</v>
          </cell>
          <cell r="E49" t="str">
            <v>TERM</v>
          </cell>
          <cell r="F49">
            <v>31</v>
          </cell>
          <cell r="G49" t="str">
            <v>GAS</v>
          </cell>
          <cell r="H49" t="str">
            <v>BUSINESS</v>
          </cell>
          <cell r="I49">
            <v>2266666.71</v>
          </cell>
          <cell r="J49">
            <v>0</v>
          </cell>
          <cell r="K49">
            <v>0</v>
          </cell>
        </row>
        <row r="50">
          <cell r="A50" t="str">
            <v>SLEEP BEAUTY BEDDING FURNITURE</v>
          </cell>
          <cell r="B50">
            <v>120</v>
          </cell>
          <cell r="C50" t="str">
            <v>50</v>
          </cell>
          <cell r="D50" t="str">
            <v>JA $</v>
          </cell>
          <cell r="E50" t="str">
            <v>TERM</v>
          </cell>
          <cell r="F50">
            <v>19</v>
          </cell>
          <cell r="G50" t="str">
            <v>MFG-OTHER</v>
          </cell>
          <cell r="H50" t="str">
            <v>BUSINESS</v>
          </cell>
          <cell r="I50">
            <v>10000000</v>
          </cell>
          <cell r="J50">
            <v>0</v>
          </cell>
          <cell r="K50">
            <v>0</v>
          </cell>
        </row>
        <row r="51">
          <cell r="A51" t="str">
            <v>TYRES R US LIMITED</v>
          </cell>
          <cell r="B51">
            <v>120</v>
          </cell>
          <cell r="C51" t="str">
            <v>50</v>
          </cell>
          <cell r="D51" t="str">
            <v>JA $</v>
          </cell>
          <cell r="E51" t="str">
            <v>TERM</v>
          </cell>
          <cell r="F51">
            <v>12</v>
          </cell>
          <cell r="G51" t="str">
            <v>PROF.</v>
          </cell>
          <cell r="H51" t="str">
            <v>BUSINESS</v>
          </cell>
          <cell r="I51">
            <v>25470000</v>
          </cell>
          <cell r="J51">
            <v>0</v>
          </cell>
          <cell r="K51">
            <v>0</v>
          </cell>
        </row>
        <row r="52">
          <cell r="A52" t="str">
            <v>TAN-MARJ INVESTMENTS LTD.</v>
          </cell>
          <cell r="B52">
            <v>120</v>
          </cell>
          <cell r="C52" t="str">
            <v>50</v>
          </cell>
          <cell r="D52" t="str">
            <v>JA $</v>
          </cell>
          <cell r="E52" t="str">
            <v>TERM</v>
          </cell>
          <cell r="F52">
            <v>24</v>
          </cell>
          <cell r="G52" t="str">
            <v>PROF.</v>
          </cell>
          <cell r="H52" t="str">
            <v>BUSINESS</v>
          </cell>
          <cell r="I52">
            <v>3000000</v>
          </cell>
          <cell r="J52">
            <v>0</v>
          </cell>
          <cell r="K52">
            <v>0</v>
          </cell>
        </row>
        <row r="53">
          <cell r="A53" t="str">
            <v>GREAT RESORTS</v>
          </cell>
          <cell r="B53">
            <v>120</v>
          </cell>
          <cell r="C53" t="str">
            <v>50</v>
          </cell>
          <cell r="D53" t="str">
            <v>USD</v>
          </cell>
          <cell r="E53" t="str">
            <v>TERM</v>
          </cell>
          <cell r="F53">
            <v>9.4600000000000009</v>
          </cell>
          <cell r="G53" t="str">
            <v>TOURISM</v>
          </cell>
          <cell r="H53" t="str">
            <v>BUSINESS</v>
          </cell>
          <cell r="I53">
            <v>4285648</v>
          </cell>
          <cell r="J53">
            <v>75200</v>
          </cell>
          <cell r="K53">
            <v>4285648</v>
          </cell>
        </row>
        <row r="54">
          <cell r="A54" t="str">
            <v>CAPITAL AND CREDIT MERCHANT BANK</v>
          </cell>
          <cell r="B54">
            <v>120</v>
          </cell>
          <cell r="C54" t="str">
            <v>51</v>
          </cell>
          <cell r="D54" t="str">
            <v>USD</v>
          </cell>
          <cell r="E54" t="str">
            <v>TERM</v>
          </cell>
          <cell r="F54">
            <v>7.25</v>
          </cell>
          <cell r="G54" t="str">
            <v>F.I.</v>
          </cell>
          <cell r="H54" t="str">
            <v>F.I.</v>
          </cell>
          <cell r="I54">
            <v>188067000</v>
          </cell>
          <cell r="J54">
            <v>3300000</v>
          </cell>
          <cell r="K54">
            <v>188067000</v>
          </cell>
        </row>
        <row r="55">
          <cell r="A55" t="str">
            <v>CLARKE WILLIAM</v>
          </cell>
          <cell r="B55">
            <v>120</v>
          </cell>
          <cell r="C55" t="str">
            <v>52</v>
          </cell>
          <cell r="D55" t="str">
            <v>USD</v>
          </cell>
          <cell r="E55" t="str">
            <v>TERM</v>
          </cell>
          <cell r="F55">
            <v>20</v>
          </cell>
          <cell r="G55" t="str">
            <v>INDIV.</v>
          </cell>
          <cell r="H55" t="str">
            <v>INDIV.</v>
          </cell>
          <cell r="I55">
            <v>11398000</v>
          </cell>
          <cell r="J55">
            <v>200000</v>
          </cell>
          <cell r="K55">
            <v>11398000</v>
          </cell>
        </row>
        <row r="56">
          <cell r="A56" t="str">
            <v>GOVERNMENT OF JAMAICA</v>
          </cell>
          <cell r="B56">
            <v>120</v>
          </cell>
          <cell r="C56" t="str">
            <v>53</v>
          </cell>
          <cell r="D56" t="str">
            <v>USD</v>
          </cell>
          <cell r="E56" t="str">
            <v>TERM</v>
          </cell>
          <cell r="F56">
            <v>10</v>
          </cell>
          <cell r="G56" t="str">
            <v>C.G</v>
          </cell>
          <cell r="H56" t="str">
            <v>C.G</v>
          </cell>
          <cell r="I56">
            <v>67733494.359999999</v>
          </cell>
          <cell r="J56">
            <v>1188515.4300754517</v>
          </cell>
          <cell r="K56">
            <v>67733494.359999999</v>
          </cell>
        </row>
        <row r="57">
          <cell r="A57" t="str">
            <v>PORT AUTHORITY OF JAMAICA</v>
          </cell>
          <cell r="B57">
            <v>120</v>
          </cell>
          <cell r="C57" t="str">
            <v>55</v>
          </cell>
          <cell r="D57" t="str">
            <v>USD</v>
          </cell>
          <cell r="E57" t="str">
            <v>TERM</v>
          </cell>
          <cell r="F57">
            <v>11</v>
          </cell>
          <cell r="G57" t="str">
            <v>PSX</v>
          </cell>
          <cell r="H57" t="str">
            <v>PSX</v>
          </cell>
          <cell r="I57">
            <v>27522451.399999999</v>
          </cell>
          <cell r="J57">
            <v>482934.74995613261</v>
          </cell>
          <cell r="K57">
            <v>27522451.399999999</v>
          </cell>
        </row>
        <row r="58">
          <cell r="A58" t="str">
            <v>PORT AUTHORITY OF JAMAICA</v>
          </cell>
          <cell r="B58">
            <v>120</v>
          </cell>
          <cell r="C58" t="str">
            <v>55</v>
          </cell>
          <cell r="D58" t="str">
            <v>USD</v>
          </cell>
          <cell r="E58" t="str">
            <v>TERM</v>
          </cell>
          <cell r="F58">
            <v>11</v>
          </cell>
          <cell r="G58" t="str">
            <v>PSX</v>
          </cell>
          <cell r="H58" t="str">
            <v>PSX</v>
          </cell>
          <cell r="I58">
            <v>535116.72</v>
          </cell>
          <cell r="J58">
            <v>9389.6599403404107</v>
          </cell>
          <cell r="K58">
            <v>535116.72</v>
          </cell>
        </row>
        <row r="59">
          <cell r="A59" t="str">
            <v>PORT AUTHORITY OF JAMAICA</v>
          </cell>
          <cell r="B59">
            <v>120</v>
          </cell>
          <cell r="C59" t="str">
            <v>55</v>
          </cell>
          <cell r="D59" t="str">
            <v>USD</v>
          </cell>
          <cell r="E59" t="str">
            <v>TERM</v>
          </cell>
          <cell r="F59">
            <v>11</v>
          </cell>
          <cell r="G59" t="str">
            <v>PSX</v>
          </cell>
          <cell r="H59" t="str">
            <v>PSX</v>
          </cell>
          <cell r="I59">
            <v>7004134.2599999998</v>
          </cell>
          <cell r="J59">
            <v>122901.11001930162</v>
          </cell>
          <cell r="K59">
            <v>7004134.2599999998</v>
          </cell>
        </row>
        <row r="60">
          <cell r="A60" t="str">
            <v>TROPICAIR</v>
          </cell>
          <cell r="B60">
            <v>120</v>
          </cell>
          <cell r="C60" t="str">
            <v>63</v>
          </cell>
          <cell r="D60" t="str">
            <v>JA $</v>
          </cell>
          <cell r="E60" t="str">
            <v>TERM</v>
          </cell>
          <cell r="F60">
            <v>10</v>
          </cell>
          <cell r="G60" t="str">
            <v>METALS</v>
          </cell>
          <cell r="H60" t="str">
            <v>BUSINESS</v>
          </cell>
          <cell r="I60">
            <v>1147070</v>
          </cell>
          <cell r="J60">
            <v>0</v>
          </cell>
          <cell r="K60">
            <v>0</v>
          </cell>
        </row>
        <row r="61">
          <cell r="A61" t="str">
            <v>STAFF-4%</v>
          </cell>
          <cell r="B61">
            <v>121</v>
          </cell>
          <cell r="C61" t="str">
            <v>00</v>
          </cell>
          <cell r="D61" t="str">
            <v>JA $</v>
          </cell>
          <cell r="E61" t="str">
            <v>TERM</v>
          </cell>
          <cell r="F61">
            <v>4</v>
          </cell>
          <cell r="G61" t="str">
            <v>INDIV.</v>
          </cell>
          <cell r="H61" t="str">
            <v>INDIV.</v>
          </cell>
          <cell r="I61">
            <v>63499340.990000002</v>
          </cell>
          <cell r="J61">
            <v>0</v>
          </cell>
          <cell r="K61">
            <v>0</v>
          </cell>
        </row>
        <row r="62">
          <cell r="A62" t="str">
            <v>STAFF-20.75%</v>
          </cell>
          <cell r="B62">
            <v>121</v>
          </cell>
          <cell r="C62" t="str">
            <v>06</v>
          </cell>
          <cell r="D62" t="str">
            <v>JA $</v>
          </cell>
          <cell r="E62" t="str">
            <v>TERM</v>
          </cell>
          <cell r="F62">
            <v>20.75</v>
          </cell>
          <cell r="G62" t="str">
            <v>INDIV.</v>
          </cell>
          <cell r="H62" t="str">
            <v>INDIV.</v>
          </cell>
          <cell r="I62">
            <v>822924.46</v>
          </cell>
          <cell r="J62">
            <v>0</v>
          </cell>
          <cell r="K62">
            <v>0</v>
          </cell>
        </row>
        <row r="63">
          <cell r="A63" t="str">
            <v>STAFF-3%</v>
          </cell>
          <cell r="B63">
            <v>121</v>
          </cell>
          <cell r="C63" t="str">
            <v>08</v>
          </cell>
          <cell r="D63" t="str">
            <v>JA $</v>
          </cell>
          <cell r="E63" t="str">
            <v>MTG</v>
          </cell>
          <cell r="F63">
            <v>3</v>
          </cell>
          <cell r="G63" t="str">
            <v>construction</v>
          </cell>
          <cell r="H63" t="str">
            <v>INDIV.</v>
          </cell>
          <cell r="I63">
            <v>38533240.149999999</v>
          </cell>
          <cell r="J63">
            <v>0</v>
          </cell>
          <cell r="K63">
            <v>0</v>
          </cell>
        </row>
        <row r="64">
          <cell r="A64" t="str">
            <v>STAFF-16%</v>
          </cell>
          <cell r="B64">
            <v>121</v>
          </cell>
          <cell r="C64" t="str">
            <v>10</v>
          </cell>
          <cell r="D64" t="str">
            <v>JA $</v>
          </cell>
          <cell r="E64" t="str">
            <v>MTG</v>
          </cell>
          <cell r="F64">
            <v>16</v>
          </cell>
          <cell r="G64" t="str">
            <v>construction</v>
          </cell>
          <cell r="H64" t="str">
            <v>INDIV.</v>
          </cell>
          <cell r="I64">
            <v>9180660.9800000004</v>
          </cell>
          <cell r="J64">
            <v>0</v>
          </cell>
          <cell r="K64">
            <v>0</v>
          </cell>
        </row>
        <row r="65">
          <cell r="A65" t="str">
            <v>ESSO STANDARD OIL S.A. LTD.</v>
          </cell>
          <cell r="B65">
            <v>126</v>
          </cell>
          <cell r="C65" t="str">
            <v>02</v>
          </cell>
          <cell r="D65" t="str">
            <v>JA $</v>
          </cell>
          <cell r="E65" t="str">
            <v>O/D</v>
          </cell>
          <cell r="F65">
            <v>19</v>
          </cell>
          <cell r="G65" t="str">
            <v>GAS</v>
          </cell>
          <cell r="H65" t="str">
            <v>BUSINESS</v>
          </cell>
          <cell r="I65">
            <v>2726.28</v>
          </cell>
          <cell r="J65">
            <v>0</v>
          </cell>
          <cell r="K65">
            <v>0</v>
          </cell>
        </row>
        <row r="66">
          <cell r="A66" t="str">
            <v>CHARLTON CECIL ET AL</v>
          </cell>
          <cell r="B66">
            <v>126</v>
          </cell>
          <cell r="C66" t="str">
            <v>04</v>
          </cell>
          <cell r="D66" t="str">
            <v>JA $</v>
          </cell>
          <cell r="E66" t="str">
            <v>O/D</v>
          </cell>
          <cell r="F66">
            <v>19</v>
          </cell>
          <cell r="G66" t="str">
            <v>PROF.</v>
          </cell>
          <cell r="H66" t="str">
            <v>BUSINESS</v>
          </cell>
          <cell r="I66">
            <v>256694.32</v>
          </cell>
          <cell r="J66">
            <v>0</v>
          </cell>
          <cell r="K66">
            <v>0</v>
          </cell>
        </row>
        <row r="67">
          <cell r="A67" t="str">
            <v>DUB PLATE MUSIC PUBLISHERS LTD.</v>
          </cell>
          <cell r="B67">
            <v>126</v>
          </cell>
          <cell r="C67" t="str">
            <v>06</v>
          </cell>
          <cell r="D67" t="str">
            <v>JA $</v>
          </cell>
          <cell r="E67" t="str">
            <v>O/D</v>
          </cell>
          <cell r="F67">
            <v>19</v>
          </cell>
          <cell r="G67" t="str">
            <v>ENT.</v>
          </cell>
          <cell r="H67" t="str">
            <v>BUSINESS</v>
          </cell>
          <cell r="I67">
            <v>28138.35</v>
          </cell>
          <cell r="J67">
            <v>0</v>
          </cell>
          <cell r="K67">
            <v>0</v>
          </cell>
        </row>
        <row r="68">
          <cell r="A68" t="str">
            <v>JOHNSON &amp; JOHNSON JA. LTD.</v>
          </cell>
          <cell r="B68">
            <v>127</v>
          </cell>
          <cell r="C68" t="str">
            <v>01</v>
          </cell>
          <cell r="D68" t="str">
            <v>JA $</v>
          </cell>
          <cell r="E68" t="str">
            <v>O/D</v>
          </cell>
          <cell r="F68">
            <v>26.3</v>
          </cell>
          <cell r="G68" t="str">
            <v>DIST'N</v>
          </cell>
          <cell r="H68" t="str">
            <v>BUSINESS</v>
          </cell>
          <cell r="I68">
            <v>7838259.8499999996</v>
          </cell>
          <cell r="J68">
            <v>0</v>
          </cell>
          <cell r="K68">
            <v>0</v>
          </cell>
        </row>
        <row r="69">
          <cell r="A69" t="str">
            <v>NESTLE JAMAICA LIMITED</v>
          </cell>
          <cell r="B69">
            <v>127</v>
          </cell>
          <cell r="C69" t="str">
            <v>02</v>
          </cell>
          <cell r="D69" t="str">
            <v>JA $</v>
          </cell>
          <cell r="E69" t="str">
            <v>O/D</v>
          </cell>
          <cell r="F69">
            <v>19</v>
          </cell>
          <cell r="G69" t="str">
            <v>FOOD</v>
          </cell>
          <cell r="H69" t="str">
            <v>BUSINESS</v>
          </cell>
          <cell r="I69">
            <v>109.83</v>
          </cell>
          <cell r="J69">
            <v>0</v>
          </cell>
          <cell r="K69">
            <v>0</v>
          </cell>
        </row>
        <row r="70">
          <cell r="A70" t="str">
            <v>MYERS,FLETCHER AND GORDON</v>
          </cell>
          <cell r="B70">
            <v>127</v>
          </cell>
          <cell r="C70" t="str">
            <v>02</v>
          </cell>
          <cell r="D70" t="str">
            <v>JA $</v>
          </cell>
          <cell r="E70" t="str">
            <v>O/D</v>
          </cell>
          <cell r="F70">
            <v>26.3</v>
          </cell>
          <cell r="G70" t="str">
            <v>PROF.</v>
          </cell>
          <cell r="H70" t="str">
            <v>BUSINESS</v>
          </cell>
          <cell r="I70">
            <v>206.92</v>
          </cell>
          <cell r="J70">
            <v>0</v>
          </cell>
          <cell r="K70">
            <v>0</v>
          </cell>
        </row>
        <row r="71">
          <cell r="A71" t="str">
            <v>HARDWARE &amp; LUMBER LTD.</v>
          </cell>
          <cell r="B71">
            <v>127</v>
          </cell>
          <cell r="C71" t="str">
            <v>02</v>
          </cell>
          <cell r="D71" t="str">
            <v>JA $</v>
          </cell>
          <cell r="E71" t="str">
            <v>O/D</v>
          </cell>
          <cell r="F71">
            <v>19</v>
          </cell>
          <cell r="G71" t="str">
            <v>DIST'N</v>
          </cell>
          <cell r="H71" t="str">
            <v>BUSINESS</v>
          </cell>
          <cell r="I71">
            <v>1897930.06</v>
          </cell>
          <cell r="J71">
            <v>0</v>
          </cell>
          <cell r="K71">
            <v>0</v>
          </cell>
        </row>
        <row r="72">
          <cell r="A72" t="str">
            <v>CHECKER CHEMICALS LIMITED</v>
          </cell>
          <cell r="B72">
            <v>127</v>
          </cell>
          <cell r="C72" t="str">
            <v>06</v>
          </cell>
          <cell r="D72" t="str">
            <v>JA $</v>
          </cell>
          <cell r="E72" t="str">
            <v>O/D</v>
          </cell>
          <cell r="F72">
            <v>19</v>
          </cell>
          <cell r="G72" t="str">
            <v>MFG-CHEM</v>
          </cell>
          <cell r="H72" t="str">
            <v>BUSINESS</v>
          </cell>
          <cell r="I72">
            <v>855335.65</v>
          </cell>
          <cell r="J72">
            <v>0</v>
          </cell>
          <cell r="K72">
            <v>0</v>
          </cell>
        </row>
        <row r="73">
          <cell r="A73" t="str">
            <v>IMPLEMENTATION LIMITED</v>
          </cell>
          <cell r="B73">
            <v>127</v>
          </cell>
          <cell r="C73" t="str">
            <v>06</v>
          </cell>
          <cell r="D73" t="str">
            <v>JA $</v>
          </cell>
          <cell r="E73" t="str">
            <v>O/D</v>
          </cell>
          <cell r="F73">
            <v>12</v>
          </cell>
          <cell r="G73" t="str">
            <v>PROF.</v>
          </cell>
          <cell r="H73" t="str">
            <v>BUSINESS</v>
          </cell>
          <cell r="I73">
            <v>262901.19</v>
          </cell>
          <cell r="J73">
            <v>0</v>
          </cell>
          <cell r="K73">
            <v>0</v>
          </cell>
        </row>
        <row r="74">
          <cell r="A74" t="str">
            <v>JAMAICA UCC BLUE MTN. COFFEE CO.</v>
          </cell>
          <cell r="B74">
            <v>127</v>
          </cell>
          <cell r="C74" t="str">
            <v>06</v>
          </cell>
          <cell r="D74" t="str">
            <v>JA $</v>
          </cell>
          <cell r="E74" t="str">
            <v>O/D</v>
          </cell>
          <cell r="F74">
            <v>19</v>
          </cell>
          <cell r="G74" t="str">
            <v>FOOD</v>
          </cell>
          <cell r="H74" t="str">
            <v>BUSINESS</v>
          </cell>
          <cell r="I74">
            <v>326255.17</v>
          </cell>
          <cell r="J74">
            <v>0</v>
          </cell>
          <cell r="K74">
            <v>0</v>
          </cell>
        </row>
        <row r="75">
          <cell r="A75" t="str">
            <v>HARMAN SALES COMPANY LTD.</v>
          </cell>
          <cell r="B75">
            <v>127</v>
          </cell>
          <cell r="C75" t="str">
            <v>06</v>
          </cell>
          <cell r="D75" t="str">
            <v>JA $</v>
          </cell>
          <cell r="E75" t="str">
            <v>O/D</v>
          </cell>
          <cell r="F75">
            <v>19</v>
          </cell>
          <cell r="G75" t="str">
            <v>DIST'N</v>
          </cell>
          <cell r="H75" t="str">
            <v>BUSINESS</v>
          </cell>
          <cell r="I75">
            <v>320586.23999999999</v>
          </cell>
          <cell r="J75">
            <v>0</v>
          </cell>
          <cell r="K75">
            <v>0</v>
          </cell>
        </row>
        <row r="76">
          <cell r="A76" t="str">
            <v>CIVIL ENG. RESEARCH AND TESTING</v>
          </cell>
          <cell r="B76">
            <v>127</v>
          </cell>
          <cell r="C76" t="str">
            <v>06</v>
          </cell>
          <cell r="D76" t="str">
            <v>JA $</v>
          </cell>
          <cell r="E76" t="str">
            <v>O/D</v>
          </cell>
          <cell r="F76">
            <v>19</v>
          </cell>
          <cell r="G76" t="str">
            <v>PROF.</v>
          </cell>
          <cell r="H76" t="str">
            <v>BUSINESS</v>
          </cell>
          <cell r="I76">
            <v>355712.94</v>
          </cell>
          <cell r="J76">
            <v>0</v>
          </cell>
          <cell r="K76">
            <v>0</v>
          </cell>
        </row>
        <row r="77">
          <cell r="A77" t="str">
            <v>KEENADON LTD T-A L.G SERV CENTRE</v>
          </cell>
          <cell r="B77">
            <v>127</v>
          </cell>
          <cell r="C77" t="str">
            <v>06</v>
          </cell>
          <cell r="D77" t="str">
            <v>JA $</v>
          </cell>
          <cell r="E77" t="str">
            <v>O/D</v>
          </cell>
          <cell r="F77">
            <v>29</v>
          </cell>
          <cell r="G77" t="str">
            <v>GAS</v>
          </cell>
          <cell r="H77" t="str">
            <v>BUSINESS</v>
          </cell>
          <cell r="I77">
            <v>184586.41</v>
          </cell>
          <cell r="J77">
            <v>0</v>
          </cell>
          <cell r="K77">
            <v>0</v>
          </cell>
        </row>
        <row r="78">
          <cell r="A78" t="str">
            <v>VAP LIMITED</v>
          </cell>
          <cell r="B78">
            <v>127</v>
          </cell>
          <cell r="C78" t="str">
            <v>06</v>
          </cell>
          <cell r="D78" t="str">
            <v>JA $</v>
          </cell>
          <cell r="E78" t="str">
            <v>O/D</v>
          </cell>
          <cell r="F78">
            <v>32</v>
          </cell>
          <cell r="G78" t="str">
            <v>PROF.</v>
          </cell>
          <cell r="H78" t="str">
            <v>BUSINESS</v>
          </cell>
          <cell r="I78">
            <v>1187755.04</v>
          </cell>
          <cell r="J78">
            <v>0</v>
          </cell>
          <cell r="K78">
            <v>0</v>
          </cell>
        </row>
        <row r="79">
          <cell r="A79" t="str">
            <v>TIMO'S TRADING LIMITED</v>
          </cell>
          <cell r="B79">
            <v>127</v>
          </cell>
          <cell r="C79" t="str">
            <v>07</v>
          </cell>
          <cell r="D79" t="str">
            <v>JA $</v>
          </cell>
          <cell r="E79" t="str">
            <v>O/D</v>
          </cell>
          <cell r="F79">
            <v>12</v>
          </cell>
          <cell r="G79" t="str">
            <v>DIST'N</v>
          </cell>
          <cell r="H79" t="str">
            <v>BUSINESS</v>
          </cell>
          <cell r="I79">
            <v>340354.81</v>
          </cell>
          <cell r="J79">
            <v>0</v>
          </cell>
          <cell r="K79">
            <v>0</v>
          </cell>
        </row>
        <row r="80">
          <cell r="A80" t="str">
            <v>CARIBBEAN BRAKE PRODUCTS LTD</v>
          </cell>
          <cell r="B80">
            <v>128</v>
          </cell>
          <cell r="C80" t="str">
            <v>03</v>
          </cell>
          <cell r="D80" t="str">
            <v>USD</v>
          </cell>
          <cell r="E80" t="str">
            <v>L/C</v>
          </cell>
          <cell r="F80">
            <v>9.4600000000000009</v>
          </cell>
          <cell r="G80" t="str">
            <v>MFG-OTHER</v>
          </cell>
          <cell r="H80" t="str">
            <v>BUSINESS</v>
          </cell>
          <cell r="I80">
            <v>27593426.18</v>
          </cell>
          <cell r="J80">
            <v>484180.14002456568</v>
          </cell>
          <cell r="K80">
            <v>27593426.18</v>
          </cell>
        </row>
        <row r="81">
          <cell r="A81" t="str">
            <v>RESTAURANTS OF JAMAICA</v>
          </cell>
          <cell r="B81">
            <v>150</v>
          </cell>
          <cell r="C81" t="str">
            <v>00</v>
          </cell>
          <cell r="D81" t="str">
            <v>JA $</v>
          </cell>
          <cell r="E81" t="str">
            <v>LEASE</v>
          </cell>
          <cell r="F81">
            <v>20.88</v>
          </cell>
          <cell r="G81" t="str">
            <v>FOOD</v>
          </cell>
          <cell r="H81" t="str">
            <v>BUSINESS</v>
          </cell>
          <cell r="I81">
            <v>1492390.88</v>
          </cell>
          <cell r="J81">
            <v>0</v>
          </cell>
          <cell r="K81">
            <v>0</v>
          </cell>
        </row>
        <row r="82">
          <cell r="A82" t="str">
            <v>INTL INGREDIENTS LTD.</v>
          </cell>
          <cell r="B82">
            <v>150</v>
          </cell>
          <cell r="C82" t="str">
            <v>00</v>
          </cell>
          <cell r="D82" t="str">
            <v>JA $</v>
          </cell>
          <cell r="E82" t="str">
            <v>LEASE</v>
          </cell>
          <cell r="F82">
            <v>24</v>
          </cell>
          <cell r="G82" t="str">
            <v>FOOD</v>
          </cell>
          <cell r="H82" t="str">
            <v>BUSINESS</v>
          </cell>
          <cell r="I82">
            <v>2727554.34</v>
          </cell>
          <cell r="J82">
            <v>0</v>
          </cell>
          <cell r="K82">
            <v>0</v>
          </cell>
        </row>
        <row r="83">
          <cell r="A83" t="str">
            <v>WIHCON</v>
          </cell>
          <cell r="B83">
            <v>150</v>
          </cell>
          <cell r="C83" t="str">
            <v>00</v>
          </cell>
          <cell r="D83" t="str">
            <v>JA $</v>
          </cell>
          <cell r="E83" t="str">
            <v>LEASE</v>
          </cell>
          <cell r="F83">
            <v>26</v>
          </cell>
          <cell r="G83" t="str">
            <v>construction</v>
          </cell>
          <cell r="H83" t="str">
            <v>BUSINESS</v>
          </cell>
          <cell r="I83">
            <v>53911356.219999999</v>
          </cell>
          <cell r="J83">
            <v>0</v>
          </cell>
          <cell r="K83">
            <v>0</v>
          </cell>
        </row>
        <row r="84">
          <cell r="A84" t="str">
            <v>INNOVATIVE RESORTS LTD.</v>
          </cell>
          <cell r="B84">
            <v>150</v>
          </cell>
          <cell r="C84" t="str">
            <v>00</v>
          </cell>
          <cell r="D84" t="str">
            <v>USD</v>
          </cell>
          <cell r="E84" t="str">
            <v>LEASE</v>
          </cell>
          <cell r="F84">
            <v>12</v>
          </cell>
          <cell r="G84" t="str">
            <v>TOURISM</v>
          </cell>
          <cell r="H84" t="str">
            <v>BUSINESS</v>
          </cell>
          <cell r="I84">
            <v>5017440.0599999996</v>
          </cell>
          <cell r="J84">
            <v>88040.709949113865</v>
          </cell>
          <cell r="K84">
            <v>5017440.0599999996</v>
          </cell>
        </row>
        <row r="85">
          <cell r="A85" t="str">
            <v>VILLAGE RESORTS LIMITED</v>
          </cell>
          <cell r="B85">
            <v>150</v>
          </cell>
          <cell r="C85" t="str">
            <v>00</v>
          </cell>
          <cell r="D85" t="str">
            <v>USD</v>
          </cell>
          <cell r="E85" t="str">
            <v>LEASE</v>
          </cell>
          <cell r="F85">
            <v>12</v>
          </cell>
          <cell r="G85" t="str">
            <v>TOURISM</v>
          </cell>
          <cell r="H85" t="str">
            <v>BUSINESS</v>
          </cell>
          <cell r="I85">
            <v>7699712.0300000003</v>
          </cell>
          <cell r="J85">
            <v>135106.37006492366</v>
          </cell>
          <cell r="K85">
            <v>7699712.0299999993</v>
          </cell>
        </row>
        <row r="86">
          <cell r="A86" t="str">
            <v>INTERNATIONAL HOTELS</v>
          </cell>
          <cell r="B86">
            <v>150</v>
          </cell>
          <cell r="C86" t="str">
            <v>00</v>
          </cell>
          <cell r="D86" t="str">
            <v>USD</v>
          </cell>
          <cell r="E86" t="str">
            <v>LEASE</v>
          </cell>
          <cell r="F86">
            <v>12.5</v>
          </cell>
          <cell r="G86" t="str">
            <v>TOURISM</v>
          </cell>
          <cell r="H86" t="str">
            <v>BUSINESS</v>
          </cell>
          <cell r="I86">
            <v>41956650.07</v>
          </cell>
          <cell r="J86">
            <v>736210.73995437799</v>
          </cell>
          <cell r="K86">
            <v>41956650.07</v>
          </cell>
        </row>
        <row r="87">
          <cell r="A87" t="str">
            <v>GREAT RESORTS</v>
          </cell>
          <cell r="B87">
            <v>150</v>
          </cell>
          <cell r="C87" t="str">
            <v>00</v>
          </cell>
          <cell r="D87" t="str">
            <v>USD</v>
          </cell>
          <cell r="E87" t="str">
            <v>LEASE</v>
          </cell>
          <cell r="F87">
            <v>9.4600000000000009</v>
          </cell>
          <cell r="G87" t="str">
            <v>TOURISM</v>
          </cell>
          <cell r="H87" t="str">
            <v>BUSINESS</v>
          </cell>
          <cell r="I87">
            <v>1423091.59</v>
          </cell>
          <cell r="J87">
            <v>24970.899982453062</v>
          </cell>
          <cell r="K87">
            <v>1423091.59</v>
          </cell>
        </row>
        <row r="88">
          <cell r="A88" t="str">
            <v>BRL LIMITED</v>
          </cell>
          <cell r="B88">
            <v>150</v>
          </cell>
          <cell r="C88" t="str">
            <v>00</v>
          </cell>
          <cell r="D88" t="str">
            <v>USD</v>
          </cell>
          <cell r="E88" t="str">
            <v>LEASE</v>
          </cell>
          <cell r="F88">
            <v>12</v>
          </cell>
          <cell r="G88" t="str">
            <v>TOURISM</v>
          </cell>
          <cell r="H88" t="str">
            <v>BUSINESS</v>
          </cell>
          <cell r="I88">
            <v>1423091.59</v>
          </cell>
          <cell r="J88">
            <v>24970.899982453062</v>
          </cell>
          <cell r="K88">
            <v>1423091.59</v>
          </cell>
        </row>
        <row r="89">
          <cell r="A89" t="str">
            <v>CONTINENTAL BAKING CO.</v>
          </cell>
          <cell r="B89">
            <v>150</v>
          </cell>
          <cell r="C89" t="str">
            <v>00</v>
          </cell>
          <cell r="D89" t="str">
            <v>USD</v>
          </cell>
          <cell r="E89" t="str">
            <v>LEASE</v>
          </cell>
          <cell r="F89">
            <v>15</v>
          </cell>
          <cell r="G89" t="str">
            <v>FOOD</v>
          </cell>
          <cell r="H89" t="str">
            <v>BUSINESS</v>
          </cell>
          <cell r="I89">
            <v>6266525.209999999</v>
          </cell>
          <cell r="J89">
            <v>109958.32970696612</v>
          </cell>
          <cell r="K89">
            <v>6266525.209999999</v>
          </cell>
        </row>
        <row r="90">
          <cell r="A90" t="str">
            <v>CONTINENTAL BAKING CO.</v>
          </cell>
          <cell r="B90">
            <v>150</v>
          </cell>
          <cell r="C90" t="str">
            <v>00</v>
          </cell>
          <cell r="D90" t="str">
            <v>USD</v>
          </cell>
          <cell r="E90" t="str">
            <v>LEASE</v>
          </cell>
          <cell r="F90">
            <v>15</v>
          </cell>
          <cell r="G90" t="str">
            <v>FOOD</v>
          </cell>
          <cell r="H90" t="str">
            <v>BUSINESS</v>
          </cell>
          <cell r="I90">
            <v>59382930.310000002</v>
          </cell>
          <cell r="J90">
            <v>1041988.5999298122</v>
          </cell>
          <cell r="K90">
            <v>59382930.310000002</v>
          </cell>
        </row>
        <row r="91">
          <cell r="A91" t="str">
            <v>INTL INGREDIENTS LTD.</v>
          </cell>
          <cell r="B91">
            <v>150</v>
          </cell>
          <cell r="C91" t="str">
            <v>01</v>
          </cell>
          <cell r="D91" t="str">
            <v>JA $</v>
          </cell>
          <cell r="E91" t="str">
            <v>LEASE</v>
          </cell>
          <cell r="F91">
            <v>24</v>
          </cell>
          <cell r="G91" t="str">
            <v>FOOD</v>
          </cell>
          <cell r="H91" t="str">
            <v>BUSINESS</v>
          </cell>
          <cell r="I91">
            <v>299391.84999999998</v>
          </cell>
          <cell r="J91">
            <v>0</v>
          </cell>
          <cell r="K91">
            <v>0</v>
          </cell>
        </row>
        <row r="92">
          <cell r="A92" t="str">
            <v>WIHCON</v>
          </cell>
          <cell r="B92">
            <v>150</v>
          </cell>
          <cell r="C92" t="str">
            <v>01</v>
          </cell>
          <cell r="D92" t="str">
            <v>JA $</v>
          </cell>
          <cell r="E92" t="str">
            <v>LEASE</v>
          </cell>
          <cell r="F92">
            <v>26</v>
          </cell>
          <cell r="G92" t="str">
            <v>construction</v>
          </cell>
          <cell r="H92" t="str">
            <v>BUSINESS</v>
          </cell>
          <cell r="I92">
            <v>2144228.25</v>
          </cell>
          <cell r="J92">
            <v>0</v>
          </cell>
          <cell r="K92">
            <v>0</v>
          </cell>
        </row>
        <row r="93">
          <cell r="A93" t="str">
            <v>INNOVATIVE RESORTS LTD.</v>
          </cell>
          <cell r="B93">
            <v>150</v>
          </cell>
          <cell r="C93" t="str">
            <v>01</v>
          </cell>
          <cell r="D93" t="str">
            <v>USD</v>
          </cell>
          <cell r="E93" t="str">
            <v>LEASE</v>
          </cell>
          <cell r="F93">
            <v>12</v>
          </cell>
          <cell r="G93" t="str">
            <v>TOURISM</v>
          </cell>
          <cell r="H93" t="str">
            <v>BUSINESS</v>
          </cell>
          <cell r="I93">
            <v>16.53</v>
          </cell>
          <cell r="J93">
            <v>0.290050886120372</v>
          </cell>
          <cell r="K93">
            <v>16.53</v>
          </cell>
        </row>
        <row r="94">
          <cell r="A94" t="str">
            <v>VILLAGE RESORTS LIMITED</v>
          </cell>
          <cell r="B94">
            <v>150</v>
          </cell>
          <cell r="C94" t="str">
            <v>01</v>
          </cell>
          <cell r="D94" t="str">
            <v>USD</v>
          </cell>
          <cell r="E94" t="str">
            <v>LEASE</v>
          </cell>
          <cell r="F94">
            <v>12</v>
          </cell>
          <cell r="G94" t="str">
            <v>TOURISM</v>
          </cell>
          <cell r="H94" t="str">
            <v>BUSINESS</v>
          </cell>
          <cell r="I94">
            <v>0.56999999999999995</v>
          </cell>
          <cell r="J94">
            <v>1.0001754693805929E-2</v>
          </cell>
          <cell r="K94">
            <v>0.56999999999999995</v>
          </cell>
        </row>
        <row r="95">
          <cell r="A95" t="str">
            <v>INTERNATIONAL HOTELS</v>
          </cell>
          <cell r="B95">
            <v>150</v>
          </cell>
          <cell r="C95" t="str">
            <v>01</v>
          </cell>
          <cell r="D95" t="str">
            <v>USD</v>
          </cell>
          <cell r="E95" t="str">
            <v>LEASE</v>
          </cell>
          <cell r="F95">
            <v>12.5</v>
          </cell>
          <cell r="G95" t="str">
            <v>TOURISM</v>
          </cell>
          <cell r="H95" t="str">
            <v>BUSINESS</v>
          </cell>
          <cell r="I95">
            <v>2626928.4</v>
          </cell>
          <cell r="J95">
            <v>46094.549921038779</v>
          </cell>
          <cell r="K95">
            <v>2626928.4</v>
          </cell>
        </row>
        <row r="96">
          <cell r="A96" t="str">
            <v>CONTINENTAL BAKING CO.</v>
          </cell>
          <cell r="B96">
            <v>150</v>
          </cell>
          <cell r="C96" t="str">
            <v>01</v>
          </cell>
          <cell r="D96" t="str">
            <v>USD</v>
          </cell>
          <cell r="E96" t="str">
            <v>LEASE</v>
          </cell>
          <cell r="F96">
            <v>15</v>
          </cell>
          <cell r="G96" t="str">
            <v>FOOD</v>
          </cell>
          <cell r="H96" t="str">
            <v>BUSINESS</v>
          </cell>
          <cell r="I96">
            <v>2801257.97</v>
          </cell>
          <cell r="J96">
            <v>49153.50008773469</v>
          </cell>
          <cell r="K96">
            <v>2801257.97</v>
          </cell>
        </row>
        <row r="97">
          <cell r="A97" t="str">
            <v>CAYMANAS DEVELOPMENT</v>
          </cell>
          <cell r="B97">
            <v>150</v>
          </cell>
          <cell r="C97" t="str">
            <v>02</v>
          </cell>
          <cell r="D97" t="str">
            <v>USD</v>
          </cell>
          <cell r="E97" t="str">
            <v>LEASE</v>
          </cell>
          <cell r="F97">
            <v>12.5</v>
          </cell>
          <cell r="G97" t="str">
            <v>PROF.</v>
          </cell>
          <cell r="H97" t="str">
            <v>BUSINESS</v>
          </cell>
          <cell r="I97">
            <v>5968957.0700000003</v>
          </cell>
          <cell r="J97">
            <v>104736.91998596245</v>
          </cell>
          <cell r="K97">
            <v>5968957.0700000003</v>
          </cell>
        </row>
        <row r="98">
          <cell r="A98" t="str">
            <v>WHYTE MICHAEL</v>
          </cell>
          <cell r="B98">
            <v>200</v>
          </cell>
          <cell r="C98" t="str">
            <v>01</v>
          </cell>
          <cell r="D98" t="str">
            <v>JA $</v>
          </cell>
          <cell r="E98" t="str">
            <v>O/D</v>
          </cell>
          <cell r="F98">
            <v>0</v>
          </cell>
          <cell r="G98" t="str">
            <v>INDIV.</v>
          </cell>
          <cell r="H98" t="str">
            <v>INDIV.</v>
          </cell>
          <cell r="I98">
            <v>4668.05</v>
          </cell>
          <cell r="J98">
            <v>0</v>
          </cell>
          <cell r="K98">
            <v>0</v>
          </cell>
        </row>
        <row r="99">
          <cell r="A99" t="str">
            <v>TOMLINSON-WARSKOW JUDITH</v>
          </cell>
          <cell r="B99">
            <v>200</v>
          </cell>
          <cell r="C99" t="str">
            <v>01</v>
          </cell>
          <cell r="D99" t="str">
            <v>JA $</v>
          </cell>
          <cell r="E99" t="str">
            <v>O/D</v>
          </cell>
          <cell r="F99">
            <v>0</v>
          </cell>
          <cell r="G99" t="str">
            <v>INDIV.</v>
          </cell>
          <cell r="H99" t="str">
            <v>INDIV.</v>
          </cell>
          <cell r="I99">
            <v>2604.92</v>
          </cell>
          <cell r="J99">
            <v>0</v>
          </cell>
          <cell r="K99">
            <v>0</v>
          </cell>
        </row>
        <row r="100">
          <cell r="A100" t="str">
            <v>MAYNE ROHAN AND OR HOPE</v>
          </cell>
          <cell r="B100">
            <v>200</v>
          </cell>
          <cell r="C100" t="str">
            <v>01</v>
          </cell>
          <cell r="D100" t="str">
            <v>JA $</v>
          </cell>
          <cell r="E100" t="str">
            <v>O/D</v>
          </cell>
          <cell r="F100">
            <v>0</v>
          </cell>
          <cell r="G100" t="str">
            <v>INDIV.</v>
          </cell>
          <cell r="H100" t="str">
            <v>INDIV.</v>
          </cell>
          <cell r="I100">
            <v>4314.43</v>
          </cell>
          <cell r="J100">
            <v>0</v>
          </cell>
          <cell r="K100">
            <v>0</v>
          </cell>
        </row>
        <row r="101">
          <cell r="A101" t="str">
            <v>SIMPSON PAMELA AND OR LOCKSLEY</v>
          </cell>
          <cell r="B101">
            <v>200</v>
          </cell>
          <cell r="C101" t="str">
            <v>01</v>
          </cell>
          <cell r="D101" t="str">
            <v>JA $</v>
          </cell>
          <cell r="E101" t="str">
            <v>O/D</v>
          </cell>
          <cell r="F101">
            <v>0</v>
          </cell>
          <cell r="G101" t="str">
            <v>INDIV.</v>
          </cell>
          <cell r="H101" t="str">
            <v>INDIV.</v>
          </cell>
          <cell r="I101">
            <v>1698.11</v>
          </cell>
          <cell r="J101">
            <v>0</v>
          </cell>
          <cell r="K101">
            <v>0</v>
          </cell>
        </row>
        <row r="102">
          <cell r="A102" t="str">
            <v>WRIGHT MATTHEW</v>
          </cell>
          <cell r="B102">
            <v>200</v>
          </cell>
          <cell r="C102" t="str">
            <v>01</v>
          </cell>
          <cell r="D102" t="str">
            <v>JA $</v>
          </cell>
          <cell r="E102" t="str">
            <v>O/D</v>
          </cell>
          <cell r="F102">
            <v>0</v>
          </cell>
          <cell r="G102" t="str">
            <v>INDIV.</v>
          </cell>
          <cell r="H102" t="str">
            <v>INDIV.</v>
          </cell>
          <cell r="I102">
            <v>1700.12</v>
          </cell>
          <cell r="J102">
            <v>0</v>
          </cell>
          <cell r="K102">
            <v>0</v>
          </cell>
        </row>
        <row r="103">
          <cell r="A103" t="str">
            <v>CAMPBELL DIONNE</v>
          </cell>
          <cell r="B103">
            <v>200</v>
          </cell>
          <cell r="C103" t="str">
            <v>01</v>
          </cell>
          <cell r="D103" t="str">
            <v>JA $</v>
          </cell>
          <cell r="E103" t="str">
            <v>O/D</v>
          </cell>
          <cell r="F103">
            <v>0</v>
          </cell>
          <cell r="G103" t="str">
            <v>INDIV.</v>
          </cell>
          <cell r="H103" t="str">
            <v>INDIV.</v>
          </cell>
          <cell r="I103">
            <v>2464.9899999999998</v>
          </cell>
          <cell r="J103">
            <v>0</v>
          </cell>
          <cell r="K103">
            <v>0</v>
          </cell>
        </row>
        <row r="104">
          <cell r="A104" t="str">
            <v>PARRIS SANDRA AND OR DONALD</v>
          </cell>
          <cell r="B104">
            <v>200</v>
          </cell>
          <cell r="C104" t="str">
            <v>01</v>
          </cell>
          <cell r="D104" t="str">
            <v>JA $</v>
          </cell>
          <cell r="E104" t="str">
            <v>O/D</v>
          </cell>
          <cell r="F104">
            <v>0</v>
          </cell>
          <cell r="G104" t="str">
            <v>INDIV.</v>
          </cell>
          <cell r="H104" t="str">
            <v>INDIV.</v>
          </cell>
          <cell r="I104">
            <v>1778.4</v>
          </cell>
          <cell r="J104">
            <v>0</v>
          </cell>
          <cell r="K104">
            <v>0</v>
          </cell>
        </row>
        <row r="105">
          <cell r="A105" t="str">
            <v>CROOKS MILLICENT</v>
          </cell>
          <cell r="B105">
            <v>200</v>
          </cell>
          <cell r="C105" t="str">
            <v>01</v>
          </cell>
          <cell r="D105" t="str">
            <v>JA $</v>
          </cell>
          <cell r="E105" t="str">
            <v>O/D</v>
          </cell>
          <cell r="F105">
            <v>0</v>
          </cell>
          <cell r="G105" t="str">
            <v>INDIV.</v>
          </cell>
          <cell r="H105" t="str">
            <v>INDIV.</v>
          </cell>
          <cell r="I105">
            <v>40735.17</v>
          </cell>
          <cell r="J105">
            <v>0</v>
          </cell>
          <cell r="K105">
            <v>0</v>
          </cell>
        </row>
        <row r="106">
          <cell r="A106" t="str">
            <v>BINGHAM KELLI-ANN</v>
          </cell>
          <cell r="B106">
            <v>200</v>
          </cell>
          <cell r="C106" t="str">
            <v>01</v>
          </cell>
          <cell r="D106" t="str">
            <v>JA $</v>
          </cell>
          <cell r="E106" t="str">
            <v>O/D</v>
          </cell>
          <cell r="F106">
            <v>0</v>
          </cell>
          <cell r="G106" t="str">
            <v>INDIV.</v>
          </cell>
          <cell r="H106" t="str">
            <v>INDIV.</v>
          </cell>
          <cell r="I106">
            <v>4198.6400000000003</v>
          </cell>
          <cell r="J106">
            <v>0</v>
          </cell>
          <cell r="K106">
            <v>0</v>
          </cell>
        </row>
        <row r="107">
          <cell r="A107" t="str">
            <v>BRAHAM TRACY</v>
          </cell>
          <cell r="B107">
            <v>200</v>
          </cell>
          <cell r="C107" t="str">
            <v>01</v>
          </cell>
          <cell r="D107" t="str">
            <v>JA $</v>
          </cell>
          <cell r="E107" t="str">
            <v>O/D</v>
          </cell>
          <cell r="F107">
            <v>0</v>
          </cell>
          <cell r="G107" t="str">
            <v>INDIV.</v>
          </cell>
          <cell r="H107" t="str">
            <v>INDIV.</v>
          </cell>
          <cell r="I107">
            <v>6583.1</v>
          </cell>
          <cell r="J107">
            <v>0</v>
          </cell>
          <cell r="K107">
            <v>0</v>
          </cell>
        </row>
        <row r="108">
          <cell r="A108" t="str">
            <v>GAYLE ANN-MARIE</v>
          </cell>
          <cell r="B108">
            <v>200</v>
          </cell>
          <cell r="C108" t="str">
            <v>01</v>
          </cell>
          <cell r="D108" t="str">
            <v>JA $</v>
          </cell>
          <cell r="E108" t="str">
            <v>O/D</v>
          </cell>
          <cell r="F108">
            <v>0</v>
          </cell>
          <cell r="G108" t="str">
            <v>INDIV.</v>
          </cell>
          <cell r="H108" t="str">
            <v>INDIV.</v>
          </cell>
          <cell r="I108">
            <v>4936.97</v>
          </cell>
          <cell r="J108">
            <v>0</v>
          </cell>
          <cell r="K108">
            <v>0</v>
          </cell>
        </row>
        <row r="109">
          <cell r="A109" t="str">
            <v>RICHARDS MARSHA</v>
          </cell>
          <cell r="B109">
            <v>200</v>
          </cell>
          <cell r="C109" t="str">
            <v>01</v>
          </cell>
          <cell r="D109" t="str">
            <v>JA $</v>
          </cell>
          <cell r="E109" t="str">
            <v>O/D</v>
          </cell>
          <cell r="F109">
            <v>0</v>
          </cell>
          <cell r="G109" t="str">
            <v>INDIV.</v>
          </cell>
          <cell r="H109" t="str">
            <v>INDIV.</v>
          </cell>
          <cell r="I109">
            <v>3424.59</v>
          </cell>
          <cell r="J109">
            <v>0</v>
          </cell>
          <cell r="K109">
            <v>0</v>
          </cell>
        </row>
        <row r="110">
          <cell r="A110" t="str">
            <v>WILKINSON TAMARA</v>
          </cell>
          <cell r="B110">
            <v>200</v>
          </cell>
          <cell r="C110" t="str">
            <v>01</v>
          </cell>
          <cell r="D110" t="str">
            <v>JA $</v>
          </cell>
          <cell r="E110" t="str">
            <v>O/D</v>
          </cell>
          <cell r="F110">
            <v>0</v>
          </cell>
          <cell r="G110" t="str">
            <v>INDIV.</v>
          </cell>
          <cell r="H110" t="str">
            <v>INDIV.</v>
          </cell>
          <cell r="I110">
            <v>4181.25</v>
          </cell>
          <cell r="J110">
            <v>0</v>
          </cell>
          <cell r="K110">
            <v>0</v>
          </cell>
        </row>
        <row r="111">
          <cell r="A111" t="str">
            <v>SHELL COMPANY W.I. LTD.</v>
          </cell>
          <cell r="B111">
            <v>200</v>
          </cell>
          <cell r="C111" t="str">
            <v>02</v>
          </cell>
          <cell r="D111" t="str">
            <v>JA $</v>
          </cell>
          <cell r="E111" t="str">
            <v>O/D</v>
          </cell>
          <cell r="F111">
            <v>13.7</v>
          </cell>
          <cell r="G111" t="str">
            <v>GAS</v>
          </cell>
          <cell r="H111" t="str">
            <v>BUSINESS</v>
          </cell>
          <cell r="I111">
            <v>120</v>
          </cell>
          <cell r="J111">
            <v>0</v>
          </cell>
          <cell r="K111">
            <v>0</v>
          </cell>
        </row>
        <row r="112">
          <cell r="A112" t="str">
            <v>SHELL COMPANY W.I. LTD.</v>
          </cell>
          <cell r="B112">
            <v>200</v>
          </cell>
          <cell r="C112" t="str">
            <v>02</v>
          </cell>
          <cell r="D112" t="str">
            <v>JA $</v>
          </cell>
          <cell r="E112" t="str">
            <v>O/D</v>
          </cell>
          <cell r="F112">
            <v>13.7</v>
          </cell>
          <cell r="G112" t="str">
            <v>GAS</v>
          </cell>
          <cell r="H112" t="str">
            <v>BUSINESS</v>
          </cell>
          <cell r="I112">
            <v>120</v>
          </cell>
          <cell r="J112">
            <v>0</v>
          </cell>
          <cell r="K112">
            <v>0</v>
          </cell>
        </row>
        <row r="113">
          <cell r="A113" t="str">
            <v>SHELL COMPANY W.I. LTD.</v>
          </cell>
          <cell r="B113">
            <v>200</v>
          </cell>
          <cell r="C113" t="str">
            <v>02</v>
          </cell>
          <cell r="D113" t="str">
            <v>JA $</v>
          </cell>
          <cell r="E113" t="str">
            <v>O/D</v>
          </cell>
          <cell r="F113">
            <v>13.7</v>
          </cell>
          <cell r="G113" t="str">
            <v>GAS</v>
          </cell>
          <cell r="H113" t="str">
            <v>BUSINESS</v>
          </cell>
          <cell r="I113">
            <v>120</v>
          </cell>
          <cell r="J113">
            <v>0</v>
          </cell>
          <cell r="K113">
            <v>0</v>
          </cell>
        </row>
        <row r="114">
          <cell r="A114" t="str">
            <v>SHELL COMPANY W.I. LTD.</v>
          </cell>
          <cell r="B114">
            <v>200</v>
          </cell>
          <cell r="C114" t="str">
            <v>02</v>
          </cell>
          <cell r="D114" t="str">
            <v>JA $</v>
          </cell>
          <cell r="E114" t="str">
            <v>O/D</v>
          </cell>
          <cell r="F114">
            <v>13.7</v>
          </cell>
          <cell r="G114" t="str">
            <v>GAS</v>
          </cell>
          <cell r="H114" t="str">
            <v>BUSINESS</v>
          </cell>
          <cell r="I114">
            <v>120</v>
          </cell>
          <cell r="J114">
            <v>0</v>
          </cell>
          <cell r="K114">
            <v>0</v>
          </cell>
        </row>
        <row r="115">
          <cell r="A115" t="str">
            <v>ESSO STANDARD OIL S.A. LTD.</v>
          </cell>
          <cell r="B115">
            <v>200</v>
          </cell>
          <cell r="C115" t="str">
            <v>02</v>
          </cell>
          <cell r="D115" t="str">
            <v>JA $</v>
          </cell>
          <cell r="E115" t="str">
            <v>O/D</v>
          </cell>
          <cell r="F115">
            <v>19</v>
          </cell>
          <cell r="G115" t="str">
            <v>GAS</v>
          </cell>
          <cell r="H115" t="str">
            <v>BUSINESS</v>
          </cell>
          <cell r="I115">
            <v>5125532.2</v>
          </cell>
          <cell r="J115">
            <v>0</v>
          </cell>
          <cell r="K115">
            <v>0</v>
          </cell>
        </row>
        <row r="116">
          <cell r="A116" t="str">
            <v>NOVA SOUTHEASTERN UNIVERSITY</v>
          </cell>
          <cell r="B116">
            <v>200</v>
          </cell>
          <cell r="C116" t="str">
            <v>02</v>
          </cell>
          <cell r="D116" t="str">
            <v>JA $</v>
          </cell>
          <cell r="E116" t="str">
            <v>O/D</v>
          </cell>
          <cell r="F116">
            <v>31.5</v>
          </cell>
          <cell r="G116" t="str">
            <v>PROF.</v>
          </cell>
          <cell r="H116" t="str">
            <v>BUSINESS</v>
          </cell>
          <cell r="I116">
            <v>125</v>
          </cell>
          <cell r="J116">
            <v>0</v>
          </cell>
          <cell r="K116">
            <v>0</v>
          </cell>
        </row>
        <row r="117">
          <cell r="A117" t="str">
            <v>MARLEY DAVID OR BOGLE LORRAINE</v>
          </cell>
          <cell r="B117">
            <v>200</v>
          </cell>
          <cell r="C117" t="str">
            <v>05</v>
          </cell>
          <cell r="D117" t="str">
            <v>JA $</v>
          </cell>
          <cell r="E117" t="str">
            <v>O/D</v>
          </cell>
          <cell r="F117">
            <v>31.5</v>
          </cell>
          <cell r="G117" t="str">
            <v>INDIV.</v>
          </cell>
          <cell r="H117" t="str">
            <v>INDIV.</v>
          </cell>
          <cell r="I117">
            <v>121.96</v>
          </cell>
          <cell r="J117">
            <v>0</v>
          </cell>
          <cell r="K117">
            <v>0</v>
          </cell>
        </row>
        <row r="118">
          <cell r="A118" t="str">
            <v>LAM PUI CHONG</v>
          </cell>
          <cell r="B118">
            <v>200</v>
          </cell>
          <cell r="C118" t="str">
            <v>05</v>
          </cell>
          <cell r="D118" t="str">
            <v>JA $</v>
          </cell>
          <cell r="E118" t="str">
            <v>O/D</v>
          </cell>
          <cell r="F118">
            <v>31.5</v>
          </cell>
          <cell r="G118" t="str">
            <v>INDIV.</v>
          </cell>
          <cell r="H118" t="str">
            <v>INDIV.</v>
          </cell>
          <cell r="I118">
            <v>120.55</v>
          </cell>
          <cell r="J118">
            <v>0</v>
          </cell>
          <cell r="K118">
            <v>0</v>
          </cell>
        </row>
        <row r="119">
          <cell r="A119" t="str">
            <v>MASSA ALISON K.</v>
          </cell>
          <cell r="B119">
            <v>200</v>
          </cell>
          <cell r="C119" t="str">
            <v>05</v>
          </cell>
          <cell r="D119" t="str">
            <v>JA $</v>
          </cell>
          <cell r="E119" t="str">
            <v>O/D</v>
          </cell>
          <cell r="F119">
            <v>31.5</v>
          </cell>
          <cell r="G119" t="str">
            <v>INDIV.</v>
          </cell>
          <cell r="H119" t="str">
            <v>INDIV.</v>
          </cell>
          <cell r="I119">
            <v>399.45</v>
          </cell>
          <cell r="J119">
            <v>0</v>
          </cell>
          <cell r="K119">
            <v>0</v>
          </cell>
        </row>
        <row r="120">
          <cell r="A120" t="str">
            <v>WEDDERBURN AREBOFE OR SAMUEL</v>
          </cell>
          <cell r="B120">
            <v>200</v>
          </cell>
          <cell r="C120" t="str">
            <v>05</v>
          </cell>
          <cell r="D120" t="str">
            <v>JA $</v>
          </cell>
          <cell r="E120" t="str">
            <v>O/D</v>
          </cell>
          <cell r="F120">
            <v>31.5</v>
          </cell>
          <cell r="G120" t="str">
            <v>INDIV.</v>
          </cell>
          <cell r="H120" t="str">
            <v>INDIV.</v>
          </cell>
          <cell r="I120">
            <v>24.28</v>
          </cell>
          <cell r="J120">
            <v>0</v>
          </cell>
          <cell r="K120">
            <v>0</v>
          </cell>
        </row>
        <row r="121">
          <cell r="A121" t="str">
            <v>PUSEY RACQUEL</v>
          </cell>
          <cell r="B121">
            <v>200</v>
          </cell>
          <cell r="C121" t="str">
            <v>05</v>
          </cell>
          <cell r="D121" t="str">
            <v>JA $</v>
          </cell>
          <cell r="E121" t="str">
            <v>O/D</v>
          </cell>
          <cell r="F121">
            <v>31.5</v>
          </cell>
          <cell r="G121" t="str">
            <v>INDIV.</v>
          </cell>
          <cell r="H121" t="str">
            <v>INDIV.</v>
          </cell>
          <cell r="I121">
            <v>20.81</v>
          </cell>
          <cell r="J121">
            <v>0</v>
          </cell>
          <cell r="K121">
            <v>0</v>
          </cell>
        </row>
        <row r="122">
          <cell r="A122" t="str">
            <v>SMITH JAMES AND OR SONIA</v>
          </cell>
          <cell r="B122">
            <v>200</v>
          </cell>
          <cell r="C122" t="str">
            <v>05</v>
          </cell>
          <cell r="D122" t="str">
            <v>JA $</v>
          </cell>
          <cell r="E122" t="str">
            <v>O/D</v>
          </cell>
          <cell r="F122">
            <v>31.5</v>
          </cell>
          <cell r="G122" t="str">
            <v>INDIV.</v>
          </cell>
          <cell r="H122" t="str">
            <v>INDIV.</v>
          </cell>
          <cell r="I122">
            <v>51.44</v>
          </cell>
          <cell r="J122">
            <v>0</v>
          </cell>
          <cell r="K122">
            <v>0</v>
          </cell>
        </row>
        <row r="123">
          <cell r="A123" t="str">
            <v>REID-PITT L. AND OR PITT KEITH</v>
          </cell>
          <cell r="B123">
            <v>200</v>
          </cell>
          <cell r="C123" t="str">
            <v>05</v>
          </cell>
          <cell r="D123" t="str">
            <v>JA $</v>
          </cell>
          <cell r="E123" t="str">
            <v>O/D</v>
          </cell>
          <cell r="F123">
            <v>31.5</v>
          </cell>
          <cell r="G123" t="str">
            <v>INDIV.</v>
          </cell>
          <cell r="H123" t="str">
            <v>INDIV.</v>
          </cell>
          <cell r="I123">
            <v>45829.69</v>
          </cell>
          <cell r="J123">
            <v>0</v>
          </cell>
          <cell r="K123">
            <v>0</v>
          </cell>
        </row>
        <row r="124">
          <cell r="A124" t="str">
            <v>BROWN OWEN</v>
          </cell>
          <cell r="B124">
            <v>200</v>
          </cell>
          <cell r="C124" t="str">
            <v>05</v>
          </cell>
          <cell r="D124" t="str">
            <v>JA $</v>
          </cell>
          <cell r="E124" t="str">
            <v>O/D</v>
          </cell>
          <cell r="F124">
            <v>31.5</v>
          </cell>
          <cell r="G124" t="str">
            <v>INDIV.</v>
          </cell>
          <cell r="H124" t="str">
            <v>INDIV.</v>
          </cell>
          <cell r="I124">
            <v>14917.11</v>
          </cell>
          <cell r="J124">
            <v>0</v>
          </cell>
          <cell r="K124">
            <v>0</v>
          </cell>
        </row>
        <row r="125">
          <cell r="A125" t="str">
            <v>WEDDERBURN ALLISON OR ANDREW</v>
          </cell>
          <cell r="B125">
            <v>200</v>
          </cell>
          <cell r="C125" t="str">
            <v>05</v>
          </cell>
          <cell r="D125" t="str">
            <v>JA $</v>
          </cell>
          <cell r="E125" t="str">
            <v>O/D</v>
          </cell>
          <cell r="F125">
            <v>31.5</v>
          </cell>
          <cell r="G125" t="str">
            <v>INDIV.</v>
          </cell>
          <cell r="H125" t="str">
            <v>INDIV.</v>
          </cell>
          <cell r="I125">
            <v>120</v>
          </cell>
          <cell r="J125">
            <v>0</v>
          </cell>
          <cell r="K125">
            <v>0</v>
          </cell>
        </row>
        <row r="126">
          <cell r="A126" t="str">
            <v>MONCRIEFFE BRIAN</v>
          </cell>
          <cell r="B126">
            <v>200</v>
          </cell>
          <cell r="C126" t="str">
            <v>05</v>
          </cell>
          <cell r="D126" t="str">
            <v>JA $</v>
          </cell>
          <cell r="E126" t="str">
            <v>O/D</v>
          </cell>
          <cell r="F126">
            <v>31.5</v>
          </cell>
          <cell r="G126" t="str">
            <v>INDIV.</v>
          </cell>
          <cell r="H126" t="str">
            <v>INDIV.</v>
          </cell>
          <cell r="I126">
            <v>78.56</v>
          </cell>
          <cell r="J126">
            <v>0</v>
          </cell>
          <cell r="K126">
            <v>0</v>
          </cell>
        </row>
        <row r="127">
          <cell r="A127" t="str">
            <v>SAMUELS CAROL AND OR ROCHESTER M</v>
          </cell>
          <cell r="B127">
            <v>200</v>
          </cell>
          <cell r="C127" t="str">
            <v>05</v>
          </cell>
          <cell r="D127" t="str">
            <v>JA $</v>
          </cell>
          <cell r="E127" t="str">
            <v>O/D</v>
          </cell>
          <cell r="F127">
            <v>31.5</v>
          </cell>
          <cell r="G127" t="str">
            <v>INDIV.</v>
          </cell>
          <cell r="H127" t="str">
            <v>INDIV.</v>
          </cell>
          <cell r="I127">
            <v>81.22</v>
          </cell>
          <cell r="J127">
            <v>0</v>
          </cell>
          <cell r="K127">
            <v>0</v>
          </cell>
        </row>
        <row r="128">
          <cell r="A128" t="str">
            <v>PICKERSGILL JOHN OR H. OR GABAY</v>
          </cell>
          <cell r="B128">
            <v>200</v>
          </cell>
          <cell r="C128" t="str">
            <v>05</v>
          </cell>
          <cell r="D128" t="str">
            <v>JA $</v>
          </cell>
          <cell r="E128" t="str">
            <v>O/D</v>
          </cell>
          <cell r="F128">
            <v>31.5</v>
          </cell>
          <cell r="G128" t="str">
            <v>INDIV.</v>
          </cell>
          <cell r="H128" t="str">
            <v>INDIV.</v>
          </cell>
          <cell r="I128">
            <v>96.05</v>
          </cell>
          <cell r="J128">
            <v>0</v>
          </cell>
          <cell r="K128">
            <v>0</v>
          </cell>
        </row>
        <row r="129">
          <cell r="A129" t="str">
            <v>RUSSELL PRINCE OR LINDO TANYA</v>
          </cell>
          <cell r="B129">
            <v>200</v>
          </cell>
          <cell r="C129" t="str">
            <v>05</v>
          </cell>
          <cell r="D129" t="str">
            <v>JA $</v>
          </cell>
          <cell r="E129" t="str">
            <v>O/D</v>
          </cell>
          <cell r="F129">
            <v>31.5</v>
          </cell>
          <cell r="G129" t="str">
            <v>INDIV.</v>
          </cell>
          <cell r="H129" t="str">
            <v>INDIV.</v>
          </cell>
          <cell r="I129">
            <v>112.49</v>
          </cell>
          <cell r="J129">
            <v>0</v>
          </cell>
          <cell r="K129">
            <v>0</v>
          </cell>
        </row>
        <row r="130">
          <cell r="A130" t="str">
            <v>LOOK KIN W.OR D.OR K.OR LAURELLE</v>
          </cell>
          <cell r="B130">
            <v>200</v>
          </cell>
          <cell r="C130" t="str">
            <v>05</v>
          </cell>
          <cell r="D130" t="str">
            <v>JA $</v>
          </cell>
          <cell r="E130" t="str">
            <v>O/D</v>
          </cell>
          <cell r="F130">
            <v>31.5</v>
          </cell>
          <cell r="G130" t="str">
            <v>INDIV.</v>
          </cell>
          <cell r="H130" t="str">
            <v>INDIV.</v>
          </cell>
          <cell r="I130">
            <v>11482.74</v>
          </cell>
          <cell r="J130">
            <v>0</v>
          </cell>
          <cell r="K130">
            <v>0</v>
          </cell>
        </row>
        <row r="131">
          <cell r="A131" t="str">
            <v>HOLMES OLIVER OR DAYLE</v>
          </cell>
          <cell r="B131">
            <v>200</v>
          </cell>
          <cell r="C131" t="str">
            <v>05</v>
          </cell>
          <cell r="D131" t="str">
            <v>JA $</v>
          </cell>
          <cell r="E131" t="str">
            <v>O/D</v>
          </cell>
          <cell r="F131">
            <v>31.5</v>
          </cell>
          <cell r="G131" t="str">
            <v>INDIV.</v>
          </cell>
          <cell r="H131" t="str">
            <v>INDIV.</v>
          </cell>
          <cell r="I131">
            <v>664263.43000000005</v>
          </cell>
          <cell r="J131">
            <v>0</v>
          </cell>
          <cell r="K131">
            <v>0</v>
          </cell>
        </row>
        <row r="132">
          <cell r="A132" t="str">
            <v>LOVINDEER KENNETH OR PAULINE</v>
          </cell>
          <cell r="B132">
            <v>200</v>
          </cell>
          <cell r="C132" t="str">
            <v>05</v>
          </cell>
          <cell r="D132" t="str">
            <v>JA $</v>
          </cell>
          <cell r="E132" t="str">
            <v>O/D</v>
          </cell>
          <cell r="F132">
            <v>31.5</v>
          </cell>
          <cell r="G132" t="str">
            <v>INDIV.</v>
          </cell>
          <cell r="H132" t="str">
            <v>INDIV.</v>
          </cell>
          <cell r="I132">
            <v>2180.06</v>
          </cell>
          <cell r="J132">
            <v>0</v>
          </cell>
          <cell r="K132">
            <v>0</v>
          </cell>
        </row>
        <row r="133">
          <cell r="A133" t="str">
            <v>WILLIAMS NORMA</v>
          </cell>
          <cell r="B133">
            <v>200</v>
          </cell>
          <cell r="C133" t="str">
            <v>05</v>
          </cell>
          <cell r="D133" t="str">
            <v>JA $</v>
          </cell>
          <cell r="E133" t="str">
            <v>O/D</v>
          </cell>
          <cell r="F133">
            <v>31.5</v>
          </cell>
          <cell r="G133" t="str">
            <v>INDIV.</v>
          </cell>
          <cell r="H133" t="str">
            <v>INDIV.</v>
          </cell>
          <cell r="I133">
            <v>2156.52</v>
          </cell>
          <cell r="J133">
            <v>0</v>
          </cell>
          <cell r="K133">
            <v>0</v>
          </cell>
        </row>
        <row r="134">
          <cell r="A134" t="str">
            <v>GREEN JUDITH A.E.</v>
          </cell>
          <cell r="B134">
            <v>200</v>
          </cell>
          <cell r="C134" t="str">
            <v>05</v>
          </cell>
          <cell r="D134" t="str">
            <v>JA $</v>
          </cell>
          <cell r="E134" t="str">
            <v>O/D</v>
          </cell>
          <cell r="F134">
            <v>31.5</v>
          </cell>
          <cell r="G134" t="str">
            <v>INDIV.</v>
          </cell>
          <cell r="H134" t="str">
            <v>INDIV.</v>
          </cell>
          <cell r="I134">
            <v>226.67</v>
          </cell>
          <cell r="J134">
            <v>0</v>
          </cell>
          <cell r="K134">
            <v>0</v>
          </cell>
        </row>
        <row r="135">
          <cell r="A135" t="str">
            <v>MARLEY DAMIAN OR GILLIS PHYLLIS</v>
          </cell>
          <cell r="B135">
            <v>200</v>
          </cell>
          <cell r="C135" t="str">
            <v>06</v>
          </cell>
          <cell r="D135" t="str">
            <v>USD</v>
          </cell>
          <cell r="E135" t="str">
            <v>O/D</v>
          </cell>
          <cell r="F135">
            <v>12</v>
          </cell>
          <cell r="G135" t="str">
            <v>INDIV.</v>
          </cell>
          <cell r="H135" t="str">
            <v>INDIV.</v>
          </cell>
          <cell r="I135">
            <v>459.34</v>
          </cell>
          <cell r="J135">
            <v>8.0600105281628345</v>
          </cell>
          <cell r="K135">
            <v>459.34</v>
          </cell>
        </row>
        <row r="136">
          <cell r="A136" t="str">
            <v>JAMAICA BOBSLEIGH FEDERATION</v>
          </cell>
          <cell r="B136">
            <v>200</v>
          </cell>
          <cell r="C136" t="str">
            <v>06</v>
          </cell>
          <cell r="D136" t="str">
            <v>USD</v>
          </cell>
          <cell r="E136" t="str">
            <v>O/D</v>
          </cell>
          <cell r="F136">
            <v>12</v>
          </cell>
          <cell r="G136" t="str">
            <v>PROF.</v>
          </cell>
          <cell r="H136" t="str">
            <v>BUSINESS</v>
          </cell>
          <cell r="I136">
            <v>247.91</v>
          </cell>
          <cell r="J136">
            <v>4.350061414283207</v>
          </cell>
          <cell r="K136">
            <v>247.90999999999997</v>
          </cell>
        </row>
        <row r="137">
          <cell r="A137" t="str">
            <v>BANKSTON BAILEY DEBORAH</v>
          </cell>
          <cell r="B137">
            <v>200</v>
          </cell>
          <cell r="C137" t="str">
            <v>06</v>
          </cell>
          <cell r="D137" t="str">
            <v>USD</v>
          </cell>
          <cell r="E137" t="str">
            <v>O/D</v>
          </cell>
          <cell r="F137">
            <v>12</v>
          </cell>
          <cell r="G137" t="str">
            <v>INDIV.</v>
          </cell>
          <cell r="H137" t="str">
            <v>INDIV.</v>
          </cell>
          <cell r="I137">
            <v>1578.05</v>
          </cell>
          <cell r="J137">
            <v>27.689945604492014</v>
          </cell>
          <cell r="K137">
            <v>1578.05</v>
          </cell>
        </row>
        <row r="138">
          <cell r="A138" t="str">
            <v>MYERS,FLETCHER AND GORDON</v>
          </cell>
          <cell r="B138">
            <v>200</v>
          </cell>
          <cell r="C138" t="str">
            <v>13</v>
          </cell>
          <cell r="D138" t="str">
            <v>USD</v>
          </cell>
          <cell r="E138" t="str">
            <v>O/D</v>
          </cell>
          <cell r="F138">
            <v>26.3</v>
          </cell>
          <cell r="G138" t="str">
            <v>PROF.</v>
          </cell>
          <cell r="H138" t="str">
            <v>BUSINESS</v>
          </cell>
          <cell r="I138">
            <v>2.2799999999999998</v>
          </cell>
          <cell r="J138">
            <v>4.0007018775223717E-2</v>
          </cell>
          <cell r="K138">
            <v>2.2799999999999998</v>
          </cell>
        </row>
        <row r="139">
          <cell r="A139" t="str">
            <v>CARIBBEAN EQUITY PARTNERS</v>
          </cell>
          <cell r="B139">
            <v>200</v>
          </cell>
          <cell r="C139" t="str">
            <v>16</v>
          </cell>
          <cell r="D139" t="str">
            <v>JA $</v>
          </cell>
          <cell r="E139" t="str">
            <v>O/D</v>
          </cell>
          <cell r="F139">
            <v>31.5</v>
          </cell>
          <cell r="G139" t="str">
            <v>PROF.</v>
          </cell>
          <cell r="H139" t="str">
            <v>BUSINESS</v>
          </cell>
          <cell r="I139">
            <v>51392.23</v>
          </cell>
          <cell r="J139">
            <v>0</v>
          </cell>
          <cell r="K139">
            <v>0</v>
          </cell>
        </row>
        <row r="140">
          <cell r="A140" t="str">
            <v>MANUFACTURERS SIGMA MERCHANT</v>
          </cell>
          <cell r="B140">
            <v>200</v>
          </cell>
          <cell r="C140" t="str">
            <v>21</v>
          </cell>
          <cell r="D140" t="str">
            <v>JA $</v>
          </cell>
          <cell r="E140" t="str">
            <v>O/D</v>
          </cell>
          <cell r="F140">
            <v>31.5</v>
          </cell>
          <cell r="G140" t="str">
            <v>F.I.</v>
          </cell>
          <cell r="H140" t="str">
            <v>F.I.</v>
          </cell>
          <cell r="I140">
            <v>5097769.1900000004</v>
          </cell>
          <cell r="J140">
            <v>0</v>
          </cell>
          <cell r="K140">
            <v>0</v>
          </cell>
        </row>
        <row r="141">
          <cell r="A141" t="str">
            <v>SHELL COMPANY W.I. LTD.</v>
          </cell>
          <cell r="B141">
            <v>200</v>
          </cell>
          <cell r="C141" t="str">
            <v>60</v>
          </cell>
          <cell r="D141" t="str">
            <v>JA $</v>
          </cell>
          <cell r="E141" t="str">
            <v>O/D</v>
          </cell>
          <cell r="F141">
            <v>13.7</v>
          </cell>
          <cell r="G141" t="str">
            <v>GAS</v>
          </cell>
          <cell r="H141" t="str">
            <v>BUSINESS</v>
          </cell>
          <cell r="I141">
            <v>120.91</v>
          </cell>
          <cell r="J141">
            <v>0</v>
          </cell>
          <cell r="K141">
            <v>0</v>
          </cell>
        </row>
        <row r="142">
          <cell r="A142" t="str">
            <v>GABBADON SARAH AND OR ANTHONY</v>
          </cell>
          <cell r="B142">
            <v>200</v>
          </cell>
          <cell r="C142" t="str">
            <v>62</v>
          </cell>
          <cell r="D142" t="str">
            <v>JA $</v>
          </cell>
          <cell r="E142" t="str">
            <v>O/D</v>
          </cell>
          <cell r="F142">
            <v>31.5</v>
          </cell>
          <cell r="G142" t="str">
            <v>INDIV.</v>
          </cell>
          <cell r="H142" t="str">
            <v>INDIV.</v>
          </cell>
          <cell r="I142">
            <v>120.4</v>
          </cell>
          <cell r="J142">
            <v>0</v>
          </cell>
          <cell r="K142">
            <v>0</v>
          </cell>
        </row>
        <row r="143">
          <cell r="A143" t="str">
            <v>ALAMO CAR SALES</v>
          </cell>
          <cell r="B143">
            <v>200</v>
          </cell>
          <cell r="C143" t="str">
            <v>66</v>
          </cell>
          <cell r="D143" t="str">
            <v>JA $</v>
          </cell>
          <cell r="E143" t="str">
            <v>O/D</v>
          </cell>
          <cell r="F143">
            <v>31.5</v>
          </cell>
          <cell r="G143" t="str">
            <v>PROF.</v>
          </cell>
          <cell r="H143" t="str">
            <v>BUSINESS</v>
          </cell>
          <cell r="I143">
            <v>217.71</v>
          </cell>
          <cell r="J143">
            <v>0</v>
          </cell>
          <cell r="K143">
            <v>0</v>
          </cell>
        </row>
        <row r="144">
          <cell r="A144" t="str">
            <v>EMULTECH SUPPLY CO. LTD.</v>
          </cell>
          <cell r="B144">
            <v>200</v>
          </cell>
          <cell r="C144" t="str">
            <v>66</v>
          </cell>
          <cell r="D144" t="str">
            <v>JA $</v>
          </cell>
          <cell r="E144" t="str">
            <v>O/D</v>
          </cell>
          <cell r="F144">
            <v>31.5</v>
          </cell>
          <cell r="G144" t="str">
            <v>DIST'N</v>
          </cell>
          <cell r="H144" t="str">
            <v>BUSINESS</v>
          </cell>
          <cell r="I144">
            <v>13170.75</v>
          </cell>
          <cell r="J144">
            <v>0</v>
          </cell>
          <cell r="K144">
            <v>0</v>
          </cell>
        </row>
        <row r="145">
          <cell r="A145" t="str">
            <v>U.C.C. UESHIMA COFFEE CO. LTD.</v>
          </cell>
          <cell r="B145">
            <v>200</v>
          </cell>
          <cell r="C145" t="str">
            <v>67</v>
          </cell>
          <cell r="D145" t="str">
            <v>USD</v>
          </cell>
          <cell r="E145" t="str">
            <v>O/D</v>
          </cell>
          <cell r="F145">
            <v>12</v>
          </cell>
          <cell r="G145" t="str">
            <v>FOOD</v>
          </cell>
          <cell r="H145" t="str">
            <v>BUSINESS</v>
          </cell>
          <cell r="I145">
            <v>55.28</v>
          </cell>
          <cell r="J145">
            <v>0.96999473591858221</v>
          </cell>
          <cell r="K145">
            <v>55.28</v>
          </cell>
        </row>
        <row r="146">
          <cell r="A146" t="str">
            <v>MATROUSSE HOLDINGS LIMITED</v>
          </cell>
          <cell r="B146">
            <v>200</v>
          </cell>
          <cell r="C146" t="str">
            <v>67</v>
          </cell>
          <cell r="D146" t="str">
            <v>USD</v>
          </cell>
          <cell r="E146" t="str">
            <v>O/D</v>
          </cell>
          <cell r="F146">
            <v>11</v>
          </cell>
          <cell r="G146" t="str">
            <v>PROF.</v>
          </cell>
          <cell r="H146" t="str">
            <v>BUSINESS</v>
          </cell>
          <cell r="I146">
            <v>548.80999999999995</v>
          </cell>
          <cell r="J146">
            <v>9.6299350763291791</v>
          </cell>
          <cell r="K146">
            <v>548.80999999999995</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T"/>
      <sheetName val="RCT"/>
      <sheetName val="SPA"/>
      <sheetName val="Spot"/>
      <sheetName val="NGL"/>
      <sheetName val="Upside profit"/>
      <sheetName val="Adjust"/>
      <sheetName val="Kogas"/>
      <sheetName val="Ls_XLB_WorkbookFile"/>
      <sheetName val="Osaka"/>
      <sheetName val="Kogas(spot)"/>
      <sheetName val="Shell"/>
      <sheetName val="UF"/>
      <sheetName val="BP"/>
      <sheetName val="TEPCO"/>
      <sheetName val="KANSAI"/>
      <sheetName val="TOKYO GAS"/>
      <sheetName val="PETRO"/>
      <sheetName val="Summary by Customer"/>
      <sheetName val="Summary"/>
      <sheetName val="Vizor Values"/>
      <sheetName val="List Values"/>
    </sheetNames>
    <sheetDataSet>
      <sheetData sheetId="0" refreshError="1"/>
      <sheetData sheetId="1" refreshError="1"/>
      <sheetData sheetId="2" refreshError="1"/>
      <sheetData sheetId="3" refreshError="1">
        <row r="1">
          <cell r="B1" t="str">
            <v>Actual Ledger</v>
          </cell>
          <cell r="D1" t="str">
            <v>Chart of Accounts</v>
          </cell>
          <cell r="F1" t="str">
            <v>Actual Ledger</v>
          </cell>
        </row>
        <row r="2">
          <cell r="B2" t="str">
            <v>Base Amount</v>
          </cell>
          <cell r="C2" t="str">
            <v>Transaction Date</v>
          </cell>
          <cell r="D2" t="str">
            <v>Account Code</v>
          </cell>
          <cell r="E2" t="str">
            <v>Name</v>
          </cell>
          <cell r="F2" t="str">
            <v>Description</v>
          </cell>
          <cell r="G2" t="str">
            <v>Transaction Reference</v>
          </cell>
        </row>
        <row r="3">
          <cell r="A3">
            <v>18693063.199999999</v>
          </cell>
          <cell r="B3">
            <v>-18693063.199999999</v>
          </cell>
          <cell r="C3">
            <v>38260</v>
          </cell>
          <cell r="D3" t="str">
            <v>40010151</v>
          </cell>
          <cell r="E3" t="str">
            <v>Sales - LNG Spot</v>
          </cell>
          <cell r="F3" t="str">
            <v>INV 0138/1-DT.16/09/04-BP</v>
          </cell>
          <cell r="G3" t="str">
            <v>JV- 010904</v>
          </cell>
        </row>
        <row r="4">
          <cell r="A4">
            <v>17852400</v>
          </cell>
          <cell r="B4">
            <v>-17852400</v>
          </cell>
          <cell r="C4">
            <v>38230</v>
          </cell>
          <cell r="D4" t="str">
            <v>40010151</v>
          </cell>
          <cell r="E4" t="str">
            <v>Sales - LNG Spot</v>
          </cell>
          <cell r="F4" t="str">
            <v>INV 0135/1-DT.18/08/04-TE</v>
          </cell>
          <cell r="G4" t="str">
            <v>JV- 010804</v>
          </cell>
        </row>
        <row r="5">
          <cell r="A5">
            <v>17499515</v>
          </cell>
          <cell r="B5">
            <v>-17499515</v>
          </cell>
          <cell r="C5">
            <v>38046</v>
          </cell>
          <cell r="D5" t="str">
            <v>40010151</v>
          </cell>
          <cell r="E5" t="str">
            <v>Sales - LNG Spot</v>
          </cell>
          <cell r="F5" t="str">
            <v>INV 0115/1-DT.14/02/04-KG</v>
          </cell>
          <cell r="G5" t="str">
            <v>JV- 010204</v>
          </cell>
        </row>
        <row r="6">
          <cell r="A6">
            <v>16926287</v>
          </cell>
          <cell r="B6">
            <v>-16926287</v>
          </cell>
          <cell r="C6">
            <v>38107</v>
          </cell>
          <cell r="D6" t="str">
            <v>40010151</v>
          </cell>
          <cell r="E6" t="str">
            <v>Sales - LNG Spot</v>
          </cell>
          <cell r="F6" t="str">
            <v>INV 0123/1-DT.18/04/04-KG</v>
          </cell>
          <cell r="G6" t="str">
            <v>JV- 010404</v>
          </cell>
        </row>
        <row r="7">
          <cell r="A7">
            <v>15442681.93</v>
          </cell>
          <cell r="B7">
            <v>-15442681.93</v>
          </cell>
          <cell r="C7">
            <v>38137</v>
          </cell>
          <cell r="D7" t="str">
            <v>40010151</v>
          </cell>
          <cell r="E7" t="str">
            <v>Sales - LNG Spot</v>
          </cell>
          <cell r="F7" t="str">
            <v>INV 0128/1-DT.01/06/04-UF</v>
          </cell>
          <cell r="G7" t="str">
            <v>JV- 010504</v>
          </cell>
        </row>
        <row r="8">
          <cell r="A8">
            <v>14743336</v>
          </cell>
          <cell r="B8">
            <v>-14743336</v>
          </cell>
          <cell r="C8">
            <v>38137</v>
          </cell>
          <cell r="D8" t="str">
            <v>40010151</v>
          </cell>
          <cell r="E8" t="str">
            <v>Sales - LNG Spot</v>
          </cell>
          <cell r="F8" t="str">
            <v>INV 0126/1-DT.19/05/04-TE</v>
          </cell>
          <cell r="G8" t="str">
            <v>JV- 010504</v>
          </cell>
        </row>
        <row r="9">
          <cell r="A9">
            <v>14311530</v>
          </cell>
          <cell r="B9">
            <v>-14311530</v>
          </cell>
          <cell r="C9">
            <v>38077</v>
          </cell>
          <cell r="D9" t="str">
            <v>40010151</v>
          </cell>
          <cell r="E9" t="str">
            <v>Sales - LNG Spot</v>
          </cell>
          <cell r="F9" t="str">
            <v>INV 0116/1-DT.06/03/04-KG</v>
          </cell>
          <cell r="G9" t="str">
            <v>JV- 010304</v>
          </cell>
        </row>
        <row r="10">
          <cell r="A10">
            <v>14154885</v>
          </cell>
          <cell r="B10">
            <v>-14154885</v>
          </cell>
          <cell r="C10">
            <v>38017</v>
          </cell>
          <cell r="D10" t="str">
            <v>40010151</v>
          </cell>
          <cell r="E10" t="str">
            <v>Sales - LNG Spot</v>
          </cell>
          <cell r="F10" t="str">
            <v>INV 0112/1-DT.15/01/04-KG</v>
          </cell>
          <cell r="G10" t="str">
            <v>JV- 010104</v>
          </cell>
        </row>
        <row r="11">
          <cell r="A11">
            <v>12483244.199999999</v>
          </cell>
          <cell r="B11">
            <v>-12483244.199999999</v>
          </cell>
          <cell r="C11">
            <v>38077</v>
          </cell>
          <cell r="D11" t="str">
            <v>40010151</v>
          </cell>
          <cell r="E11" t="str">
            <v>Sales - LNG Spot</v>
          </cell>
          <cell r="F11" t="str">
            <v>INV 0119/1-DT.12/03/04-TG</v>
          </cell>
          <cell r="G11" t="str">
            <v>JV- 010304</v>
          </cell>
        </row>
        <row r="12">
          <cell r="A12">
            <v>11228578.199999999</v>
          </cell>
          <cell r="B12">
            <v>-11228578.199999999</v>
          </cell>
          <cell r="C12">
            <v>38199</v>
          </cell>
          <cell r="D12" t="str">
            <v>40010151</v>
          </cell>
          <cell r="E12" t="str">
            <v>Sales - LNG Spot</v>
          </cell>
          <cell r="F12" t="str">
            <v>INV 0133/1-DT.20/07/04-BP</v>
          </cell>
          <cell r="G12" t="str">
            <v>JV- 010704</v>
          </cell>
        </row>
        <row r="13">
          <cell r="A13">
            <v>11108726.439999999</v>
          </cell>
          <cell r="B13">
            <v>-11108726.439999999</v>
          </cell>
          <cell r="C13">
            <v>38168</v>
          </cell>
          <cell r="D13" t="str">
            <v>40010151</v>
          </cell>
          <cell r="E13" t="str">
            <v>Sales - LNG Spot</v>
          </cell>
          <cell r="F13" t="str">
            <v>INV 0129/1-DT.22/06/04-BP</v>
          </cell>
          <cell r="G13" t="str">
            <v>JV- 010604</v>
          </cell>
        </row>
        <row r="14">
          <cell r="A14">
            <v>8900448</v>
          </cell>
          <cell r="B14">
            <v>-8900448</v>
          </cell>
          <cell r="C14">
            <v>38107</v>
          </cell>
          <cell r="D14" t="str">
            <v>40010151</v>
          </cell>
          <cell r="E14" t="str">
            <v>Sales - LNG Spot</v>
          </cell>
          <cell r="F14" t="str">
            <v>INV 0122/1-DT.04/04/04-UF</v>
          </cell>
          <cell r="G14" t="str">
            <v>JV- 010404</v>
          </cell>
        </row>
        <row r="15">
          <cell r="A15">
            <v>8808346.5999999996</v>
          </cell>
          <cell r="B15">
            <v>-8808346.5999999996</v>
          </cell>
          <cell r="C15">
            <v>38138</v>
          </cell>
          <cell r="D15" t="str">
            <v>40010151</v>
          </cell>
          <cell r="E15" t="str">
            <v>Sales - LNG Spot</v>
          </cell>
          <cell r="F15" t="str">
            <v>INV#00128 DT 01/6/04</v>
          </cell>
          <cell r="G15" t="str">
            <v>JV- 220504</v>
          </cell>
        </row>
        <row r="16">
          <cell r="A16">
            <v>8801049.0999999996</v>
          </cell>
          <cell r="B16">
            <v>-8801049.0999999996</v>
          </cell>
          <cell r="C16">
            <v>38230</v>
          </cell>
          <cell r="D16" t="str">
            <v>40010151</v>
          </cell>
          <cell r="E16" t="str">
            <v>Sales - LNG Spot</v>
          </cell>
          <cell r="F16" t="str">
            <v>INV 0137/1-DT.31/08/04-UF</v>
          </cell>
          <cell r="G16" t="str">
            <v>JV- 010804</v>
          </cell>
        </row>
        <row r="17">
          <cell r="A17">
            <v>8779823.8000000007</v>
          </cell>
          <cell r="B17">
            <v>-8779823.8000000007</v>
          </cell>
          <cell r="C17">
            <v>38168</v>
          </cell>
          <cell r="D17" t="str">
            <v>40010151</v>
          </cell>
          <cell r="E17" t="str">
            <v>Sales - LNG Spot</v>
          </cell>
          <cell r="F17" t="str">
            <v>INV 0131/1-DT.02/07/04-UF</v>
          </cell>
          <cell r="G17" t="str">
            <v>JV- 010604</v>
          </cell>
        </row>
        <row r="18">
          <cell r="A18">
            <v>8765173.1999999993</v>
          </cell>
          <cell r="B18">
            <v>-8765173.1999999993</v>
          </cell>
          <cell r="C18">
            <v>38199</v>
          </cell>
          <cell r="D18" t="str">
            <v>40010151</v>
          </cell>
          <cell r="E18" t="str">
            <v>Sales - LNG Spot</v>
          </cell>
          <cell r="F18" t="str">
            <v>INV 0134/1-DT.31/07/04-UF</v>
          </cell>
          <cell r="G18" t="str">
            <v>JV- 010704</v>
          </cell>
        </row>
        <row r="19">
          <cell r="A19">
            <v>8760669.5999999996</v>
          </cell>
          <cell r="B19">
            <v>-8760669.5999999996</v>
          </cell>
          <cell r="C19">
            <v>38260</v>
          </cell>
          <cell r="D19" t="str">
            <v>40010151</v>
          </cell>
          <cell r="E19" t="str">
            <v>Sales - LNG Spot</v>
          </cell>
          <cell r="F19" t="str">
            <v>INV 0140/1-DT.29/09/04-UF</v>
          </cell>
          <cell r="G19" t="str">
            <v>JV- 010904</v>
          </cell>
        </row>
        <row r="20">
          <cell r="A20">
            <v>7060990.7999999998</v>
          </cell>
          <cell r="B20">
            <v>-7060990.7999999998</v>
          </cell>
          <cell r="C20">
            <v>38168</v>
          </cell>
          <cell r="D20" t="str">
            <v>40010151</v>
          </cell>
          <cell r="E20" t="str">
            <v>Sales - LNG Spot</v>
          </cell>
          <cell r="F20" t="str">
            <v>INV 0130/1-DT.24/06/04-SH</v>
          </cell>
          <cell r="G20" t="str">
            <v>JV- 010604</v>
          </cell>
        </row>
        <row r="21">
          <cell r="A21">
            <v>6978780.2999999998</v>
          </cell>
          <cell r="B21">
            <v>-6978780.2999999998</v>
          </cell>
          <cell r="C21">
            <v>38107</v>
          </cell>
          <cell r="D21" t="str">
            <v>40010151</v>
          </cell>
          <cell r="E21" t="str">
            <v>Sales - LNG Spot</v>
          </cell>
          <cell r="F21" t="str">
            <v>INV 00124 DT 3/05/04</v>
          </cell>
          <cell r="G21" t="str">
            <v>JV- 010404</v>
          </cell>
        </row>
        <row r="22">
          <cell r="A22">
            <v>6838674.7999999998</v>
          </cell>
          <cell r="B22">
            <v>-6838674.7999999998</v>
          </cell>
          <cell r="C22">
            <v>38260</v>
          </cell>
          <cell r="D22" t="str">
            <v>40010151</v>
          </cell>
          <cell r="E22" t="str">
            <v>Sales - LNG Spot</v>
          </cell>
          <cell r="F22" t="str">
            <v>INV 0139/1-DT.20/09/04-SH</v>
          </cell>
          <cell r="G22" t="str">
            <v>JV- 010904</v>
          </cell>
        </row>
        <row r="23">
          <cell r="A23">
            <v>6712638.4000000004</v>
          </cell>
          <cell r="B23">
            <v>-6712638.4000000004</v>
          </cell>
          <cell r="C23">
            <v>38230</v>
          </cell>
          <cell r="D23" t="str">
            <v>40010151</v>
          </cell>
          <cell r="E23" t="str">
            <v>Sales - LNG Spot</v>
          </cell>
          <cell r="F23" t="str">
            <v>INV 0136/1-DT.19/08/04-SH</v>
          </cell>
          <cell r="G23" t="str">
            <v>JV- 010804</v>
          </cell>
        </row>
        <row r="24">
          <cell r="A24">
            <v>6605863.7999999998</v>
          </cell>
          <cell r="B24">
            <v>-6605863.7999999998</v>
          </cell>
          <cell r="C24">
            <v>38199</v>
          </cell>
          <cell r="D24" t="str">
            <v>40010151</v>
          </cell>
          <cell r="E24" t="str">
            <v>Sales - LNG Spot</v>
          </cell>
          <cell r="F24" t="str">
            <v>INV 0132/1-DT.19/07/04-SH</v>
          </cell>
          <cell r="G24" t="str">
            <v>JV- 010704</v>
          </cell>
        </row>
        <row r="25">
          <cell r="A25">
            <v>6583238.4000000004</v>
          </cell>
          <cell r="B25">
            <v>-6583238.4000000004</v>
          </cell>
          <cell r="C25">
            <v>38077</v>
          </cell>
          <cell r="D25" t="str">
            <v>40010151</v>
          </cell>
          <cell r="E25" t="str">
            <v>Sales - LNG Spot</v>
          </cell>
          <cell r="F25" t="str">
            <v>INV 0118/1-DT.07/03/04-SH</v>
          </cell>
          <cell r="G25" t="str">
            <v>JV- 010304</v>
          </cell>
        </row>
        <row r="26">
          <cell r="A26">
            <v>6479978.7000000002</v>
          </cell>
          <cell r="B26">
            <v>-6479978.7000000002</v>
          </cell>
          <cell r="C26">
            <v>38107</v>
          </cell>
          <cell r="D26" t="str">
            <v>40010151</v>
          </cell>
          <cell r="E26" t="str">
            <v>Sales - LNG Spot</v>
          </cell>
          <cell r="F26" t="str">
            <v>INV 0120/1-DT.01/04/04-SH</v>
          </cell>
          <cell r="G26" t="str">
            <v>JV- 010404</v>
          </cell>
        </row>
        <row r="27">
          <cell r="A27">
            <v>6404765.4000000004</v>
          </cell>
          <cell r="B27">
            <v>-6404765.4000000004</v>
          </cell>
          <cell r="C27">
            <v>38046</v>
          </cell>
          <cell r="D27" t="str">
            <v>40010151</v>
          </cell>
          <cell r="E27" t="str">
            <v>Sales - LNG Spot</v>
          </cell>
          <cell r="F27" t="str">
            <v>INV 0113/1-DT.10/02/04-SH</v>
          </cell>
          <cell r="G27" t="str">
            <v>JV- 010204</v>
          </cell>
        </row>
        <row r="28">
          <cell r="A28">
            <v>6385995</v>
          </cell>
          <cell r="B28">
            <v>-6385995</v>
          </cell>
          <cell r="C28">
            <v>38017</v>
          </cell>
          <cell r="D28" t="str">
            <v>40010151</v>
          </cell>
          <cell r="E28" t="str">
            <v>Sales - LNG Spot</v>
          </cell>
          <cell r="F28" t="str">
            <v>INV 0110/1-DT.14/01/04-SH</v>
          </cell>
          <cell r="G28" t="str">
            <v>JV- 010104</v>
          </cell>
        </row>
        <row r="29">
          <cell r="A29">
            <v>5984048</v>
          </cell>
          <cell r="B29">
            <v>-5984048</v>
          </cell>
          <cell r="C29">
            <v>38137</v>
          </cell>
          <cell r="D29" t="str">
            <v>40010151</v>
          </cell>
          <cell r="E29" t="str">
            <v>Sales - LNG Spot</v>
          </cell>
          <cell r="F29" t="str">
            <v>INV 0127/1-DT.29/05/04-SH</v>
          </cell>
          <cell r="G29" t="str">
            <v>JV- 010504</v>
          </cell>
        </row>
        <row r="30">
          <cell r="A30">
            <v>394874.5</v>
          </cell>
          <cell r="B30">
            <v>-394874.5</v>
          </cell>
          <cell r="C30">
            <v>38260</v>
          </cell>
          <cell r="D30" t="str">
            <v>40010151</v>
          </cell>
          <cell r="E30" t="str">
            <v>Sales - LNG Spot</v>
          </cell>
          <cell r="F30" t="str">
            <v>OE001/04-EL002-TE INV#126</v>
          </cell>
          <cell r="G30" t="str">
            <v>JV-370904</v>
          </cell>
        </row>
        <row r="31">
          <cell r="A31">
            <v>90907.74</v>
          </cell>
          <cell r="B31">
            <v>-90907.74</v>
          </cell>
          <cell r="C31">
            <v>38046</v>
          </cell>
          <cell r="D31" t="str">
            <v>40010151</v>
          </cell>
          <cell r="E31" t="str">
            <v>Sales - LNG Spot</v>
          </cell>
          <cell r="F31" t="str">
            <v>INV 0114/1-DT.10/02/04-SH</v>
          </cell>
          <cell r="G31" t="str">
            <v>JV- 010204</v>
          </cell>
        </row>
        <row r="32">
          <cell r="A32">
            <v>80361.81</v>
          </cell>
          <cell r="B32">
            <v>-80361.81</v>
          </cell>
          <cell r="C32">
            <v>38107</v>
          </cell>
          <cell r="D32" t="str">
            <v>40010151</v>
          </cell>
          <cell r="E32" t="str">
            <v>Sales - LNG Spot</v>
          </cell>
          <cell r="F32" t="str">
            <v>INV 0121/1-DT.01/04/04-SH</v>
          </cell>
          <cell r="G32" t="str">
            <v>JV- 010404</v>
          </cell>
        </row>
        <row r="33">
          <cell r="A33">
            <v>56913.15</v>
          </cell>
          <cell r="B33">
            <v>-56913.15</v>
          </cell>
          <cell r="C33">
            <v>38107</v>
          </cell>
          <cell r="D33" t="str">
            <v>40010151</v>
          </cell>
          <cell r="E33" t="str">
            <v>Sales - LNG Spot</v>
          </cell>
          <cell r="F33" t="str">
            <v>INV 00125 DT 3/05/04</v>
          </cell>
          <cell r="G33" t="str">
            <v>JV- 010404</v>
          </cell>
        </row>
        <row r="34">
          <cell r="A34">
            <v>43973.82</v>
          </cell>
          <cell r="B34">
            <v>-43973.82</v>
          </cell>
          <cell r="C34">
            <v>38017</v>
          </cell>
          <cell r="D34" t="str">
            <v>40010151</v>
          </cell>
          <cell r="E34" t="str">
            <v>Sales - LNG Spot</v>
          </cell>
          <cell r="F34" t="str">
            <v>INV 0111/1-DT.14/01/04-SH</v>
          </cell>
          <cell r="G34" t="str">
            <v>JV- 010104</v>
          </cell>
        </row>
        <row r="35">
          <cell r="A35">
            <v>22765.599999999999</v>
          </cell>
          <cell r="B35">
            <v>-22765.599999999999</v>
          </cell>
          <cell r="C35">
            <v>38077</v>
          </cell>
          <cell r="D35" t="str">
            <v>40010151</v>
          </cell>
          <cell r="E35" t="str">
            <v>Sales - LNG Spot</v>
          </cell>
          <cell r="F35" t="str">
            <v>INV 0117/1-DT.07/03/04-SH</v>
          </cell>
          <cell r="G35" t="str">
            <v>JV- 010304</v>
          </cell>
        </row>
        <row r="36">
          <cell r="A36">
            <v>-9916</v>
          </cell>
          <cell r="B36">
            <v>9916</v>
          </cell>
          <cell r="C36">
            <v>38260</v>
          </cell>
          <cell r="D36" t="str">
            <v>40010151</v>
          </cell>
          <cell r="E36" t="str">
            <v>Sales - LNG Spot</v>
          </cell>
          <cell r="F36" t="str">
            <v>OE004/04-EL006-BP INV#138</v>
          </cell>
          <cell r="G36" t="str">
            <v>JV-370904</v>
          </cell>
        </row>
        <row r="37">
          <cell r="A37">
            <v>-10810.5</v>
          </cell>
          <cell r="B37">
            <v>10810.5</v>
          </cell>
          <cell r="C37">
            <v>38260</v>
          </cell>
          <cell r="D37" t="str">
            <v>40010151</v>
          </cell>
          <cell r="E37" t="str">
            <v>Sales - LNG Spot</v>
          </cell>
          <cell r="F37" t="str">
            <v>OE003/04-EL005-BP INV#135</v>
          </cell>
          <cell r="G37" t="str">
            <v>JV-370904</v>
          </cell>
        </row>
        <row r="38">
          <cell r="A38">
            <v>-780000</v>
          </cell>
          <cell r="B38">
            <v>780000</v>
          </cell>
          <cell r="C38">
            <v>38260</v>
          </cell>
          <cell r="D38" t="str">
            <v>40010151</v>
          </cell>
          <cell r="E38" t="str">
            <v>Sales - LNG Spot</v>
          </cell>
          <cell r="F38" t="str">
            <v>OF007/04-MT002-SH INV#130</v>
          </cell>
          <cell r="G38" t="str">
            <v>JV-370904</v>
          </cell>
        </row>
        <row r="39">
          <cell r="A39">
            <v>-780000</v>
          </cell>
          <cell r="B39">
            <v>780000</v>
          </cell>
          <cell r="C39">
            <v>38260</v>
          </cell>
          <cell r="D39" t="str">
            <v>40010151</v>
          </cell>
          <cell r="E39" t="str">
            <v>Sales - LNG Spot</v>
          </cell>
          <cell r="F39" t="str">
            <v>OF009/04-GE002-SH INV#136</v>
          </cell>
          <cell r="G39" t="str">
            <v>JV-370904</v>
          </cell>
        </row>
        <row r="40">
          <cell r="A40">
            <v>-850000</v>
          </cell>
          <cell r="B40">
            <v>850000</v>
          </cell>
          <cell r="C40">
            <v>38260</v>
          </cell>
          <cell r="D40" t="str">
            <v>40010151</v>
          </cell>
          <cell r="E40" t="str">
            <v>Sales - LNG Spot</v>
          </cell>
          <cell r="F40" t="str">
            <v>OF008/04-GE001-SH INV#132</v>
          </cell>
          <cell r="G40" t="str">
            <v>JV-370904</v>
          </cell>
        </row>
        <row r="41">
          <cell r="A41">
            <v>-1146270</v>
          </cell>
          <cell r="B41">
            <v>1146270</v>
          </cell>
          <cell r="C41">
            <v>38230</v>
          </cell>
          <cell r="D41" t="str">
            <v>40010151</v>
          </cell>
          <cell r="E41" t="str">
            <v>Sales - LNG Spot</v>
          </cell>
          <cell r="F41" t="str">
            <v>INV 0135/1-DT.18/08/04-TE</v>
          </cell>
          <cell r="G41" t="str">
            <v>JV- 010804</v>
          </cell>
        </row>
        <row r="42">
          <cell r="A42">
            <v>-1222251.5</v>
          </cell>
          <cell r="B42">
            <v>1222251.5</v>
          </cell>
          <cell r="C42">
            <v>38260</v>
          </cell>
          <cell r="D42" t="str">
            <v>40010151</v>
          </cell>
          <cell r="E42" t="str">
            <v>Sales - LNG Spot</v>
          </cell>
          <cell r="F42" t="str">
            <v>OE002/04-EL004-BP INV#133</v>
          </cell>
          <cell r="G42" t="str">
            <v>JV-370904</v>
          </cell>
        </row>
        <row r="43">
          <cell r="A43">
            <v>-1361084</v>
          </cell>
          <cell r="B43">
            <v>1361084</v>
          </cell>
          <cell r="C43">
            <v>38260</v>
          </cell>
          <cell r="D43" t="str">
            <v>40010151</v>
          </cell>
          <cell r="E43" t="str">
            <v>Sales - LNG Spot</v>
          </cell>
          <cell r="F43" t="str">
            <v>INV 0138/1-DT.16/09/04-BP</v>
          </cell>
          <cell r="G43" t="str">
            <v>JV- 010904</v>
          </cell>
        </row>
        <row r="44">
          <cell r="A44">
            <v>-1660000</v>
          </cell>
          <cell r="B44">
            <v>1660000</v>
          </cell>
          <cell r="C44">
            <v>38260</v>
          </cell>
          <cell r="D44" t="str">
            <v>40010151</v>
          </cell>
          <cell r="E44" t="str">
            <v>Sales - LNG Spot</v>
          </cell>
          <cell r="F44" t="str">
            <v>OF010/04-GE003-SH INV#139</v>
          </cell>
          <cell r="G44" t="str">
            <v>JV-370904</v>
          </cell>
        </row>
        <row r="45">
          <cell r="A45">
            <v>-3650000</v>
          </cell>
          <cell r="B45">
            <v>3650000</v>
          </cell>
          <cell r="C45">
            <v>38138</v>
          </cell>
          <cell r="D45" t="str">
            <v>40010151</v>
          </cell>
          <cell r="E45" t="str">
            <v>Sales - LNG Spot</v>
          </cell>
          <cell r="F45" t="str">
            <v>INV#126 OE001/04-EL002-TE</v>
          </cell>
          <cell r="G45" t="str">
            <v>JV- 220504</v>
          </cell>
        </row>
        <row r="46">
          <cell r="A46">
            <v>-4511928</v>
          </cell>
          <cell r="B46">
            <v>4511928</v>
          </cell>
          <cell r="C46">
            <v>38260</v>
          </cell>
          <cell r="D46" t="str">
            <v>40010151</v>
          </cell>
          <cell r="E46" t="str">
            <v>Sales - LNG Spot</v>
          </cell>
          <cell r="F46" t="str">
            <v>INV 0138/1-DT.16/09/04-BP</v>
          </cell>
          <cell r="G46" t="str">
            <v>JV- 010904</v>
          </cell>
        </row>
        <row r="47">
          <cell r="A47">
            <v>-4537488</v>
          </cell>
          <cell r="B47">
            <v>4537488</v>
          </cell>
          <cell r="C47">
            <v>38230</v>
          </cell>
          <cell r="D47" t="str">
            <v>40010151</v>
          </cell>
          <cell r="E47" t="str">
            <v>Sales - LNG Spot</v>
          </cell>
          <cell r="F47" t="str">
            <v>INV 0135/1-DT.18/08/04-TE</v>
          </cell>
          <cell r="G47" t="str">
            <v>JV- 010804</v>
          </cell>
        </row>
        <row r="48">
          <cell r="A48">
            <v>-5200000</v>
          </cell>
          <cell r="B48">
            <v>5200000</v>
          </cell>
          <cell r="C48">
            <v>38107</v>
          </cell>
          <cell r="D48" t="str">
            <v>40010151</v>
          </cell>
          <cell r="E48" t="str">
            <v>Sales - LNG Spot</v>
          </cell>
          <cell r="F48" t="str">
            <v>INV 0123/1-DT.18/04/04-KG</v>
          </cell>
          <cell r="G48" t="str">
            <v>JV- 010404</v>
          </cell>
        </row>
        <row r="49">
          <cell r="A49">
            <v>-6383753</v>
          </cell>
          <cell r="B49">
            <v>6383753</v>
          </cell>
          <cell r="C49">
            <v>38046</v>
          </cell>
          <cell r="D49" t="str">
            <v>40010151</v>
          </cell>
          <cell r="E49" t="str">
            <v>Sales - LNG Spot</v>
          </cell>
          <cell r="F49" t="str">
            <v>INV 0115/1-DT.14/02/04-KG</v>
          </cell>
          <cell r="G49" t="str">
            <v>JV- 010204</v>
          </cell>
        </row>
        <row r="50">
          <cell r="A50">
            <v>-15442681.93</v>
          </cell>
          <cell r="B50">
            <v>15442681.93</v>
          </cell>
          <cell r="C50">
            <v>38138</v>
          </cell>
          <cell r="D50" t="str">
            <v>40010151</v>
          </cell>
          <cell r="E50" t="str">
            <v>Sales - LNG Spot</v>
          </cell>
          <cell r="F50" t="str">
            <v>REV JV 010504 INV#128</v>
          </cell>
          <cell r="G50" t="str">
            <v>JV- 220504</v>
          </cell>
        </row>
        <row r="52">
          <cell r="B52">
            <v>-236438344.56</v>
          </cell>
        </row>
        <row r="53">
          <cell r="G53">
            <v>0</v>
          </cell>
        </row>
        <row r="58">
          <cell r="B58" t="str">
            <v>Actual Ledger</v>
          </cell>
          <cell r="D58" t="str">
            <v>Chart of Accounts</v>
          </cell>
          <cell r="F58" t="str">
            <v>Actual Ledger</v>
          </cell>
        </row>
        <row r="59">
          <cell r="B59" t="str">
            <v>Base Amount</v>
          </cell>
          <cell r="C59" t="str">
            <v>Transaction Date</v>
          </cell>
          <cell r="D59" t="str">
            <v>Account Code</v>
          </cell>
          <cell r="E59" t="str">
            <v>Name</v>
          </cell>
          <cell r="F59" t="str">
            <v>Description</v>
          </cell>
          <cell r="G59" t="str">
            <v>Transaction Reference</v>
          </cell>
        </row>
        <row r="60">
          <cell r="B60">
            <v>-14154885</v>
          </cell>
          <cell r="C60">
            <v>38017</v>
          </cell>
          <cell r="D60" t="str">
            <v>40010151</v>
          </cell>
          <cell r="E60" t="str">
            <v>Sales - LNG Spot</v>
          </cell>
          <cell r="F60" t="str">
            <v>INV 0112/1-DT.15/01/04-KG</v>
          </cell>
          <cell r="G60" t="str">
            <v>JV- 010104</v>
          </cell>
        </row>
        <row r="61">
          <cell r="B61">
            <v>-6385995</v>
          </cell>
          <cell r="C61">
            <v>38017</v>
          </cell>
          <cell r="D61" t="str">
            <v>40010151</v>
          </cell>
          <cell r="E61" t="str">
            <v>Sales - LNG Spot</v>
          </cell>
          <cell r="F61" t="str">
            <v>INV 0110/1-DT.14/01/04-SH</v>
          </cell>
          <cell r="G61" t="str">
            <v>JV- 010104</v>
          </cell>
        </row>
        <row r="62">
          <cell r="B62">
            <v>-43973.82</v>
          </cell>
          <cell r="C62">
            <v>38017</v>
          </cell>
          <cell r="D62" t="str">
            <v>40010151</v>
          </cell>
          <cell r="E62" t="str">
            <v>Sales - LNG Spot</v>
          </cell>
          <cell r="F62" t="str">
            <v>INV 0111/1-DT.14/01/04-SH</v>
          </cell>
          <cell r="G62" t="str">
            <v>JV- 010104</v>
          </cell>
        </row>
        <row r="63">
          <cell r="B63">
            <v>-17499515</v>
          </cell>
          <cell r="C63">
            <v>38046</v>
          </cell>
          <cell r="D63" t="str">
            <v>40010151</v>
          </cell>
          <cell r="E63" t="str">
            <v>Sales - LNG Spot</v>
          </cell>
          <cell r="F63" t="str">
            <v>INV 0115/1-DT.14/02/04-KG</v>
          </cell>
          <cell r="G63" t="str">
            <v>JV- 010204</v>
          </cell>
        </row>
        <row r="64">
          <cell r="B64">
            <v>-6404765.4000000004</v>
          </cell>
          <cell r="C64">
            <v>38046</v>
          </cell>
          <cell r="D64" t="str">
            <v>40010151</v>
          </cell>
          <cell r="E64" t="str">
            <v>Sales - LNG Spot</v>
          </cell>
          <cell r="F64" t="str">
            <v>INV 0113/1-DT.10/02/04-SH</v>
          </cell>
          <cell r="G64" t="str">
            <v>JV- 010204</v>
          </cell>
        </row>
        <row r="65">
          <cell r="B65">
            <v>-90907.74</v>
          </cell>
          <cell r="C65">
            <v>38046</v>
          </cell>
          <cell r="D65" t="str">
            <v>40010151</v>
          </cell>
          <cell r="E65" t="str">
            <v>Sales - LNG Spot</v>
          </cell>
          <cell r="F65" t="str">
            <v>INV 0114/1-DT.10/02/04-SH</v>
          </cell>
          <cell r="G65" t="str">
            <v>JV- 010204</v>
          </cell>
        </row>
        <row r="66">
          <cell r="B66">
            <v>6383753</v>
          </cell>
          <cell r="C66">
            <v>38046</v>
          </cell>
          <cell r="D66" t="str">
            <v>40010151</v>
          </cell>
          <cell r="E66" t="str">
            <v>Sales - LNG Spot</v>
          </cell>
          <cell r="F66" t="str">
            <v>INV 0115/1-DT.14/02/04-KG</v>
          </cell>
          <cell r="G66" t="str">
            <v>JV- 010204</v>
          </cell>
        </row>
        <row r="67">
          <cell r="B67">
            <v>-14311530</v>
          </cell>
          <cell r="C67">
            <v>38077</v>
          </cell>
          <cell r="D67" t="str">
            <v>40010151</v>
          </cell>
          <cell r="E67" t="str">
            <v>Sales - LNG Spot</v>
          </cell>
          <cell r="F67" t="str">
            <v>INV 0116/1-DT.06/03/04-KG</v>
          </cell>
          <cell r="G67" t="str">
            <v>JV- 010304</v>
          </cell>
        </row>
        <row r="68">
          <cell r="B68">
            <v>-12483244.199999999</v>
          </cell>
          <cell r="C68">
            <v>38077</v>
          </cell>
          <cell r="D68" t="str">
            <v>40010151</v>
          </cell>
          <cell r="E68" t="str">
            <v>Sales - LNG Spot</v>
          </cell>
          <cell r="F68" t="str">
            <v>INV 0119/1-DT.12/03/04-TG</v>
          </cell>
          <cell r="G68" t="str">
            <v>JV- 010304</v>
          </cell>
        </row>
        <row r="69">
          <cell r="B69">
            <v>-6583238.4000000004</v>
          </cell>
          <cell r="C69">
            <v>38077</v>
          </cell>
          <cell r="D69" t="str">
            <v>40010151</v>
          </cell>
          <cell r="E69" t="str">
            <v>Sales - LNG Spot</v>
          </cell>
          <cell r="F69" t="str">
            <v>INV 0118/1-DT.07/03/04-SH</v>
          </cell>
          <cell r="G69" t="str">
            <v>JV- 010304</v>
          </cell>
        </row>
        <row r="70">
          <cell r="B70">
            <v>-22765.599999999999</v>
          </cell>
          <cell r="C70">
            <v>38077</v>
          </cell>
          <cell r="D70" t="str">
            <v>40010151</v>
          </cell>
          <cell r="E70" t="str">
            <v>Sales - LNG Spot</v>
          </cell>
          <cell r="F70" t="str">
            <v>INV 0117/1-DT.07/03/04-SH</v>
          </cell>
          <cell r="G70" t="str">
            <v>JV- 010304</v>
          </cell>
        </row>
        <row r="71">
          <cell r="B71">
            <v>-16926287</v>
          </cell>
          <cell r="C71">
            <v>38107</v>
          </cell>
          <cell r="D71" t="str">
            <v>40010151</v>
          </cell>
          <cell r="E71" t="str">
            <v>Sales - LNG Spot</v>
          </cell>
          <cell r="F71" t="str">
            <v>INV 0123/1-DT.18/04/04-KG</v>
          </cell>
          <cell r="G71" t="str">
            <v>JV- 010404</v>
          </cell>
        </row>
        <row r="72">
          <cell r="B72">
            <v>-8900448</v>
          </cell>
          <cell r="C72">
            <v>38107</v>
          </cell>
          <cell r="D72" t="str">
            <v>40010151</v>
          </cell>
          <cell r="E72" t="str">
            <v>Sales - LNG Spot</v>
          </cell>
          <cell r="F72" t="str">
            <v>INV 0122/1-DT.04/04/04-UF</v>
          </cell>
          <cell r="G72" t="str">
            <v>JV- 010404</v>
          </cell>
        </row>
        <row r="73">
          <cell r="B73">
            <v>-6978780.2999999998</v>
          </cell>
          <cell r="C73">
            <v>38107</v>
          </cell>
          <cell r="D73" t="str">
            <v>40010151</v>
          </cell>
          <cell r="E73" t="str">
            <v>Sales - LNG Spot</v>
          </cell>
          <cell r="F73" t="str">
            <v>INV 00124 DT 3/05/04</v>
          </cell>
          <cell r="G73" t="str">
            <v>JV- 010404</v>
          </cell>
        </row>
        <row r="74">
          <cell r="B74">
            <v>-6479978.7000000002</v>
          </cell>
          <cell r="C74">
            <v>38107</v>
          </cell>
          <cell r="D74" t="str">
            <v>40010151</v>
          </cell>
          <cell r="E74" t="str">
            <v>Sales - LNG Spot</v>
          </cell>
          <cell r="F74" t="str">
            <v>INV 0120/1-DT.01/04/04-SH</v>
          </cell>
          <cell r="G74" t="str">
            <v>JV- 010404</v>
          </cell>
        </row>
        <row r="75">
          <cell r="B75">
            <v>-80361.81</v>
          </cell>
          <cell r="C75">
            <v>38107</v>
          </cell>
          <cell r="D75" t="str">
            <v>40010151</v>
          </cell>
          <cell r="E75" t="str">
            <v>Sales - LNG Spot</v>
          </cell>
          <cell r="F75" t="str">
            <v>INV 0121/1-DT.01/04/04-SH</v>
          </cell>
          <cell r="G75" t="str">
            <v>JV- 010404</v>
          </cell>
        </row>
        <row r="76">
          <cell r="B76">
            <v>-56913.15</v>
          </cell>
          <cell r="C76">
            <v>38107</v>
          </cell>
          <cell r="D76" t="str">
            <v>40010151</v>
          </cell>
          <cell r="E76" t="str">
            <v>Sales - LNG Spot</v>
          </cell>
          <cell r="F76" t="str">
            <v>INV 00125 DT 3/05/04</v>
          </cell>
          <cell r="G76" t="str">
            <v>JV- 010404</v>
          </cell>
        </row>
        <row r="77">
          <cell r="B77">
            <v>5200000</v>
          </cell>
          <cell r="C77">
            <v>38107</v>
          </cell>
          <cell r="D77" t="str">
            <v>40010151</v>
          </cell>
          <cell r="E77" t="str">
            <v>Sales - LNG Spot</v>
          </cell>
          <cell r="F77" t="str">
            <v>INV 0123/1-DT.18/04/04-KG</v>
          </cell>
          <cell r="G77" t="str">
            <v>JV- 010404</v>
          </cell>
        </row>
        <row r="78">
          <cell r="B78">
            <v>-15442681.93</v>
          </cell>
          <cell r="C78">
            <v>38137</v>
          </cell>
          <cell r="D78" t="str">
            <v>40010151</v>
          </cell>
          <cell r="E78" t="str">
            <v>Sales - LNG Spot</v>
          </cell>
          <cell r="F78" t="str">
            <v>INV 0128/1-DT.01/06/04-UF</v>
          </cell>
          <cell r="G78" t="str">
            <v>JV- 010504</v>
          </cell>
        </row>
        <row r="79">
          <cell r="B79">
            <v>-14743336</v>
          </cell>
          <cell r="C79">
            <v>38137</v>
          </cell>
          <cell r="D79" t="str">
            <v>40010151</v>
          </cell>
          <cell r="E79" t="str">
            <v>Sales - LNG Spot</v>
          </cell>
          <cell r="F79" t="str">
            <v>INV 0126/1-DT.19/05/04-TE</v>
          </cell>
          <cell r="G79" t="str">
            <v>JV- 010504</v>
          </cell>
        </row>
        <row r="80">
          <cell r="B80">
            <v>-5984048</v>
          </cell>
          <cell r="C80">
            <v>38137</v>
          </cell>
          <cell r="D80" t="str">
            <v>40010151</v>
          </cell>
          <cell r="E80" t="str">
            <v>Sales - LNG Spot</v>
          </cell>
          <cell r="F80" t="str">
            <v>INV 0127/1-DT.29/05/04-SH</v>
          </cell>
          <cell r="G80" t="str">
            <v>JV- 010504</v>
          </cell>
        </row>
        <row r="81">
          <cell r="B81">
            <v>-8808346.5999999996</v>
          </cell>
          <cell r="C81">
            <v>38138</v>
          </cell>
          <cell r="D81" t="str">
            <v>40010151</v>
          </cell>
          <cell r="E81" t="str">
            <v>Sales - LNG Spot</v>
          </cell>
          <cell r="F81" t="str">
            <v>INV#00128 DT 01/6/04</v>
          </cell>
          <cell r="G81" t="str">
            <v>JV- 220504</v>
          </cell>
        </row>
        <row r="82">
          <cell r="B82">
            <v>3650000</v>
          </cell>
          <cell r="C82">
            <v>38138</v>
          </cell>
          <cell r="D82" t="str">
            <v>40010151</v>
          </cell>
          <cell r="E82" t="str">
            <v>Sales - LNG Spot</v>
          </cell>
          <cell r="F82" t="str">
            <v>INV#126 OE001/04-EL002-TE</v>
          </cell>
          <cell r="G82" t="str">
            <v>JV- 220504</v>
          </cell>
        </row>
        <row r="83">
          <cell r="B83">
            <v>15442681.93</v>
          </cell>
          <cell r="C83">
            <v>38138</v>
          </cell>
          <cell r="D83" t="str">
            <v>40010151</v>
          </cell>
          <cell r="E83" t="str">
            <v>Sales - LNG Spot</v>
          </cell>
          <cell r="F83" t="str">
            <v>REV JV 010504 INV#128</v>
          </cell>
          <cell r="G83" t="str">
            <v>JV- 220504</v>
          </cell>
        </row>
        <row r="84">
          <cell r="B84">
            <v>-11108726.439999999</v>
          </cell>
          <cell r="C84">
            <v>38168</v>
          </cell>
          <cell r="D84" t="str">
            <v>40010151</v>
          </cell>
          <cell r="E84" t="str">
            <v>Sales - LNG Spot</v>
          </cell>
          <cell r="F84" t="str">
            <v>INV 0129/1-DT.22/06/04-BP</v>
          </cell>
          <cell r="G84" t="str">
            <v>JV- 010604</v>
          </cell>
        </row>
        <row r="85">
          <cell r="B85">
            <v>-8779823.8000000007</v>
          </cell>
          <cell r="C85">
            <v>38168</v>
          </cell>
          <cell r="D85" t="str">
            <v>40010151</v>
          </cell>
          <cell r="E85" t="str">
            <v>Sales - LNG Spot</v>
          </cell>
          <cell r="F85" t="str">
            <v>INV 0131/1-DT.02/07/04-UF</v>
          </cell>
          <cell r="G85" t="str">
            <v>JV- 010604</v>
          </cell>
        </row>
        <row r="86">
          <cell r="B86">
            <v>-7060990.7999999998</v>
          </cell>
          <cell r="C86">
            <v>38168</v>
          </cell>
          <cell r="D86" t="str">
            <v>40010151</v>
          </cell>
          <cell r="E86" t="str">
            <v>Sales - LNG Spot</v>
          </cell>
          <cell r="F86" t="str">
            <v>INV 0130/1-DT.24/06/04-SH</v>
          </cell>
          <cell r="G86" t="str">
            <v>JV- 010604</v>
          </cell>
        </row>
        <row r="87">
          <cell r="B87">
            <v>-11228578.199999999</v>
          </cell>
          <cell r="C87">
            <v>38199</v>
          </cell>
          <cell r="D87" t="str">
            <v>40010151</v>
          </cell>
          <cell r="E87" t="str">
            <v>Sales - LNG Spot</v>
          </cell>
          <cell r="F87" t="str">
            <v>INV 0133/1-DT.20/07/04-BP</v>
          </cell>
          <cell r="G87" t="str">
            <v>JV- 010704</v>
          </cell>
        </row>
        <row r="88">
          <cell r="B88">
            <v>-8765173.1999999993</v>
          </cell>
          <cell r="C88">
            <v>38199</v>
          </cell>
          <cell r="D88" t="str">
            <v>40010151</v>
          </cell>
          <cell r="E88" t="str">
            <v>Sales - LNG Spot</v>
          </cell>
          <cell r="F88" t="str">
            <v>INV 0134/1-DT.31/07/04-UF</v>
          </cell>
          <cell r="G88" t="str">
            <v>JV- 010704</v>
          </cell>
        </row>
        <row r="89">
          <cell r="B89">
            <v>-6605863.7999999998</v>
          </cell>
          <cell r="C89">
            <v>38199</v>
          </cell>
          <cell r="D89" t="str">
            <v>40010151</v>
          </cell>
          <cell r="E89" t="str">
            <v>Sales - LNG Spot</v>
          </cell>
          <cell r="F89" t="str">
            <v>INV 0132/1-DT.19/07/04-SH</v>
          </cell>
          <cell r="G89" t="str">
            <v>JV- 010704</v>
          </cell>
        </row>
        <row r="90">
          <cell r="B90">
            <v>-17852400</v>
          </cell>
          <cell r="C90">
            <v>38230</v>
          </cell>
          <cell r="D90" t="str">
            <v>40010151</v>
          </cell>
          <cell r="E90" t="str">
            <v>Sales - LNG Spot</v>
          </cell>
          <cell r="F90" t="str">
            <v>INV 0135/1-DT.18/08/04-TE</v>
          </cell>
          <cell r="G90" t="str">
            <v>JV- 010804</v>
          </cell>
        </row>
        <row r="91">
          <cell r="B91">
            <v>-8801049.0999999996</v>
          </cell>
          <cell r="C91">
            <v>38230</v>
          </cell>
          <cell r="D91" t="str">
            <v>40010151</v>
          </cell>
          <cell r="E91" t="str">
            <v>Sales - LNG Spot</v>
          </cell>
          <cell r="F91" t="str">
            <v>INV 0137/1-DT.31/08/04-UF</v>
          </cell>
          <cell r="G91" t="str">
            <v>JV- 010804</v>
          </cell>
        </row>
        <row r="92">
          <cell r="B92">
            <v>-6712638.4000000004</v>
          </cell>
          <cell r="C92">
            <v>38230</v>
          </cell>
          <cell r="D92" t="str">
            <v>40010151</v>
          </cell>
          <cell r="E92" t="str">
            <v>Sales - LNG Spot</v>
          </cell>
          <cell r="F92" t="str">
            <v>INV 0136/1-DT.19/08/04-SH</v>
          </cell>
          <cell r="G92" t="str">
            <v>JV- 010804</v>
          </cell>
        </row>
        <row r="93">
          <cell r="B93">
            <v>1146270</v>
          </cell>
          <cell r="C93">
            <v>38230</v>
          </cell>
          <cell r="D93" t="str">
            <v>40010151</v>
          </cell>
          <cell r="E93" t="str">
            <v>Sales - LNG Spot</v>
          </cell>
          <cell r="F93" t="str">
            <v>INV 0135/1-DT.18/08/04-TE</v>
          </cell>
          <cell r="G93" t="str">
            <v>JV- 010804</v>
          </cell>
        </row>
        <row r="94">
          <cell r="B94">
            <v>4537488</v>
          </cell>
          <cell r="C94">
            <v>38230</v>
          </cell>
          <cell r="D94" t="str">
            <v>40010151</v>
          </cell>
          <cell r="E94" t="str">
            <v>Sales - LNG Spot</v>
          </cell>
          <cell r="F94" t="str">
            <v>INV 0135/1-DT.18/08/04-TE</v>
          </cell>
          <cell r="G94" t="str">
            <v>JV- 010804</v>
          </cell>
        </row>
        <row r="95">
          <cell r="B95">
            <v>-18693063.199999999</v>
          </cell>
          <cell r="C95">
            <v>38260</v>
          </cell>
          <cell r="D95" t="str">
            <v>40010151</v>
          </cell>
          <cell r="E95" t="str">
            <v>Sales - LNG Spot</v>
          </cell>
          <cell r="F95" t="str">
            <v>INV 0138/1-DT.16/09/04-BP</v>
          </cell>
          <cell r="G95" t="str">
            <v>JV- 010904</v>
          </cell>
        </row>
        <row r="96">
          <cell r="B96">
            <v>-8760669.5999999996</v>
          </cell>
          <cell r="C96">
            <v>38260</v>
          </cell>
          <cell r="D96" t="str">
            <v>40010151</v>
          </cell>
          <cell r="E96" t="str">
            <v>Sales - LNG Spot</v>
          </cell>
          <cell r="F96" t="str">
            <v>INV 0140/1-DT.29/09/04-UF</v>
          </cell>
          <cell r="G96" t="str">
            <v>JV- 010904</v>
          </cell>
        </row>
        <row r="97">
          <cell r="B97">
            <v>-6838674.7999999998</v>
          </cell>
          <cell r="C97">
            <v>38260</v>
          </cell>
          <cell r="D97" t="str">
            <v>40010151</v>
          </cell>
          <cell r="E97" t="str">
            <v>Sales - LNG Spot</v>
          </cell>
          <cell r="F97" t="str">
            <v>INV 0139/1-DT.20/09/04-SH</v>
          </cell>
          <cell r="G97" t="str">
            <v>JV- 010904</v>
          </cell>
        </row>
        <row r="98">
          <cell r="B98">
            <v>-394874.5</v>
          </cell>
          <cell r="C98">
            <v>38260</v>
          </cell>
          <cell r="D98" t="str">
            <v>40010151</v>
          </cell>
          <cell r="E98" t="str">
            <v>Sales - LNG Spot</v>
          </cell>
          <cell r="F98" t="str">
            <v>OE001/04-EL002-TE INV#126</v>
          </cell>
          <cell r="G98" t="str">
            <v>JV-370904</v>
          </cell>
        </row>
        <row r="99">
          <cell r="B99">
            <v>9916</v>
          </cell>
          <cell r="C99">
            <v>38260</v>
          </cell>
          <cell r="D99" t="str">
            <v>40010151</v>
          </cell>
          <cell r="E99" t="str">
            <v>Sales - LNG Spot</v>
          </cell>
          <cell r="F99" t="str">
            <v>OE004/04-EL006-BP INV#138</v>
          </cell>
          <cell r="G99" t="str">
            <v>JV-370904</v>
          </cell>
        </row>
        <row r="100">
          <cell r="B100">
            <v>10810.5</v>
          </cell>
          <cell r="C100">
            <v>38260</v>
          </cell>
          <cell r="D100" t="str">
            <v>40010151</v>
          </cell>
          <cell r="E100" t="str">
            <v>Sales - LNG Spot</v>
          </cell>
          <cell r="F100" t="str">
            <v>OE003/04-EL005-BP INV#135</v>
          </cell>
          <cell r="G100" t="str">
            <v>JV-370904</v>
          </cell>
        </row>
        <row r="101">
          <cell r="B101">
            <v>780000</v>
          </cell>
          <cell r="C101">
            <v>38260</v>
          </cell>
          <cell r="D101" t="str">
            <v>40010151</v>
          </cell>
          <cell r="E101" t="str">
            <v>Sales - LNG Spot</v>
          </cell>
          <cell r="F101" t="str">
            <v>OF007/04-MT002-SH INV#130</v>
          </cell>
          <cell r="G101" t="str">
            <v>JV-370904</v>
          </cell>
        </row>
        <row r="102">
          <cell r="B102">
            <v>780000</v>
          </cell>
          <cell r="C102">
            <v>38260</v>
          </cell>
          <cell r="D102" t="str">
            <v>40010151</v>
          </cell>
          <cell r="E102" t="str">
            <v>Sales - LNG Spot</v>
          </cell>
          <cell r="F102" t="str">
            <v>OF009/04-GE002-SH INV#136</v>
          </cell>
          <cell r="G102" t="str">
            <v>JV-370904</v>
          </cell>
        </row>
        <row r="103">
          <cell r="B103">
            <v>850000</v>
          </cell>
          <cell r="C103">
            <v>38260</v>
          </cell>
          <cell r="D103" t="str">
            <v>40010151</v>
          </cell>
          <cell r="E103" t="str">
            <v>Sales - LNG Spot</v>
          </cell>
          <cell r="F103" t="str">
            <v>OF008/04-GE001-SH INV#132</v>
          </cell>
          <cell r="G103" t="str">
            <v>JV-370904</v>
          </cell>
        </row>
        <row r="104">
          <cell r="B104">
            <v>1222251.5</v>
          </cell>
          <cell r="C104">
            <v>38260</v>
          </cell>
          <cell r="D104" t="str">
            <v>40010151</v>
          </cell>
          <cell r="E104" t="str">
            <v>Sales - LNG Spot</v>
          </cell>
          <cell r="F104" t="str">
            <v>OE002/04-EL004-BP INV#133</v>
          </cell>
          <cell r="G104" t="str">
            <v>JV-370904</v>
          </cell>
        </row>
        <row r="105">
          <cell r="B105">
            <v>1361084</v>
          </cell>
          <cell r="C105">
            <v>38260</v>
          </cell>
          <cell r="D105" t="str">
            <v>40010151</v>
          </cell>
          <cell r="E105" t="str">
            <v>Sales - LNG Spot</v>
          </cell>
          <cell r="F105" t="str">
            <v>INV 0138/1-DT.16/09/04-BP</v>
          </cell>
          <cell r="G105" t="str">
            <v>JV- 010904</v>
          </cell>
        </row>
        <row r="106">
          <cell r="B106">
            <v>1660000</v>
          </cell>
          <cell r="C106">
            <v>38260</v>
          </cell>
          <cell r="D106" t="str">
            <v>40010151</v>
          </cell>
          <cell r="E106" t="str">
            <v>Sales - LNG Spot</v>
          </cell>
          <cell r="F106" t="str">
            <v>OF010/04-GE003-SH INV#139</v>
          </cell>
          <cell r="G106" t="str">
            <v>JV-370904</v>
          </cell>
        </row>
        <row r="107">
          <cell r="B107">
            <v>4511928</v>
          </cell>
          <cell r="C107">
            <v>38260</v>
          </cell>
          <cell r="D107" t="str">
            <v>40010151</v>
          </cell>
          <cell r="E107" t="str">
            <v>Sales - LNG Spot</v>
          </cell>
          <cell r="F107" t="str">
            <v>INV 0138/1-DT.16/09/04-BP</v>
          </cell>
          <cell r="G107" t="str">
            <v>JV- 010904</v>
          </cell>
        </row>
        <row r="109">
          <cell r="B109">
            <v>-236438344.56</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
      <sheetName val="RRC"/>
      <sheetName val="TKA"/>
      <sheetName val="TMA"/>
      <sheetName val="TDI"/>
      <sheetName val="LEASE"/>
      <sheetName val="IML"/>
      <sheetName val="KSI"/>
      <sheetName val="HO (2)"/>
      <sheetName val="MainReportEBG (2)"/>
      <sheetName val="Economic and Financial Data"/>
      <sheetName val="dat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B"/>
    </sheetNames>
    <sheetDataSet>
      <sheetData sheetId="0">
        <row r="1">
          <cell r="A1" t="str">
            <v>NAME</v>
          </cell>
          <cell r="B1" t="str">
            <v>GL</v>
          </cell>
          <cell r="C1" t="str">
            <v>SL</v>
          </cell>
          <cell r="D1" t="str">
            <v>CCY</v>
          </cell>
          <cell r="E1" t="str">
            <v>INT</v>
          </cell>
          <cell r="F1" t="str">
            <v>TYPE</v>
          </cell>
          <cell r="G1" t="str">
            <v>CBM 5</v>
          </cell>
          <cell r="H1" t="str">
            <v>CBM 4</v>
          </cell>
          <cell r="I1" t="str">
            <v>JMD</v>
          </cell>
          <cell r="J1" t="str">
            <v>USD</v>
          </cell>
          <cell r="K1" t="str">
            <v>JMD EQUIV.</v>
          </cell>
        </row>
        <row r="2">
          <cell r="A2" t="str">
            <v>GOVERNMENT OF JAMAICA</v>
          </cell>
          <cell r="B2">
            <v>120</v>
          </cell>
          <cell r="C2" t="str">
            <v>53</v>
          </cell>
          <cell r="D2" t="str">
            <v>USD</v>
          </cell>
          <cell r="E2">
            <v>10</v>
          </cell>
          <cell r="F2" t="str">
            <v>TERM</v>
          </cell>
          <cell r="G2" t="str">
            <v>C.G</v>
          </cell>
          <cell r="H2" t="str">
            <v>C.G</v>
          </cell>
          <cell r="I2">
            <v>73505542.340000004</v>
          </cell>
          <cell r="J2">
            <v>1363739.1899814473</v>
          </cell>
          <cell r="K2">
            <v>73505542.340000004</v>
          </cell>
        </row>
        <row r="3">
          <cell r="A3" t="str">
            <v>GOVERNMENT OF JAMAICA</v>
          </cell>
          <cell r="B3">
            <v>120</v>
          </cell>
          <cell r="C3" t="str">
            <v>18</v>
          </cell>
          <cell r="D3" t="str">
            <v>USD</v>
          </cell>
          <cell r="E3">
            <v>10</v>
          </cell>
          <cell r="F3" t="str">
            <v>TERM</v>
          </cell>
          <cell r="G3" t="str">
            <v>C.G</v>
          </cell>
          <cell r="H3" t="str">
            <v>C.G</v>
          </cell>
          <cell r="I3">
            <v>124330608.79000001</v>
          </cell>
          <cell r="J3">
            <v>2306690.3300556587</v>
          </cell>
          <cell r="K3">
            <v>124330608.79000001</v>
          </cell>
        </row>
        <row r="4">
          <cell r="A4" t="str">
            <v>CARIBBEAN CEMENT COMPANY LTD</v>
          </cell>
          <cell r="B4">
            <v>120</v>
          </cell>
          <cell r="C4" t="str">
            <v>04</v>
          </cell>
          <cell r="D4" t="str">
            <v>JA $</v>
          </cell>
          <cell r="E4">
            <v>26.5</v>
          </cell>
          <cell r="F4" t="str">
            <v>TERM</v>
          </cell>
          <cell r="G4" t="str">
            <v>CEMENT</v>
          </cell>
          <cell r="H4" t="str">
            <v>BUSINESS</v>
          </cell>
          <cell r="I4">
            <v>3625620.86</v>
          </cell>
          <cell r="J4">
            <v>0</v>
          </cell>
          <cell r="K4">
            <v>0</v>
          </cell>
        </row>
        <row r="5">
          <cell r="A5" t="str">
            <v>CARIBBEAN CEMENT COMPANY LTD</v>
          </cell>
          <cell r="B5">
            <v>127</v>
          </cell>
          <cell r="C5" t="str">
            <v>02</v>
          </cell>
          <cell r="D5" t="str">
            <v>JA $</v>
          </cell>
          <cell r="E5">
            <v>26.5</v>
          </cell>
          <cell r="F5" t="str">
            <v>O/D</v>
          </cell>
          <cell r="G5" t="str">
            <v>CEMENT</v>
          </cell>
          <cell r="H5" t="str">
            <v>BUSINESS</v>
          </cell>
          <cell r="I5">
            <v>49933863.700000003</v>
          </cell>
          <cell r="J5">
            <v>0</v>
          </cell>
          <cell r="K5">
            <v>0</v>
          </cell>
        </row>
        <row r="6">
          <cell r="A6" t="str">
            <v>STAFF-3%</v>
          </cell>
          <cell r="B6">
            <v>121</v>
          </cell>
          <cell r="C6" t="str">
            <v>08</v>
          </cell>
          <cell r="D6" t="str">
            <v>JA $</v>
          </cell>
          <cell r="E6">
            <v>3</v>
          </cell>
          <cell r="F6" t="str">
            <v>MTG.</v>
          </cell>
          <cell r="G6" t="str">
            <v>construction</v>
          </cell>
          <cell r="H6" t="str">
            <v>INDIV.</v>
          </cell>
          <cell r="I6">
            <v>38993280.640000001</v>
          </cell>
          <cell r="J6">
            <v>0</v>
          </cell>
          <cell r="K6">
            <v>0</v>
          </cell>
        </row>
        <row r="7">
          <cell r="A7" t="str">
            <v>STAFF-16%</v>
          </cell>
          <cell r="B7">
            <v>121</v>
          </cell>
          <cell r="C7" t="str">
            <v>10</v>
          </cell>
          <cell r="D7" t="str">
            <v>JA $</v>
          </cell>
          <cell r="E7">
            <v>16</v>
          </cell>
          <cell r="F7" t="str">
            <v>MTG.</v>
          </cell>
          <cell r="G7" t="str">
            <v>construction</v>
          </cell>
          <cell r="H7" t="str">
            <v>INDIV.</v>
          </cell>
          <cell r="I7">
            <v>10121239.039999999</v>
          </cell>
          <cell r="J7">
            <v>0</v>
          </cell>
          <cell r="K7">
            <v>0</v>
          </cell>
        </row>
        <row r="8">
          <cell r="A8" t="str">
            <v>HARMAN SALES COMPANY LTD.</v>
          </cell>
          <cell r="B8">
            <v>127</v>
          </cell>
          <cell r="C8" t="str">
            <v>06</v>
          </cell>
          <cell r="D8" t="str">
            <v>JA $</v>
          </cell>
          <cell r="E8">
            <v>19</v>
          </cell>
          <cell r="F8" t="str">
            <v>O/D</v>
          </cell>
          <cell r="G8" t="str">
            <v>DIST'N</v>
          </cell>
          <cell r="H8" t="str">
            <v>BUSINESS</v>
          </cell>
          <cell r="I8">
            <v>23442.66</v>
          </cell>
          <cell r="J8">
            <v>0</v>
          </cell>
          <cell r="K8">
            <v>0</v>
          </cell>
        </row>
        <row r="9">
          <cell r="A9" t="str">
            <v>GENERAL TOOL AND SUPPLY</v>
          </cell>
          <cell r="B9">
            <v>200</v>
          </cell>
          <cell r="C9" t="str">
            <v>66</v>
          </cell>
          <cell r="D9" t="str">
            <v>JA $</v>
          </cell>
          <cell r="E9">
            <v>15</v>
          </cell>
          <cell r="F9" t="str">
            <v>O/D</v>
          </cell>
          <cell r="G9" t="str">
            <v>DIST'N</v>
          </cell>
          <cell r="H9" t="str">
            <v>BUSINESS</v>
          </cell>
          <cell r="I9">
            <v>74801.64</v>
          </cell>
          <cell r="J9">
            <v>0</v>
          </cell>
          <cell r="K9">
            <v>0</v>
          </cell>
        </row>
        <row r="10">
          <cell r="A10" t="str">
            <v>COLGATE PALMOLIVE</v>
          </cell>
          <cell r="B10">
            <v>126</v>
          </cell>
          <cell r="C10" t="str">
            <v>02</v>
          </cell>
          <cell r="D10" t="str">
            <v>JA $</v>
          </cell>
          <cell r="E10">
            <v>26.5</v>
          </cell>
          <cell r="F10" t="str">
            <v>O/D</v>
          </cell>
          <cell r="G10" t="str">
            <v>DIST'N</v>
          </cell>
          <cell r="H10" t="str">
            <v>BUSINESS</v>
          </cell>
          <cell r="I10">
            <v>78375.87</v>
          </cell>
          <cell r="J10">
            <v>0</v>
          </cell>
          <cell r="K10">
            <v>0</v>
          </cell>
        </row>
        <row r="11">
          <cell r="A11" t="str">
            <v>HARDWARE &amp; LUMBER LTD.</v>
          </cell>
          <cell r="B11">
            <v>127</v>
          </cell>
          <cell r="C11" t="str">
            <v>02</v>
          </cell>
          <cell r="D11" t="str">
            <v>JA $</v>
          </cell>
          <cell r="E11">
            <v>19</v>
          </cell>
          <cell r="F11" t="str">
            <v>O/D</v>
          </cell>
          <cell r="G11" t="str">
            <v>DIST'N</v>
          </cell>
          <cell r="H11" t="str">
            <v>BUSINESS</v>
          </cell>
          <cell r="I11">
            <v>654953.55000000005</v>
          </cell>
          <cell r="J11">
            <v>0</v>
          </cell>
          <cell r="K11">
            <v>0</v>
          </cell>
        </row>
        <row r="12">
          <cell r="A12" t="str">
            <v>TIMO'S TRADING LIMITED</v>
          </cell>
          <cell r="B12">
            <v>127</v>
          </cell>
          <cell r="C12" t="str">
            <v>07</v>
          </cell>
          <cell r="D12" t="str">
            <v>JA $</v>
          </cell>
          <cell r="E12">
            <v>12</v>
          </cell>
          <cell r="F12" t="str">
            <v>O/D</v>
          </cell>
          <cell r="G12" t="str">
            <v>DIST'N</v>
          </cell>
          <cell r="H12" t="str">
            <v>BUSINESS</v>
          </cell>
          <cell r="I12">
            <v>1112224.8999999999</v>
          </cell>
          <cell r="J12">
            <v>0</v>
          </cell>
          <cell r="K12">
            <v>0</v>
          </cell>
        </row>
        <row r="13">
          <cell r="A13" t="str">
            <v>FALCON CORPORATION LIMITED</v>
          </cell>
          <cell r="B13">
            <v>120</v>
          </cell>
          <cell r="C13" t="str">
            <v>42</v>
          </cell>
          <cell r="D13" t="str">
            <v>USD</v>
          </cell>
          <cell r="E13">
            <v>15</v>
          </cell>
          <cell r="F13" t="str">
            <v>TERM</v>
          </cell>
          <cell r="G13" t="str">
            <v>DIST'N</v>
          </cell>
          <cell r="H13" t="str">
            <v>BUSINESS</v>
          </cell>
          <cell r="I13">
            <v>1617000</v>
          </cell>
          <cell r="J13">
            <v>30000</v>
          </cell>
          <cell r="K13">
            <v>1617000</v>
          </cell>
        </row>
        <row r="14">
          <cell r="A14" t="str">
            <v>K. CHANDIRAM LIMITED</v>
          </cell>
          <cell r="B14">
            <v>120</v>
          </cell>
          <cell r="C14" t="str">
            <v>04</v>
          </cell>
          <cell r="D14" t="str">
            <v>USD</v>
          </cell>
          <cell r="E14">
            <v>12</v>
          </cell>
          <cell r="F14" t="str">
            <v>TERM</v>
          </cell>
          <cell r="G14" t="str">
            <v>DIST'N</v>
          </cell>
          <cell r="H14" t="str">
            <v>BUSINESS</v>
          </cell>
          <cell r="I14">
            <v>2356692.88</v>
          </cell>
          <cell r="J14">
            <v>43723.430055658624</v>
          </cell>
          <cell r="K14">
            <v>2356692.88</v>
          </cell>
        </row>
        <row r="15">
          <cell r="A15" t="str">
            <v>NICO DISTRIBUTORS LIMITED</v>
          </cell>
          <cell r="B15">
            <v>120</v>
          </cell>
          <cell r="C15" t="str">
            <v>06</v>
          </cell>
          <cell r="D15" t="str">
            <v>JA $</v>
          </cell>
          <cell r="E15">
            <v>30.75</v>
          </cell>
          <cell r="F15" t="str">
            <v>TERM</v>
          </cell>
          <cell r="G15" t="str">
            <v>DIST'N</v>
          </cell>
          <cell r="H15" t="str">
            <v>BUSINESS</v>
          </cell>
          <cell r="I15">
            <v>2500958</v>
          </cell>
          <cell r="J15">
            <v>0</v>
          </cell>
          <cell r="K15">
            <v>0</v>
          </cell>
        </row>
        <row r="16">
          <cell r="A16" t="str">
            <v>GENERAL TOOL AND SUPPLY</v>
          </cell>
          <cell r="B16">
            <v>120</v>
          </cell>
          <cell r="C16" t="str">
            <v>42</v>
          </cell>
          <cell r="D16" t="str">
            <v>USD</v>
          </cell>
          <cell r="E16">
            <v>15</v>
          </cell>
          <cell r="F16" t="str">
            <v>TERM</v>
          </cell>
          <cell r="G16" t="str">
            <v>DIST'N</v>
          </cell>
          <cell r="H16" t="str">
            <v>BUSINESS</v>
          </cell>
          <cell r="I16">
            <v>8034973.25</v>
          </cell>
          <cell r="J16">
            <v>149071.85992578851</v>
          </cell>
          <cell r="K16">
            <v>8034973.25</v>
          </cell>
        </row>
        <row r="17">
          <cell r="A17" t="str">
            <v>JOHNSON &amp; JOHNSON JA. LTD.</v>
          </cell>
          <cell r="B17">
            <v>127</v>
          </cell>
          <cell r="C17" t="str">
            <v>01</v>
          </cell>
          <cell r="D17" t="str">
            <v>JA $</v>
          </cell>
          <cell r="E17">
            <v>26.3</v>
          </cell>
          <cell r="F17" t="str">
            <v>O/D</v>
          </cell>
          <cell r="G17" t="str">
            <v>DIST'N</v>
          </cell>
          <cell r="H17" t="str">
            <v>BUSINESS</v>
          </cell>
          <cell r="I17">
            <v>16198340.279999999</v>
          </cell>
          <cell r="J17">
            <v>0</v>
          </cell>
          <cell r="K17">
            <v>0</v>
          </cell>
        </row>
        <row r="18">
          <cell r="A18" t="str">
            <v>NICO DISTRIBUTORS LIMITED</v>
          </cell>
          <cell r="B18">
            <v>120</v>
          </cell>
          <cell r="C18" t="str">
            <v>06</v>
          </cell>
          <cell r="D18" t="str">
            <v>USD</v>
          </cell>
          <cell r="E18">
            <v>30.75</v>
          </cell>
          <cell r="F18" t="str">
            <v>TERM</v>
          </cell>
          <cell r="G18" t="str">
            <v>DIST'N</v>
          </cell>
          <cell r="H18" t="str">
            <v>BUSINESS</v>
          </cell>
          <cell r="I18">
            <v>19404000</v>
          </cell>
          <cell r="J18">
            <v>360000</v>
          </cell>
          <cell r="K18">
            <v>19404000</v>
          </cell>
        </row>
        <row r="19">
          <cell r="A19" t="str">
            <v>CESCO LIMITED</v>
          </cell>
          <cell r="B19">
            <v>120</v>
          </cell>
          <cell r="C19" t="str">
            <v>42</v>
          </cell>
          <cell r="D19" t="str">
            <v>USD</v>
          </cell>
          <cell r="E19">
            <v>15</v>
          </cell>
          <cell r="F19" t="str">
            <v>TERM</v>
          </cell>
          <cell r="G19" t="str">
            <v>DIST'N</v>
          </cell>
          <cell r="H19" t="str">
            <v>BUSINESS</v>
          </cell>
          <cell r="I19">
            <v>21554021.949999999</v>
          </cell>
          <cell r="J19">
            <v>399889.08998144715</v>
          </cell>
          <cell r="K19">
            <v>21554021.949999999</v>
          </cell>
        </row>
        <row r="20">
          <cell r="A20" t="str">
            <v>SEPROD LIMITED</v>
          </cell>
          <cell r="B20">
            <v>126</v>
          </cell>
          <cell r="C20" t="str">
            <v>02</v>
          </cell>
          <cell r="D20" t="str">
            <v>JA $</v>
          </cell>
          <cell r="E20">
            <v>12</v>
          </cell>
          <cell r="F20" t="str">
            <v>O/D</v>
          </cell>
          <cell r="G20" t="str">
            <v>DIST'N</v>
          </cell>
          <cell r="H20" t="str">
            <v>BUSINESS</v>
          </cell>
          <cell r="I20">
            <v>24918642.98</v>
          </cell>
          <cell r="J20">
            <v>0</v>
          </cell>
          <cell r="K20">
            <v>0</v>
          </cell>
        </row>
        <row r="21">
          <cell r="A21" t="str">
            <v>GRACE KENNEDY REMITTANCE SERVICE</v>
          </cell>
          <cell r="B21">
            <v>120</v>
          </cell>
          <cell r="C21" t="str">
            <v>04</v>
          </cell>
          <cell r="D21" t="str">
            <v>JA $</v>
          </cell>
          <cell r="E21">
            <v>32</v>
          </cell>
          <cell r="F21" t="str">
            <v>TERM</v>
          </cell>
          <cell r="G21" t="str">
            <v>F.I.</v>
          </cell>
          <cell r="H21" t="str">
            <v>F.I.</v>
          </cell>
          <cell r="I21">
            <v>976401.45</v>
          </cell>
          <cell r="J21">
            <v>0</v>
          </cell>
          <cell r="K21">
            <v>0</v>
          </cell>
        </row>
        <row r="22">
          <cell r="A22" t="str">
            <v>MANUFACTURERS SIGMA MERCHANT</v>
          </cell>
          <cell r="B22">
            <v>200</v>
          </cell>
          <cell r="C22" t="str">
            <v>21</v>
          </cell>
          <cell r="D22" t="str">
            <v>JA $</v>
          </cell>
          <cell r="E22">
            <v>15</v>
          </cell>
          <cell r="F22" t="str">
            <v>O/D</v>
          </cell>
          <cell r="G22" t="str">
            <v>F.I.</v>
          </cell>
          <cell r="H22" t="str">
            <v>F.I.</v>
          </cell>
          <cell r="I22">
            <v>13809207.609999999</v>
          </cell>
          <cell r="J22">
            <v>0</v>
          </cell>
          <cell r="K22">
            <v>0</v>
          </cell>
        </row>
        <row r="23">
          <cell r="A23" t="str">
            <v>CAPITAL AND CREDIT MERCHANT BANK</v>
          </cell>
          <cell r="B23">
            <v>120</v>
          </cell>
          <cell r="C23" t="str">
            <v>51</v>
          </cell>
          <cell r="D23" t="str">
            <v>USD</v>
          </cell>
          <cell r="E23">
            <v>7.25</v>
          </cell>
          <cell r="F23" t="str">
            <v>TERM</v>
          </cell>
          <cell r="G23" t="str">
            <v>F.I.</v>
          </cell>
          <cell r="H23" t="str">
            <v>F.I.</v>
          </cell>
          <cell r="I23">
            <v>177870000</v>
          </cell>
          <cell r="J23">
            <v>3300000</v>
          </cell>
          <cell r="K23">
            <v>177870000</v>
          </cell>
        </row>
        <row r="24">
          <cell r="A24" t="str">
            <v>NESTLE JAMAICA LIMITED</v>
          </cell>
          <cell r="B24">
            <v>127</v>
          </cell>
          <cell r="C24" t="str">
            <v>02</v>
          </cell>
          <cell r="D24" t="str">
            <v>JA $</v>
          </cell>
          <cell r="E24">
            <v>19</v>
          </cell>
          <cell r="F24" t="str">
            <v>O/D</v>
          </cell>
          <cell r="G24" t="str">
            <v>FOOD</v>
          </cell>
          <cell r="H24" t="str">
            <v>BUSINESS</v>
          </cell>
          <cell r="I24">
            <v>9797.0499999999993</v>
          </cell>
          <cell r="J24">
            <v>0</v>
          </cell>
          <cell r="K24">
            <v>0</v>
          </cell>
        </row>
        <row r="25">
          <cell r="A25" t="str">
            <v>CONTINENTAL BAKING CO.</v>
          </cell>
          <cell r="B25">
            <v>150</v>
          </cell>
          <cell r="C25" t="str">
            <v>01</v>
          </cell>
          <cell r="D25" t="str">
            <v>USD</v>
          </cell>
          <cell r="E25">
            <v>15</v>
          </cell>
          <cell r="F25" t="str">
            <v>LEASE</v>
          </cell>
          <cell r="G25" t="str">
            <v>FOOD</v>
          </cell>
          <cell r="H25" t="str">
            <v>BUSINESS</v>
          </cell>
          <cell r="I25">
            <v>30147.35</v>
          </cell>
          <cell r="J25">
            <v>559.32003710575134</v>
          </cell>
          <cell r="K25">
            <v>30147.349999999995</v>
          </cell>
        </row>
        <row r="26">
          <cell r="A26" t="str">
            <v>INTL INGREDIENTS LTD.</v>
          </cell>
          <cell r="B26">
            <v>150</v>
          </cell>
          <cell r="C26" t="str">
            <v>01</v>
          </cell>
          <cell r="D26" t="str">
            <v>JA $</v>
          </cell>
          <cell r="E26">
            <v>24</v>
          </cell>
          <cell r="F26" t="str">
            <v>LEASE</v>
          </cell>
          <cell r="G26" t="str">
            <v>FOOD</v>
          </cell>
          <cell r="H26" t="str">
            <v>BUSINESS</v>
          </cell>
          <cell r="I26">
            <v>143637.04</v>
          </cell>
          <cell r="J26">
            <v>0</v>
          </cell>
          <cell r="K26">
            <v>0</v>
          </cell>
        </row>
        <row r="27">
          <cell r="A27" t="str">
            <v>WENDICO JAMAICA LIMITED</v>
          </cell>
          <cell r="B27">
            <v>150</v>
          </cell>
          <cell r="C27" t="str">
            <v>01</v>
          </cell>
          <cell r="D27" t="str">
            <v>USD</v>
          </cell>
          <cell r="E27">
            <v>12</v>
          </cell>
          <cell r="F27" t="str">
            <v>LEASE</v>
          </cell>
          <cell r="G27" t="str">
            <v>FOOD</v>
          </cell>
          <cell r="H27" t="str">
            <v>BUSINESS</v>
          </cell>
          <cell r="I27">
            <v>1362168.89</v>
          </cell>
          <cell r="J27">
            <v>25272.150092764376</v>
          </cell>
          <cell r="K27">
            <v>1362168.89</v>
          </cell>
        </row>
        <row r="28">
          <cell r="A28" t="str">
            <v>RESTAURANTS OF JAMAICA</v>
          </cell>
          <cell r="B28">
            <v>150</v>
          </cell>
          <cell r="C28" t="str">
            <v>00</v>
          </cell>
          <cell r="D28" t="str">
            <v>JA $</v>
          </cell>
          <cell r="E28">
            <v>20.88</v>
          </cell>
          <cell r="F28" t="str">
            <v>LEASE</v>
          </cell>
          <cell r="G28" t="str">
            <v>FOOD</v>
          </cell>
          <cell r="H28" t="str">
            <v>BUSINESS</v>
          </cell>
          <cell r="I28">
            <v>1660319.47</v>
          </cell>
          <cell r="J28">
            <v>0</v>
          </cell>
          <cell r="K28">
            <v>0</v>
          </cell>
        </row>
        <row r="29">
          <cell r="A29" t="str">
            <v>INTL INGREDIENTS LTD.</v>
          </cell>
          <cell r="B29">
            <v>150</v>
          </cell>
          <cell r="C29" t="str">
            <v>00</v>
          </cell>
          <cell r="D29" t="str">
            <v>JA $</v>
          </cell>
          <cell r="E29">
            <v>24</v>
          </cell>
          <cell r="F29" t="str">
            <v>LEASE</v>
          </cell>
          <cell r="G29" t="str">
            <v>FOOD</v>
          </cell>
          <cell r="H29" t="str">
            <v>BUSINESS</v>
          </cell>
          <cell r="I29">
            <v>2860754.27</v>
          </cell>
          <cell r="J29">
            <v>0</v>
          </cell>
          <cell r="K29">
            <v>0</v>
          </cell>
        </row>
        <row r="30">
          <cell r="A30" t="str">
            <v>NESTLE JAMAICA LIMITED</v>
          </cell>
          <cell r="B30">
            <v>120</v>
          </cell>
          <cell r="C30" t="str">
            <v>04</v>
          </cell>
          <cell r="D30" t="str">
            <v>JA $</v>
          </cell>
          <cell r="E30">
            <v>19</v>
          </cell>
          <cell r="F30" t="str">
            <v>TERM</v>
          </cell>
          <cell r="G30" t="str">
            <v>FOOD</v>
          </cell>
          <cell r="H30" t="str">
            <v>BUSINESS</v>
          </cell>
          <cell r="I30">
            <v>3002935.16</v>
          </cell>
          <cell r="J30">
            <v>0</v>
          </cell>
          <cell r="K30">
            <v>0</v>
          </cell>
        </row>
        <row r="31">
          <cell r="A31" t="str">
            <v>WENDICO JAMAICA LIMITED</v>
          </cell>
          <cell r="B31">
            <v>120</v>
          </cell>
          <cell r="C31" t="str">
            <v>13</v>
          </cell>
          <cell r="D31" t="str">
            <v>USD</v>
          </cell>
          <cell r="E31">
            <v>12</v>
          </cell>
          <cell r="F31" t="str">
            <v>TERM</v>
          </cell>
          <cell r="G31" t="str">
            <v>FOOD</v>
          </cell>
          <cell r="H31" t="str">
            <v>BUSINESS</v>
          </cell>
          <cell r="I31">
            <v>3505986.41</v>
          </cell>
          <cell r="J31">
            <v>65046.130055658628</v>
          </cell>
          <cell r="K31">
            <v>3505986.41</v>
          </cell>
        </row>
        <row r="32">
          <cell r="A32" t="str">
            <v>TASTEE LIMITED</v>
          </cell>
          <cell r="B32">
            <v>120</v>
          </cell>
          <cell r="C32" t="str">
            <v>02</v>
          </cell>
          <cell r="D32" t="str">
            <v>JA $</v>
          </cell>
          <cell r="E32">
            <v>22.63</v>
          </cell>
          <cell r="F32" t="str">
            <v>TERM</v>
          </cell>
          <cell r="G32" t="str">
            <v>FOOD</v>
          </cell>
          <cell r="H32" t="str">
            <v>BUSINESS</v>
          </cell>
          <cell r="I32">
            <v>4250000</v>
          </cell>
          <cell r="J32">
            <v>0</v>
          </cell>
          <cell r="K32">
            <v>0</v>
          </cell>
        </row>
        <row r="33">
          <cell r="A33" t="str">
            <v>MUSSON JAMAICA LTD.</v>
          </cell>
          <cell r="B33">
            <v>120</v>
          </cell>
          <cell r="C33" t="str">
            <v>02</v>
          </cell>
          <cell r="D33" t="str">
            <v>JA $</v>
          </cell>
          <cell r="E33">
            <v>12</v>
          </cell>
          <cell r="F33" t="str">
            <v>TERM</v>
          </cell>
          <cell r="G33" t="str">
            <v>FOOD</v>
          </cell>
          <cell r="H33" t="str">
            <v>BUSINESS</v>
          </cell>
          <cell r="I33">
            <v>5500000</v>
          </cell>
          <cell r="J33">
            <v>0</v>
          </cell>
          <cell r="K33">
            <v>0</v>
          </cell>
        </row>
        <row r="34">
          <cell r="A34" t="str">
            <v>WENDICO JAMAICA LIMITED</v>
          </cell>
          <cell r="B34">
            <v>150</v>
          </cell>
          <cell r="C34" t="str">
            <v>11</v>
          </cell>
          <cell r="D34" t="str">
            <v>USD</v>
          </cell>
          <cell r="E34">
            <v>12</v>
          </cell>
          <cell r="F34" t="str">
            <v>LEASE</v>
          </cell>
          <cell r="G34" t="str">
            <v>FOOD</v>
          </cell>
          <cell r="H34" t="str">
            <v>BUSINESS</v>
          </cell>
          <cell r="I34">
            <v>9448187.5999999996</v>
          </cell>
          <cell r="J34">
            <v>175291.05009276437</v>
          </cell>
          <cell r="K34">
            <v>9448187.5999999996</v>
          </cell>
        </row>
        <row r="35">
          <cell r="A35" t="str">
            <v>CONTINENTAL BAKING CO.</v>
          </cell>
          <cell r="B35">
            <v>150</v>
          </cell>
          <cell r="C35" t="str">
            <v>00</v>
          </cell>
          <cell r="D35" t="str">
            <v>USD</v>
          </cell>
          <cell r="E35">
            <v>15</v>
          </cell>
          <cell r="F35" t="str">
            <v>LEASE</v>
          </cell>
          <cell r="G35" t="str">
            <v>FOOD</v>
          </cell>
          <cell r="H35" t="str">
            <v>BUSINESS</v>
          </cell>
          <cell r="I35">
            <v>10167565.02</v>
          </cell>
          <cell r="J35">
            <v>188637.56994434138</v>
          </cell>
          <cell r="K35">
            <v>10167565.02</v>
          </cell>
        </row>
        <row r="36">
          <cell r="A36" t="str">
            <v>MUSSON JAMAICA LTD.</v>
          </cell>
          <cell r="B36">
            <v>126</v>
          </cell>
          <cell r="C36" t="str">
            <v>02</v>
          </cell>
          <cell r="D36" t="str">
            <v>JA $</v>
          </cell>
          <cell r="E36">
            <v>12</v>
          </cell>
          <cell r="F36" t="str">
            <v>O/D</v>
          </cell>
          <cell r="G36" t="str">
            <v>FOOD</v>
          </cell>
          <cell r="H36" t="str">
            <v>BUSINESS</v>
          </cell>
          <cell r="I36">
            <v>10244384.68</v>
          </cell>
          <cell r="J36">
            <v>0</v>
          </cell>
          <cell r="K36">
            <v>0</v>
          </cell>
        </row>
        <row r="37">
          <cell r="A37" t="str">
            <v>CONTINENTAL BAKING CO.</v>
          </cell>
          <cell r="B37">
            <v>150</v>
          </cell>
          <cell r="C37" t="str">
            <v>00</v>
          </cell>
          <cell r="D37" t="str">
            <v>USD</v>
          </cell>
          <cell r="E37">
            <v>15</v>
          </cell>
          <cell r="F37" t="str">
            <v>LEASE</v>
          </cell>
          <cell r="G37" t="str">
            <v>FOOD</v>
          </cell>
          <cell r="H37" t="str">
            <v>BUSINESS</v>
          </cell>
          <cell r="I37">
            <v>59477228.659999996</v>
          </cell>
          <cell r="J37">
            <v>1103473.6300556585</v>
          </cell>
          <cell r="K37">
            <v>59477228.659999989</v>
          </cell>
        </row>
        <row r="38">
          <cell r="A38" t="str">
            <v>NESTLE JAMAICA LIMITED</v>
          </cell>
          <cell r="B38">
            <v>120</v>
          </cell>
          <cell r="C38" t="str">
            <v>41</v>
          </cell>
          <cell r="D38" t="str">
            <v>JA $</v>
          </cell>
          <cell r="E38">
            <v>19</v>
          </cell>
          <cell r="F38" t="str">
            <v>TERM</v>
          </cell>
          <cell r="G38" t="str">
            <v>FOOD</v>
          </cell>
          <cell r="H38" t="str">
            <v>BUSINESS</v>
          </cell>
          <cell r="I38">
            <v>68374000</v>
          </cell>
          <cell r="J38">
            <v>0</v>
          </cell>
          <cell r="K38">
            <v>0</v>
          </cell>
        </row>
        <row r="39">
          <cell r="A39" t="str">
            <v>MUSSON JAMAICA LTD.</v>
          </cell>
          <cell r="B39">
            <v>120</v>
          </cell>
          <cell r="C39" t="str">
            <v>42</v>
          </cell>
          <cell r="D39" t="str">
            <v>USD</v>
          </cell>
          <cell r="E39">
            <v>12</v>
          </cell>
          <cell r="F39" t="str">
            <v>TERM</v>
          </cell>
          <cell r="G39" t="str">
            <v>FOOD</v>
          </cell>
          <cell r="H39" t="str">
            <v>BUSINESS</v>
          </cell>
          <cell r="I39">
            <v>70070000</v>
          </cell>
          <cell r="J39">
            <v>1300000</v>
          </cell>
          <cell r="K39">
            <v>70070000</v>
          </cell>
        </row>
        <row r="40">
          <cell r="A40" t="str">
            <v>SHELL COMPANY W.I. LTD.</v>
          </cell>
          <cell r="B40">
            <v>200</v>
          </cell>
          <cell r="C40" t="str">
            <v>60</v>
          </cell>
          <cell r="D40" t="str">
            <v>JA $</v>
          </cell>
          <cell r="E40">
            <v>13.7</v>
          </cell>
          <cell r="F40" t="str">
            <v>O/D</v>
          </cell>
          <cell r="G40" t="str">
            <v>GAS</v>
          </cell>
          <cell r="H40" t="str">
            <v>BUSINESS</v>
          </cell>
          <cell r="I40">
            <v>7.02</v>
          </cell>
          <cell r="J40">
            <v>0</v>
          </cell>
          <cell r="K40">
            <v>0</v>
          </cell>
        </row>
        <row r="41">
          <cell r="A41" t="str">
            <v>TEXACO CARIBBEAN INC.</v>
          </cell>
          <cell r="B41">
            <v>127</v>
          </cell>
          <cell r="C41" t="str">
            <v>02</v>
          </cell>
          <cell r="D41" t="str">
            <v>JA $</v>
          </cell>
          <cell r="E41">
            <v>29</v>
          </cell>
          <cell r="F41" t="str">
            <v>O/D</v>
          </cell>
          <cell r="G41" t="str">
            <v>GAS</v>
          </cell>
          <cell r="H41" t="str">
            <v>BUSINESS</v>
          </cell>
          <cell r="I41">
            <v>809.4</v>
          </cell>
          <cell r="J41">
            <v>0</v>
          </cell>
          <cell r="K41">
            <v>0</v>
          </cell>
        </row>
        <row r="42">
          <cell r="A42" t="str">
            <v>KEENADON LTD T-A L.G SERV CENTRE</v>
          </cell>
          <cell r="B42">
            <v>120</v>
          </cell>
          <cell r="C42" t="str">
            <v>50</v>
          </cell>
          <cell r="D42" t="str">
            <v>JA $</v>
          </cell>
          <cell r="E42">
            <v>29</v>
          </cell>
          <cell r="F42" t="str">
            <v>TERM</v>
          </cell>
          <cell r="G42" t="str">
            <v>GAS</v>
          </cell>
          <cell r="H42" t="str">
            <v>BUSINESS</v>
          </cell>
          <cell r="I42">
            <v>836734.58</v>
          </cell>
          <cell r="J42">
            <v>0</v>
          </cell>
          <cell r="K42">
            <v>0</v>
          </cell>
        </row>
        <row r="43">
          <cell r="A43" t="str">
            <v>KEENADON LTD T-A L.G SERV CENTRE</v>
          </cell>
          <cell r="B43">
            <v>127</v>
          </cell>
          <cell r="C43" t="str">
            <v>06</v>
          </cell>
          <cell r="D43" t="str">
            <v>JA $</v>
          </cell>
          <cell r="E43">
            <v>29</v>
          </cell>
          <cell r="F43" t="str">
            <v>O/D</v>
          </cell>
          <cell r="G43" t="str">
            <v>GAS</v>
          </cell>
          <cell r="H43" t="str">
            <v>BUSINESS</v>
          </cell>
          <cell r="I43">
            <v>1609904.09</v>
          </cell>
          <cell r="J43">
            <v>0</v>
          </cell>
          <cell r="K43">
            <v>0</v>
          </cell>
        </row>
        <row r="44">
          <cell r="A44" t="str">
            <v>EPPING OIL COMPANY LIMITED</v>
          </cell>
          <cell r="B44">
            <v>120</v>
          </cell>
          <cell r="C44" t="str">
            <v>50</v>
          </cell>
          <cell r="D44" t="str">
            <v>JA $</v>
          </cell>
          <cell r="E44">
            <v>31</v>
          </cell>
          <cell r="F44" t="str">
            <v>TERM</v>
          </cell>
          <cell r="G44" t="str">
            <v>GAS</v>
          </cell>
          <cell r="H44" t="str">
            <v>BUSINESS</v>
          </cell>
          <cell r="I44">
            <v>2533333.37</v>
          </cell>
          <cell r="J44">
            <v>0</v>
          </cell>
          <cell r="K44">
            <v>0</v>
          </cell>
        </row>
        <row r="45">
          <cell r="A45" t="str">
            <v>SHELL COMPANY W.I. LTD.</v>
          </cell>
          <cell r="B45">
            <v>120</v>
          </cell>
          <cell r="C45" t="str">
            <v>02</v>
          </cell>
          <cell r="D45" t="str">
            <v>JA $</v>
          </cell>
          <cell r="E45">
            <v>13.7</v>
          </cell>
          <cell r="F45" t="str">
            <v>TERM</v>
          </cell>
          <cell r="G45" t="str">
            <v>GAS</v>
          </cell>
          <cell r="H45" t="str">
            <v>BUSINESS</v>
          </cell>
          <cell r="I45">
            <v>50000000</v>
          </cell>
          <cell r="J45">
            <v>0</v>
          </cell>
          <cell r="K45">
            <v>0</v>
          </cell>
        </row>
        <row r="46">
          <cell r="A46" t="str">
            <v>JAMAICA PUBLIC SERVICE CO. LTD</v>
          </cell>
          <cell r="B46">
            <v>120</v>
          </cell>
          <cell r="C46" t="str">
            <v>02</v>
          </cell>
          <cell r="D46" t="str">
            <v>USD</v>
          </cell>
          <cell r="E46">
            <v>9.75</v>
          </cell>
          <cell r="F46" t="str">
            <v>TERM</v>
          </cell>
          <cell r="G46" t="str">
            <v>GAS</v>
          </cell>
          <cell r="H46" t="str">
            <v>BUSINESS</v>
          </cell>
          <cell r="I46">
            <v>183260000</v>
          </cell>
          <cell r="J46">
            <v>3400000</v>
          </cell>
          <cell r="K46">
            <v>183260000</v>
          </cell>
        </row>
        <row r="47">
          <cell r="A47" t="str">
            <v>BROOKS ANN-MARIE</v>
          </cell>
          <cell r="B47">
            <v>200</v>
          </cell>
          <cell r="C47" t="str">
            <v>01</v>
          </cell>
          <cell r="D47" t="str">
            <v>JA $</v>
          </cell>
          <cell r="E47">
            <v>0</v>
          </cell>
          <cell r="F47" t="str">
            <v>O/D</v>
          </cell>
          <cell r="G47" t="str">
            <v>INDIV.</v>
          </cell>
          <cell r="H47" t="str">
            <v>INDIV.</v>
          </cell>
          <cell r="I47">
            <v>65.22</v>
          </cell>
          <cell r="J47">
            <v>0</v>
          </cell>
          <cell r="K47">
            <v>0</v>
          </cell>
        </row>
        <row r="48">
          <cell r="A48" t="str">
            <v>CROOKS MILLICENT</v>
          </cell>
          <cell r="B48">
            <v>200</v>
          </cell>
          <cell r="C48" t="str">
            <v>01</v>
          </cell>
          <cell r="D48" t="str">
            <v>JA $</v>
          </cell>
          <cell r="E48">
            <v>0</v>
          </cell>
          <cell r="F48" t="str">
            <v>O/D</v>
          </cell>
          <cell r="G48" t="str">
            <v>INDIV.</v>
          </cell>
          <cell r="H48" t="str">
            <v>INDIV.</v>
          </cell>
          <cell r="I48">
            <v>995.12</v>
          </cell>
          <cell r="J48">
            <v>0</v>
          </cell>
          <cell r="K48">
            <v>0</v>
          </cell>
        </row>
        <row r="49">
          <cell r="A49" t="str">
            <v>BINGHAM KELLI-ANN</v>
          </cell>
          <cell r="B49">
            <v>200</v>
          </cell>
          <cell r="C49" t="str">
            <v>01</v>
          </cell>
          <cell r="D49" t="str">
            <v>JA $</v>
          </cell>
          <cell r="E49">
            <v>0</v>
          </cell>
          <cell r="F49" t="str">
            <v>O/D</v>
          </cell>
          <cell r="G49" t="str">
            <v>INDIV.</v>
          </cell>
          <cell r="H49" t="str">
            <v>INDIV.</v>
          </cell>
          <cell r="I49">
            <v>1334.2</v>
          </cell>
          <cell r="J49">
            <v>0</v>
          </cell>
          <cell r="K49">
            <v>0</v>
          </cell>
        </row>
        <row r="50">
          <cell r="A50" t="str">
            <v>STAFF-4%</v>
          </cell>
          <cell r="B50">
            <v>121</v>
          </cell>
          <cell r="C50" t="str">
            <v>00</v>
          </cell>
          <cell r="D50" t="str">
            <v>JA $</v>
          </cell>
          <cell r="E50">
            <v>4</v>
          </cell>
          <cell r="F50" t="str">
            <v>TERM</v>
          </cell>
          <cell r="G50" t="str">
            <v>INDIV.</v>
          </cell>
          <cell r="H50" t="str">
            <v>INDIV.</v>
          </cell>
          <cell r="I50">
            <v>60575968.479999997</v>
          </cell>
          <cell r="J50">
            <v>0</v>
          </cell>
          <cell r="K50">
            <v>0</v>
          </cell>
        </row>
        <row r="51">
          <cell r="A51" t="str">
            <v>DUQUESNAY STEPHEN</v>
          </cell>
          <cell r="B51">
            <v>120</v>
          </cell>
          <cell r="C51" t="str">
            <v>03</v>
          </cell>
          <cell r="D51" t="str">
            <v>JA $</v>
          </cell>
          <cell r="E51">
            <v>10</v>
          </cell>
          <cell r="F51" t="str">
            <v>MTG.</v>
          </cell>
          <cell r="G51" t="str">
            <v>INDIV.</v>
          </cell>
          <cell r="H51" t="str">
            <v>INDIV.</v>
          </cell>
          <cell r="I51">
            <v>0.04</v>
          </cell>
          <cell r="J51">
            <v>0</v>
          </cell>
          <cell r="K51">
            <v>0</v>
          </cell>
        </row>
        <row r="52">
          <cell r="A52" t="str">
            <v>DUQUESNAY RONALD</v>
          </cell>
          <cell r="B52">
            <v>120</v>
          </cell>
          <cell r="C52" t="str">
            <v>03</v>
          </cell>
          <cell r="D52" t="str">
            <v>JA $</v>
          </cell>
          <cell r="E52">
            <v>10</v>
          </cell>
          <cell r="F52" t="str">
            <v>MTG.</v>
          </cell>
          <cell r="G52" t="str">
            <v>INDIV.</v>
          </cell>
          <cell r="H52" t="str">
            <v>INDIV.</v>
          </cell>
          <cell r="I52">
            <v>1854.49</v>
          </cell>
          <cell r="J52">
            <v>0</v>
          </cell>
          <cell r="K52">
            <v>0</v>
          </cell>
        </row>
        <row r="53">
          <cell r="A53" t="str">
            <v>DUQUESNAY STEPHEN</v>
          </cell>
          <cell r="B53">
            <v>120</v>
          </cell>
          <cell r="C53" t="str">
            <v>33</v>
          </cell>
          <cell r="D53" t="str">
            <v>JA $</v>
          </cell>
          <cell r="E53">
            <v>10</v>
          </cell>
          <cell r="F53" t="str">
            <v>MTG.</v>
          </cell>
          <cell r="G53" t="str">
            <v>INDIV.</v>
          </cell>
          <cell r="H53" t="str">
            <v>INDIV.</v>
          </cell>
          <cell r="I53">
            <v>32247.22</v>
          </cell>
          <cell r="J53">
            <v>0</v>
          </cell>
          <cell r="K53">
            <v>0</v>
          </cell>
        </row>
        <row r="54">
          <cell r="A54" t="str">
            <v>DUQUESNAY RONALD</v>
          </cell>
          <cell r="B54">
            <v>120</v>
          </cell>
          <cell r="C54" t="str">
            <v>33</v>
          </cell>
          <cell r="D54" t="str">
            <v>JA $</v>
          </cell>
          <cell r="E54">
            <v>10</v>
          </cell>
          <cell r="F54" t="str">
            <v>MTG.</v>
          </cell>
          <cell r="G54" t="str">
            <v>INDIV.</v>
          </cell>
          <cell r="H54" t="str">
            <v>INDIV.</v>
          </cell>
          <cell r="I54">
            <v>32346.95</v>
          </cell>
          <cell r="J54">
            <v>0</v>
          </cell>
          <cell r="K54">
            <v>0</v>
          </cell>
        </row>
        <row r="55">
          <cell r="A55" t="str">
            <v>CHARLTON CECIL ET AL</v>
          </cell>
          <cell r="B55">
            <v>126</v>
          </cell>
          <cell r="C55" t="str">
            <v>04</v>
          </cell>
          <cell r="D55" t="str">
            <v>JA $</v>
          </cell>
          <cell r="E55">
            <v>12</v>
          </cell>
          <cell r="F55" t="str">
            <v>O/D</v>
          </cell>
          <cell r="G55" t="str">
            <v>INDIV.</v>
          </cell>
          <cell r="H55" t="str">
            <v>INDIV.</v>
          </cell>
          <cell r="I55">
            <v>345812.47999999998</v>
          </cell>
          <cell r="J55">
            <v>0</v>
          </cell>
          <cell r="K55">
            <v>0</v>
          </cell>
        </row>
        <row r="56">
          <cell r="A56" t="str">
            <v>CLARKE WILLIAM</v>
          </cell>
          <cell r="B56">
            <v>120</v>
          </cell>
          <cell r="C56" t="str">
            <v>52</v>
          </cell>
          <cell r="D56" t="str">
            <v>USD</v>
          </cell>
          <cell r="E56">
            <v>20</v>
          </cell>
          <cell r="F56" t="str">
            <v>TERM</v>
          </cell>
          <cell r="G56" t="str">
            <v>INDIV.</v>
          </cell>
          <cell r="H56" t="str">
            <v>INDIV.</v>
          </cell>
          <cell r="I56">
            <v>10780000</v>
          </cell>
          <cell r="J56">
            <v>200000</v>
          </cell>
          <cell r="K56">
            <v>10780000</v>
          </cell>
        </row>
        <row r="57">
          <cell r="A57" t="str">
            <v>STAFF-20.75%</v>
          </cell>
          <cell r="B57">
            <v>121</v>
          </cell>
          <cell r="C57" t="str">
            <v>06</v>
          </cell>
          <cell r="D57" t="str">
            <v>JA $</v>
          </cell>
          <cell r="E57">
            <v>20.75</v>
          </cell>
          <cell r="F57" t="str">
            <v>TERM</v>
          </cell>
          <cell r="G57" t="str">
            <v>INDIV.</v>
          </cell>
          <cell r="H57" t="str">
            <v>INDIV.</v>
          </cell>
          <cell r="I57">
            <v>1665324.8</v>
          </cell>
          <cell r="J57">
            <v>0</v>
          </cell>
          <cell r="K57">
            <v>0</v>
          </cell>
        </row>
        <row r="58">
          <cell r="A58" t="str">
            <v>COUSINS JACQUELINE AND OR AWALI</v>
          </cell>
          <cell r="B58">
            <v>200</v>
          </cell>
          <cell r="C58" t="str">
            <v>05</v>
          </cell>
          <cell r="D58" t="str">
            <v>JA $</v>
          </cell>
          <cell r="E58">
            <v>31.5</v>
          </cell>
          <cell r="F58" t="str">
            <v>O/D</v>
          </cell>
          <cell r="G58" t="str">
            <v>INDIV.</v>
          </cell>
          <cell r="H58" t="str">
            <v>INDIV.</v>
          </cell>
          <cell r="I58">
            <v>24.97</v>
          </cell>
          <cell r="J58">
            <v>0</v>
          </cell>
          <cell r="K58">
            <v>0</v>
          </cell>
        </row>
        <row r="59">
          <cell r="A59" t="str">
            <v>ROPER MICHELLE</v>
          </cell>
          <cell r="B59">
            <v>200</v>
          </cell>
          <cell r="C59" t="str">
            <v>05</v>
          </cell>
          <cell r="D59" t="str">
            <v>JA $</v>
          </cell>
          <cell r="E59">
            <v>31.5</v>
          </cell>
          <cell r="F59" t="str">
            <v>O/D</v>
          </cell>
          <cell r="G59" t="str">
            <v>INDIV.</v>
          </cell>
          <cell r="H59" t="str">
            <v>INDIV.</v>
          </cell>
          <cell r="I59">
            <v>41.51</v>
          </cell>
          <cell r="J59">
            <v>0</v>
          </cell>
          <cell r="K59">
            <v>0</v>
          </cell>
        </row>
        <row r="60">
          <cell r="A60" t="str">
            <v>SAMUELS CAROL AND OR ROCHESTER M</v>
          </cell>
          <cell r="B60">
            <v>200</v>
          </cell>
          <cell r="C60" t="str">
            <v>05</v>
          </cell>
          <cell r="D60" t="str">
            <v>JA $</v>
          </cell>
          <cell r="E60">
            <v>31.5</v>
          </cell>
          <cell r="F60" t="str">
            <v>O/D</v>
          </cell>
          <cell r="G60" t="str">
            <v>INDIV.</v>
          </cell>
          <cell r="H60" t="str">
            <v>INDIV.</v>
          </cell>
          <cell r="I60">
            <v>49.92</v>
          </cell>
          <cell r="J60">
            <v>0</v>
          </cell>
          <cell r="K60">
            <v>0</v>
          </cell>
        </row>
        <row r="61">
          <cell r="A61" t="str">
            <v>GILZENE LLOYD OR CHUNG SYDIA</v>
          </cell>
          <cell r="B61">
            <v>200</v>
          </cell>
          <cell r="C61" t="str">
            <v>05</v>
          </cell>
          <cell r="D61" t="str">
            <v>JA $</v>
          </cell>
          <cell r="E61">
            <v>31.5</v>
          </cell>
          <cell r="F61" t="str">
            <v>O/D</v>
          </cell>
          <cell r="G61" t="str">
            <v>INDIV.</v>
          </cell>
          <cell r="H61" t="str">
            <v>INDIV.</v>
          </cell>
          <cell r="I61">
            <v>51.91</v>
          </cell>
          <cell r="J61">
            <v>0</v>
          </cell>
          <cell r="K61">
            <v>0</v>
          </cell>
        </row>
        <row r="62">
          <cell r="A62" t="str">
            <v>NEMBHARD BRIAN</v>
          </cell>
          <cell r="B62">
            <v>200</v>
          </cell>
          <cell r="C62" t="str">
            <v>05</v>
          </cell>
          <cell r="D62" t="str">
            <v>JA $</v>
          </cell>
          <cell r="E62">
            <v>31.5</v>
          </cell>
          <cell r="F62" t="str">
            <v>O/D</v>
          </cell>
          <cell r="G62" t="str">
            <v>INDIV.</v>
          </cell>
          <cell r="H62" t="str">
            <v>INDIV.</v>
          </cell>
          <cell r="I62">
            <v>63.69</v>
          </cell>
          <cell r="J62">
            <v>0</v>
          </cell>
          <cell r="K62">
            <v>0</v>
          </cell>
        </row>
        <row r="63">
          <cell r="A63" t="str">
            <v>EDMOND BOCCHIT</v>
          </cell>
          <cell r="B63">
            <v>200</v>
          </cell>
          <cell r="C63" t="str">
            <v>05</v>
          </cell>
          <cell r="D63" t="str">
            <v>JA $</v>
          </cell>
          <cell r="E63">
            <v>31.5</v>
          </cell>
          <cell r="F63" t="str">
            <v>O/D</v>
          </cell>
          <cell r="G63" t="str">
            <v>INDIV.</v>
          </cell>
          <cell r="H63" t="str">
            <v>INDIV.</v>
          </cell>
          <cell r="I63">
            <v>70.569999999999993</v>
          </cell>
          <cell r="J63">
            <v>0</v>
          </cell>
          <cell r="K63">
            <v>0</v>
          </cell>
        </row>
        <row r="64">
          <cell r="A64" t="str">
            <v>STEPHENS INGRID</v>
          </cell>
          <cell r="B64">
            <v>200</v>
          </cell>
          <cell r="C64" t="str">
            <v>05</v>
          </cell>
          <cell r="D64" t="str">
            <v>JA $</v>
          </cell>
          <cell r="E64">
            <v>31.5</v>
          </cell>
          <cell r="F64" t="str">
            <v>O/D</v>
          </cell>
          <cell r="G64" t="str">
            <v>INDIV.</v>
          </cell>
          <cell r="H64" t="str">
            <v>INDIV.</v>
          </cell>
          <cell r="I64">
            <v>95.91</v>
          </cell>
          <cell r="J64">
            <v>0</v>
          </cell>
          <cell r="K64">
            <v>0</v>
          </cell>
        </row>
        <row r="65">
          <cell r="A65" t="str">
            <v>SALAS ALBERTO EQUARDO</v>
          </cell>
          <cell r="B65">
            <v>200</v>
          </cell>
          <cell r="C65" t="str">
            <v>05</v>
          </cell>
          <cell r="D65" t="str">
            <v>JA $</v>
          </cell>
          <cell r="E65">
            <v>31.5</v>
          </cell>
          <cell r="F65" t="str">
            <v>O/D</v>
          </cell>
          <cell r="G65" t="str">
            <v>INDIV.</v>
          </cell>
          <cell r="H65" t="str">
            <v>INDIV.</v>
          </cell>
          <cell r="I65">
            <v>100</v>
          </cell>
          <cell r="J65">
            <v>0</v>
          </cell>
          <cell r="K65">
            <v>0</v>
          </cell>
        </row>
        <row r="66">
          <cell r="A66" t="str">
            <v>MCINTOSH FAY AND OR PATRICK</v>
          </cell>
          <cell r="B66">
            <v>200</v>
          </cell>
          <cell r="C66" t="str">
            <v>05</v>
          </cell>
          <cell r="D66" t="str">
            <v>JA $</v>
          </cell>
          <cell r="E66">
            <v>31.5</v>
          </cell>
          <cell r="F66" t="str">
            <v>O/D</v>
          </cell>
          <cell r="G66" t="str">
            <v>INDIV.</v>
          </cell>
          <cell r="H66" t="str">
            <v>INDIV.</v>
          </cell>
          <cell r="I66">
            <v>100</v>
          </cell>
          <cell r="J66">
            <v>0</v>
          </cell>
          <cell r="K66">
            <v>0</v>
          </cell>
        </row>
        <row r="67">
          <cell r="A67" t="str">
            <v>CHUNG MICHAEL AND OR GLORIA</v>
          </cell>
          <cell r="B67">
            <v>200</v>
          </cell>
          <cell r="C67" t="str">
            <v>63</v>
          </cell>
          <cell r="D67" t="str">
            <v>USD</v>
          </cell>
          <cell r="E67">
            <v>31.5</v>
          </cell>
          <cell r="F67" t="str">
            <v>O/D</v>
          </cell>
          <cell r="G67" t="str">
            <v>INDIV.</v>
          </cell>
          <cell r="H67" t="str">
            <v>INDIV.</v>
          </cell>
          <cell r="I67">
            <v>126.13</v>
          </cell>
          <cell r="J67">
            <v>2.3400742115027828</v>
          </cell>
          <cell r="K67">
            <v>126.13</v>
          </cell>
        </row>
        <row r="68">
          <cell r="A68" t="str">
            <v>RUSSELL PRINCE OR LINDO TANYA</v>
          </cell>
          <cell r="B68">
            <v>200</v>
          </cell>
          <cell r="C68" t="str">
            <v>05</v>
          </cell>
          <cell r="D68" t="str">
            <v>JA $</v>
          </cell>
          <cell r="E68">
            <v>31.5</v>
          </cell>
          <cell r="F68" t="str">
            <v>O/D</v>
          </cell>
          <cell r="G68" t="str">
            <v>INDIV.</v>
          </cell>
          <cell r="H68" t="str">
            <v>INDIV.</v>
          </cell>
          <cell r="I68">
            <v>139.91</v>
          </cell>
          <cell r="J68">
            <v>0</v>
          </cell>
          <cell r="K68">
            <v>0</v>
          </cell>
        </row>
        <row r="69">
          <cell r="A69" t="str">
            <v>CAMPBELL ROGER ANGUS</v>
          </cell>
          <cell r="B69">
            <v>200</v>
          </cell>
          <cell r="C69" t="str">
            <v>62</v>
          </cell>
          <cell r="D69" t="str">
            <v>JA $</v>
          </cell>
          <cell r="E69">
            <v>31.5</v>
          </cell>
          <cell r="F69" t="str">
            <v>O/D</v>
          </cell>
          <cell r="G69" t="str">
            <v>INDIV.</v>
          </cell>
          <cell r="H69" t="str">
            <v>INDIV.</v>
          </cell>
          <cell r="I69">
            <v>299.39</v>
          </cell>
          <cell r="J69">
            <v>0</v>
          </cell>
          <cell r="K69">
            <v>0</v>
          </cell>
        </row>
        <row r="70">
          <cell r="A70" t="str">
            <v>BROWNE GLENROY OR MARJORIE</v>
          </cell>
          <cell r="B70">
            <v>200</v>
          </cell>
          <cell r="C70" t="str">
            <v>05</v>
          </cell>
          <cell r="D70" t="str">
            <v>JA $</v>
          </cell>
          <cell r="E70">
            <v>31.5</v>
          </cell>
          <cell r="F70" t="str">
            <v>O/D</v>
          </cell>
          <cell r="G70" t="str">
            <v>INDIV.</v>
          </cell>
          <cell r="H70" t="str">
            <v>INDIV.</v>
          </cell>
          <cell r="I70">
            <v>367.48</v>
          </cell>
          <cell r="J70">
            <v>0</v>
          </cell>
          <cell r="K70">
            <v>0</v>
          </cell>
        </row>
        <row r="71">
          <cell r="A71" t="str">
            <v>LOPEZ GARCIA NANCY</v>
          </cell>
          <cell r="B71">
            <v>200</v>
          </cell>
          <cell r="C71" t="str">
            <v>06</v>
          </cell>
          <cell r="D71" t="str">
            <v>USD</v>
          </cell>
          <cell r="E71">
            <v>31.5</v>
          </cell>
          <cell r="F71" t="str">
            <v>O/D</v>
          </cell>
          <cell r="G71" t="str">
            <v>INDIV.</v>
          </cell>
          <cell r="H71" t="str">
            <v>INDIV.</v>
          </cell>
          <cell r="I71">
            <v>472.7</v>
          </cell>
          <cell r="J71">
            <v>8.7699443413729128</v>
          </cell>
          <cell r="K71">
            <v>472.7</v>
          </cell>
        </row>
        <row r="72">
          <cell r="A72" t="str">
            <v>MCARDLE TOM AND OR TRACEY</v>
          </cell>
          <cell r="B72">
            <v>200</v>
          </cell>
          <cell r="C72" t="str">
            <v>05</v>
          </cell>
          <cell r="D72" t="str">
            <v>JA $</v>
          </cell>
          <cell r="E72">
            <v>31.5</v>
          </cell>
          <cell r="F72" t="str">
            <v>O/D</v>
          </cell>
          <cell r="G72" t="str">
            <v>INDIV.</v>
          </cell>
          <cell r="H72" t="str">
            <v>INDIV.</v>
          </cell>
          <cell r="I72">
            <v>527.67999999999995</v>
          </cell>
          <cell r="J72">
            <v>0</v>
          </cell>
          <cell r="K72">
            <v>0</v>
          </cell>
        </row>
        <row r="73">
          <cell r="A73" t="str">
            <v>LOVINDEER KENNETH OR PAULINE</v>
          </cell>
          <cell r="B73">
            <v>200</v>
          </cell>
          <cell r="C73" t="str">
            <v>05</v>
          </cell>
          <cell r="D73" t="str">
            <v>JA $</v>
          </cell>
          <cell r="E73">
            <v>31.5</v>
          </cell>
          <cell r="F73" t="str">
            <v>O/D</v>
          </cell>
          <cell r="G73" t="str">
            <v>INDIV.</v>
          </cell>
          <cell r="H73" t="str">
            <v>INDIV.</v>
          </cell>
          <cell r="I73">
            <v>781.8</v>
          </cell>
          <cell r="J73">
            <v>0</v>
          </cell>
          <cell r="K73">
            <v>0</v>
          </cell>
        </row>
        <row r="74">
          <cell r="A74" t="str">
            <v>DUQUESNAY SAMANTHA</v>
          </cell>
          <cell r="B74">
            <v>200</v>
          </cell>
          <cell r="C74" t="str">
            <v>05</v>
          </cell>
          <cell r="D74" t="str">
            <v>JA $</v>
          </cell>
          <cell r="E74">
            <v>31.5</v>
          </cell>
          <cell r="F74" t="str">
            <v>O/D</v>
          </cell>
          <cell r="G74" t="str">
            <v>INDIV.</v>
          </cell>
          <cell r="H74" t="str">
            <v>INDIV.</v>
          </cell>
          <cell r="I74">
            <v>2683.04</v>
          </cell>
          <cell r="J74">
            <v>0</v>
          </cell>
          <cell r="K74">
            <v>0</v>
          </cell>
        </row>
        <row r="75">
          <cell r="A75" t="str">
            <v>BANKSTON BAILEY DEBORAH</v>
          </cell>
          <cell r="B75">
            <v>200</v>
          </cell>
          <cell r="C75" t="str">
            <v>06</v>
          </cell>
          <cell r="D75" t="str">
            <v>USD</v>
          </cell>
          <cell r="E75">
            <v>31.5</v>
          </cell>
          <cell r="F75" t="str">
            <v>O/D</v>
          </cell>
          <cell r="G75" t="str">
            <v>INDIV.</v>
          </cell>
          <cell r="H75" t="str">
            <v>INDIV.</v>
          </cell>
          <cell r="I75">
            <v>26888.02</v>
          </cell>
          <cell r="J75">
            <v>498.85009276437847</v>
          </cell>
          <cell r="K75">
            <v>26888.02</v>
          </cell>
        </row>
        <row r="76">
          <cell r="A76" t="str">
            <v>MILLWOOD MICHAEL AND OR CHARLENE</v>
          </cell>
          <cell r="B76">
            <v>200</v>
          </cell>
          <cell r="C76" t="str">
            <v>05</v>
          </cell>
          <cell r="D76" t="str">
            <v>JA $</v>
          </cell>
          <cell r="E76">
            <v>31.5</v>
          </cell>
          <cell r="F76" t="str">
            <v>O/D</v>
          </cell>
          <cell r="G76" t="str">
            <v>INDIV.</v>
          </cell>
          <cell r="H76" t="str">
            <v>INDIV.</v>
          </cell>
          <cell r="I76">
            <v>61193.88</v>
          </cell>
          <cell r="J76">
            <v>0</v>
          </cell>
          <cell r="K76">
            <v>0</v>
          </cell>
        </row>
        <row r="77">
          <cell r="A77" t="str">
            <v>HOLMES OLIVER OR DAYLE</v>
          </cell>
          <cell r="B77">
            <v>200</v>
          </cell>
          <cell r="C77" t="str">
            <v>05</v>
          </cell>
          <cell r="D77" t="str">
            <v>JA $</v>
          </cell>
          <cell r="E77">
            <v>31.5</v>
          </cell>
          <cell r="F77" t="str">
            <v>O/D</v>
          </cell>
          <cell r="G77" t="str">
            <v>INDIV.</v>
          </cell>
          <cell r="H77" t="str">
            <v>INDIV.</v>
          </cell>
          <cell r="I77">
            <v>505341.57</v>
          </cell>
          <cell r="J77">
            <v>0</v>
          </cell>
          <cell r="K77">
            <v>0</v>
          </cell>
        </row>
        <row r="78">
          <cell r="A78" t="str">
            <v>BARRETT CALMAN</v>
          </cell>
          <cell r="B78">
            <v>120</v>
          </cell>
          <cell r="C78" t="str">
            <v>02</v>
          </cell>
          <cell r="D78" t="str">
            <v>JA $</v>
          </cell>
          <cell r="E78">
            <v>32</v>
          </cell>
          <cell r="F78" t="str">
            <v>TERM</v>
          </cell>
          <cell r="G78" t="str">
            <v>INDIV.</v>
          </cell>
          <cell r="H78" t="str">
            <v>INDIV.</v>
          </cell>
          <cell r="I78">
            <v>3733333.32</v>
          </cell>
          <cell r="J78">
            <v>0</v>
          </cell>
          <cell r="K78">
            <v>0</v>
          </cell>
        </row>
        <row r="79">
          <cell r="A79" t="str">
            <v>URITH WONG</v>
          </cell>
          <cell r="B79">
            <v>120</v>
          </cell>
          <cell r="C79" t="str">
            <v>02</v>
          </cell>
          <cell r="D79" t="str">
            <v>JA $</v>
          </cell>
          <cell r="E79">
            <v>40</v>
          </cell>
          <cell r="F79" t="str">
            <v>TERM</v>
          </cell>
          <cell r="G79" t="str">
            <v>INDIV.</v>
          </cell>
          <cell r="H79" t="str">
            <v>INDIV.</v>
          </cell>
          <cell r="I79">
            <v>753226.57</v>
          </cell>
          <cell r="J79">
            <v>0</v>
          </cell>
          <cell r="K79">
            <v>0</v>
          </cell>
        </row>
        <row r="80">
          <cell r="A80" t="str">
            <v>JAMAICA BROILERS GROUP</v>
          </cell>
          <cell r="B80">
            <v>120</v>
          </cell>
          <cell r="C80" t="str">
            <v>02</v>
          </cell>
          <cell r="D80" t="str">
            <v>JA $</v>
          </cell>
          <cell r="E80">
            <v>12</v>
          </cell>
          <cell r="F80" t="str">
            <v>TERM</v>
          </cell>
          <cell r="G80" t="str">
            <v>LIVESTOCK</v>
          </cell>
          <cell r="H80" t="str">
            <v>BUSINESS</v>
          </cell>
          <cell r="I80">
            <v>9394740</v>
          </cell>
          <cell r="J80">
            <v>0</v>
          </cell>
          <cell r="K80">
            <v>0</v>
          </cell>
        </row>
        <row r="81">
          <cell r="A81" t="str">
            <v>TROPICAIR</v>
          </cell>
          <cell r="B81">
            <v>120</v>
          </cell>
          <cell r="C81" t="str">
            <v>63</v>
          </cell>
          <cell r="D81" t="str">
            <v>JA $</v>
          </cell>
          <cell r="E81">
            <v>10</v>
          </cell>
          <cell r="F81" t="str">
            <v>TERM</v>
          </cell>
          <cell r="G81" t="str">
            <v>METALS</v>
          </cell>
          <cell r="H81" t="str">
            <v>BUSINESS</v>
          </cell>
          <cell r="I81">
            <v>1300010</v>
          </cell>
          <cell r="J81">
            <v>0</v>
          </cell>
          <cell r="K81">
            <v>0</v>
          </cell>
        </row>
        <row r="82">
          <cell r="A82" t="str">
            <v>TROPICAIR</v>
          </cell>
          <cell r="B82">
            <v>120</v>
          </cell>
          <cell r="C82" t="str">
            <v>02</v>
          </cell>
          <cell r="D82" t="str">
            <v>USD</v>
          </cell>
          <cell r="E82">
            <v>10</v>
          </cell>
          <cell r="F82" t="str">
            <v>TERM</v>
          </cell>
          <cell r="G82" t="str">
            <v>METALS</v>
          </cell>
          <cell r="H82" t="str">
            <v>BUSINESS</v>
          </cell>
          <cell r="I82">
            <v>61985000</v>
          </cell>
          <cell r="J82">
            <v>1150000</v>
          </cell>
          <cell r="K82">
            <v>61985000</v>
          </cell>
        </row>
        <row r="83">
          <cell r="A83" t="str">
            <v>CHECKER CHEMICALS LIMITED</v>
          </cell>
          <cell r="B83">
            <v>127</v>
          </cell>
          <cell r="C83" t="str">
            <v>06</v>
          </cell>
          <cell r="D83" t="str">
            <v>JA $</v>
          </cell>
          <cell r="E83">
            <v>19</v>
          </cell>
          <cell r="F83" t="str">
            <v>O/D</v>
          </cell>
          <cell r="G83" t="str">
            <v>MFG-CHEM</v>
          </cell>
          <cell r="H83" t="str">
            <v>BUSINESS</v>
          </cell>
          <cell r="I83">
            <v>1044888.91</v>
          </cell>
          <cell r="J83">
            <v>0</v>
          </cell>
          <cell r="K83">
            <v>0</v>
          </cell>
        </row>
        <row r="84">
          <cell r="A84" t="str">
            <v>CHECKER INT'L</v>
          </cell>
          <cell r="B84">
            <v>120</v>
          </cell>
          <cell r="C84" t="str">
            <v>02</v>
          </cell>
          <cell r="D84" t="str">
            <v>USD</v>
          </cell>
          <cell r="E84">
            <v>12</v>
          </cell>
          <cell r="F84" t="str">
            <v>TERM</v>
          </cell>
          <cell r="G84" t="str">
            <v>MFG-CHEM</v>
          </cell>
          <cell r="H84" t="str">
            <v>BUSINESS</v>
          </cell>
          <cell r="I84">
            <v>1320802.79</v>
          </cell>
          <cell r="J84">
            <v>24504.689981447125</v>
          </cell>
          <cell r="K84">
            <v>1320802.79</v>
          </cell>
        </row>
        <row r="85">
          <cell r="A85" t="str">
            <v>CARIBBEAN BRAKE PRODUCTS LTD</v>
          </cell>
          <cell r="B85">
            <v>128</v>
          </cell>
          <cell r="C85" t="str">
            <v>03</v>
          </cell>
          <cell r="D85" t="str">
            <v>USD</v>
          </cell>
          <cell r="E85">
            <v>9.4600000000000009</v>
          </cell>
          <cell r="F85" t="str">
            <v>L/C</v>
          </cell>
          <cell r="G85" t="str">
            <v>MFG-OTHER</v>
          </cell>
          <cell r="H85" t="str">
            <v>BUSINESS</v>
          </cell>
          <cell r="I85">
            <v>15570088.689999999</v>
          </cell>
          <cell r="J85">
            <v>288869.92003710574</v>
          </cell>
          <cell r="K85">
            <v>15570088.689999999</v>
          </cell>
        </row>
        <row r="86">
          <cell r="A86" t="str">
            <v>EMBAJADA DE VENEZUELA EN JAMAICA</v>
          </cell>
          <cell r="B86">
            <v>200</v>
          </cell>
          <cell r="C86" t="str">
            <v>02</v>
          </cell>
          <cell r="D86" t="str">
            <v>JA $</v>
          </cell>
          <cell r="E86">
            <v>12</v>
          </cell>
          <cell r="F86" t="str">
            <v>O/D</v>
          </cell>
          <cell r="G86" t="str">
            <v>O'SEAS RES</v>
          </cell>
          <cell r="H86" t="str">
            <v>O'SEAS RES</v>
          </cell>
          <cell r="I86">
            <v>100</v>
          </cell>
          <cell r="J86">
            <v>0</v>
          </cell>
          <cell r="K86">
            <v>0</v>
          </cell>
        </row>
        <row r="87">
          <cell r="A87" t="str">
            <v>EMBAJADA DE VENEZUELA EN JAMAICA</v>
          </cell>
          <cell r="B87">
            <v>200</v>
          </cell>
          <cell r="C87" t="str">
            <v>02</v>
          </cell>
          <cell r="D87" t="str">
            <v>JA $</v>
          </cell>
          <cell r="E87">
            <v>12</v>
          </cell>
          <cell r="F87" t="str">
            <v>O/D</v>
          </cell>
          <cell r="G87" t="str">
            <v>O'SEAS RES</v>
          </cell>
          <cell r="H87" t="str">
            <v>O'SEAS RES</v>
          </cell>
          <cell r="I87">
            <v>100</v>
          </cell>
          <cell r="J87">
            <v>0</v>
          </cell>
          <cell r="K87">
            <v>0</v>
          </cell>
        </row>
        <row r="88">
          <cell r="A88" t="str">
            <v>EMBAJADA DE VENEZUELA -IVCC</v>
          </cell>
          <cell r="B88">
            <v>200</v>
          </cell>
          <cell r="C88" t="str">
            <v>02</v>
          </cell>
          <cell r="D88" t="str">
            <v>JA $</v>
          </cell>
          <cell r="E88">
            <v>12</v>
          </cell>
          <cell r="F88" t="str">
            <v>O/D</v>
          </cell>
          <cell r="G88" t="str">
            <v>O'SEAS RES</v>
          </cell>
          <cell r="H88" t="str">
            <v>O'SEAS RES</v>
          </cell>
          <cell r="I88">
            <v>100</v>
          </cell>
          <cell r="J88">
            <v>0</v>
          </cell>
          <cell r="K88">
            <v>0</v>
          </cell>
        </row>
        <row r="89">
          <cell r="A89" t="str">
            <v>EMBAJADA DE VENEZUELA -IVCC</v>
          </cell>
          <cell r="B89">
            <v>200</v>
          </cell>
          <cell r="C89" t="str">
            <v>02</v>
          </cell>
          <cell r="D89" t="str">
            <v>JA $</v>
          </cell>
          <cell r="E89">
            <v>12</v>
          </cell>
          <cell r="F89" t="str">
            <v>O/D</v>
          </cell>
          <cell r="G89" t="str">
            <v>O'SEAS RES</v>
          </cell>
          <cell r="H89" t="str">
            <v>O'SEAS RES</v>
          </cell>
          <cell r="I89">
            <v>100</v>
          </cell>
          <cell r="J89">
            <v>0</v>
          </cell>
          <cell r="K89">
            <v>0</v>
          </cell>
        </row>
        <row r="90">
          <cell r="A90" t="str">
            <v>EMBAJADA DE VENEZUELA EN JAMAICA</v>
          </cell>
          <cell r="B90">
            <v>200</v>
          </cell>
          <cell r="C90" t="str">
            <v>13</v>
          </cell>
          <cell r="D90" t="str">
            <v>USD</v>
          </cell>
          <cell r="E90">
            <v>12</v>
          </cell>
          <cell r="F90" t="str">
            <v>O/D</v>
          </cell>
          <cell r="G90" t="str">
            <v>O'SEAS RES</v>
          </cell>
          <cell r="H90" t="str">
            <v>O'SEAS RES</v>
          </cell>
          <cell r="I90">
            <v>539</v>
          </cell>
          <cell r="J90">
            <v>10</v>
          </cell>
          <cell r="K90">
            <v>539</v>
          </cell>
        </row>
        <row r="91">
          <cell r="A91" t="str">
            <v>EMBAJADA DE VENEZUELA EN JAMAICA</v>
          </cell>
          <cell r="B91">
            <v>200</v>
          </cell>
          <cell r="C91" t="str">
            <v>13</v>
          </cell>
          <cell r="D91" t="str">
            <v>USD</v>
          </cell>
          <cell r="E91">
            <v>12</v>
          </cell>
          <cell r="F91" t="str">
            <v>O/D</v>
          </cell>
          <cell r="G91" t="str">
            <v>O'SEAS RES</v>
          </cell>
          <cell r="H91" t="str">
            <v>O'SEAS RES</v>
          </cell>
          <cell r="I91">
            <v>539</v>
          </cell>
          <cell r="J91">
            <v>10</v>
          </cell>
          <cell r="K91">
            <v>539</v>
          </cell>
        </row>
        <row r="92">
          <cell r="A92" t="str">
            <v>EMBAJADA DE VENEZUELA -IVCC</v>
          </cell>
          <cell r="B92">
            <v>200</v>
          </cell>
          <cell r="C92" t="str">
            <v>13</v>
          </cell>
          <cell r="D92" t="str">
            <v>USD</v>
          </cell>
          <cell r="E92">
            <v>12</v>
          </cell>
          <cell r="F92" t="str">
            <v>O/D</v>
          </cell>
          <cell r="G92" t="str">
            <v>O'SEAS RES</v>
          </cell>
          <cell r="H92" t="str">
            <v>O'SEAS RES</v>
          </cell>
          <cell r="I92">
            <v>539</v>
          </cell>
          <cell r="J92">
            <v>10</v>
          </cell>
          <cell r="K92">
            <v>539</v>
          </cell>
        </row>
        <row r="93">
          <cell r="A93" t="str">
            <v>EMBAJADA DE VENEZUELA -IVCC</v>
          </cell>
          <cell r="B93">
            <v>200</v>
          </cell>
          <cell r="C93" t="str">
            <v>13</v>
          </cell>
          <cell r="D93" t="str">
            <v>USD</v>
          </cell>
          <cell r="E93">
            <v>12</v>
          </cell>
          <cell r="F93" t="str">
            <v>O/D</v>
          </cell>
          <cell r="G93" t="str">
            <v>O'SEAS RES</v>
          </cell>
          <cell r="H93" t="str">
            <v>O'SEAS RES</v>
          </cell>
          <cell r="I93">
            <v>539</v>
          </cell>
          <cell r="J93">
            <v>10</v>
          </cell>
          <cell r="K93">
            <v>539</v>
          </cell>
        </row>
        <row r="94">
          <cell r="A94" t="str">
            <v>SUGAR COMPANY</v>
          </cell>
          <cell r="B94">
            <v>120</v>
          </cell>
          <cell r="C94" t="str">
            <v>18</v>
          </cell>
          <cell r="D94" t="str">
            <v>USD</v>
          </cell>
          <cell r="E94">
            <v>12</v>
          </cell>
          <cell r="F94" t="str">
            <v>TERM</v>
          </cell>
          <cell r="G94" t="str">
            <v>POX</v>
          </cell>
          <cell r="H94" t="str">
            <v>POX</v>
          </cell>
          <cell r="I94">
            <v>5689440.3700000001</v>
          </cell>
          <cell r="J94">
            <v>105555.47996289426</v>
          </cell>
          <cell r="K94">
            <v>5689440.3700000001</v>
          </cell>
        </row>
        <row r="95">
          <cell r="A95" t="str">
            <v>MOORE BUSINESS FORMS CARIB LTD.</v>
          </cell>
          <cell r="B95">
            <v>120</v>
          </cell>
          <cell r="C95" t="str">
            <v>04</v>
          </cell>
          <cell r="D95" t="str">
            <v>JA $</v>
          </cell>
          <cell r="E95">
            <v>21</v>
          </cell>
          <cell r="F95" t="str">
            <v>TERM</v>
          </cell>
          <cell r="G95" t="str">
            <v>PRINT</v>
          </cell>
          <cell r="H95" t="str">
            <v>BUSINESS</v>
          </cell>
          <cell r="I95">
            <v>2435772.59</v>
          </cell>
          <cell r="J95">
            <v>0</v>
          </cell>
          <cell r="K95">
            <v>0</v>
          </cell>
        </row>
        <row r="96">
          <cell r="A96" t="str">
            <v>MOORE BUSINESS FORMS CARIB LTD.</v>
          </cell>
          <cell r="B96">
            <v>120</v>
          </cell>
          <cell r="C96" t="str">
            <v>04</v>
          </cell>
          <cell r="D96" t="str">
            <v>JA $</v>
          </cell>
          <cell r="E96">
            <v>21</v>
          </cell>
          <cell r="F96" t="str">
            <v>TERM</v>
          </cell>
          <cell r="G96" t="str">
            <v>PRINT</v>
          </cell>
          <cell r="H96" t="str">
            <v>BUSINESS</v>
          </cell>
          <cell r="I96">
            <v>4954087.76</v>
          </cell>
          <cell r="J96">
            <v>0</v>
          </cell>
          <cell r="K96">
            <v>0</v>
          </cell>
        </row>
        <row r="97">
          <cell r="A97" t="str">
            <v>JAMAICA OBSERVER</v>
          </cell>
          <cell r="B97">
            <v>120</v>
          </cell>
          <cell r="C97" t="str">
            <v>42</v>
          </cell>
          <cell r="D97" t="str">
            <v>USD</v>
          </cell>
          <cell r="E97">
            <v>9.5</v>
          </cell>
          <cell r="F97" t="str">
            <v>TERM</v>
          </cell>
          <cell r="G97" t="str">
            <v>PRINT</v>
          </cell>
          <cell r="H97" t="str">
            <v>BUSINESS</v>
          </cell>
          <cell r="I97">
            <v>16866116.34</v>
          </cell>
          <cell r="J97">
            <v>312914.95992578851</v>
          </cell>
          <cell r="K97">
            <v>16866116.34</v>
          </cell>
        </row>
        <row r="98">
          <cell r="A98" t="str">
            <v>VAP LIMITED</v>
          </cell>
          <cell r="B98">
            <v>120</v>
          </cell>
          <cell r="C98" t="str">
            <v>50</v>
          </cell>
          <cell r="D98" t="str">
            <v>JA $</v>
          </cell>
          <cell r="E98">
            <v>32</v>
          </cell>
          <cell r="F98" t="str">
            <v>TERM</v>
          </cell>
          <cell r="G98" t="str">
            <v>PROF.</v>
          </cell>
          <cell r="H98" t="str">
            <v>BUSINESS</v>
          </cell>
          <cell r="I98">
            <v>0.01</v>
          </cell>
          <cell r="J98">
            <v>0</v>
          </cell>
          <cell r="K98">
            <v>0</v>
          </cell>
        </row>
        <row r="99">
          <cell r="A99" t="str">
            <v>GLOBAL MEDIA SERVICES LIMITED</v>
          </cell>
          <cell r="B99">
            <v>200</v>
          </cell>
          <cell r="C99" t="str">
            <v>66</v>
          </cell>
          <cell r="D99" t="str">
            <v>JA $</v>
          </cell>
          <cell r="E99">
            <v>31.5</v>
          </cell>
          <cell r="F99" t="str">
            <v>O/D</v>
          </cell>
          <cell r="G99" t="str">
            <v>PROF.</v>
          </cell>
          <cell r="H99" t="str">
            <v>BUSINESS</v>
          </cell>
          <cell r="I99">
            <v>29.41</v>
          </cell>
          <cell r="J99">
            <v>0</v>
          </cell>
          <cell r="K99">
            <v>0</v>
          </cell>
        </row>
        <row r="100">
          <cell r="A100" t="str">
            <v>HOLIDAY EXPLORERS LTD.</v>
          </cell>
          <cell r="B100">
            <v>200</v>
          </cell>
          <cell r="C100" t="str">
            <v>66</v>
          </cell>
          <cell r="D100" t="str">
            <v>JA $</v>
          </cell>
          <cell r="E100">
            <v>31.5</v>
          </cell>
          <cell r="F100" t="str">
            <v>O/D</v>
          </cell>
          <cell r="G100" t="str">
            <v>PROF.</v>
          </cell>
          <cell r="H100" t="str">
            <v>BUSINESS</v>
          </cell>
          <cell r="I100">
            <v>52.28</v>
          </cell>
          <cell r="J100">
            <v>0</v>
          </cell>
          <cell r="K100">
            <v>0</v>
          </cell>
        </row>
        <row r="101">
          <cell r="A101" t="str">
            <v>NOVA SOUTHEASTERN UNIVERSITY</v>
          </cell>
          <cell r="B101">
            <v>200</v>
          </cell>
          <cell r="C101" t="str">
            <v>02</v>
          </cell>
          <cell r="D101" t="str">
            <v>JA $</v>
          </cell>
          <cell r="E101">
            <v>31.5</v>
          </cell>
          <cell r="F101" t="str">
            <v>O/D</v>
          </cell>
          <cell r="G101" t="str">
            <v>PROF.</v>
          </cell>
          <cell r="H101" t="str">
            <v>BUSINESS</v>
          </cell>
          <cell r="I101">
            <v>100</v>
          </cell>
          <cell r="J101">
            <v>0</v>
          </cell>
          <cell r="K101">
            <v>0</v>
          </cell>
        </row>
        <row r="102">
          <cell r="A102" t="str">
            <v>CARIBBEAN TELECOM LIMITED</v>
          </cell>
          <cell r="B102">
            <v>200</v>
          </cell>
          <cell r="C102" t="str">
            <v>61</v>
          </cell>
          <cell r="D102" t="str">
            <v>USD</v>
          </cell>
          <cell r="E102">
            <v>12</v>
          </cell>
          <cell r="F102" t="str">
            <v>O/D</v>
          </cell>
          <cell r="G102" t="str">
            <v>PROF.</v>
          </cell>
          <cell r="H102" t="str">
            <v>BUSINESS</v>
          </cell>
          <cell r="I102">
            <v>120.2</v>
          </cell>
          <cell r="J102">
            <v>2.2300556586270872</v>
          </cell>
          <cell r="K102">
            <v>120.2</v>
          </cell>
        </row>
        <row r="103">
          <cell r="A103" t="str">
            <v>MYERS,FLETCHER AND GORDON</v>
          </cell>
          <cell r="B103">
            <v>127</v>
          </cell>
          <cell r="C103" t="str">
            <v>02</v>
          </cell>
          <cell r="D103" t="str">
            <v>JA $</v>
          </cell>
          <cell r="E103">
            <v>26.3</v>
          </cell>
          <cell r="F103" t="str">
            <v>O/D</v>
          </cell>
          <cell r="G103" t="str">
            <v>PROF.</v>
          </cell>
          <cell r="H103" t="str">
            <v>BUSINESS</v>
          </cell>
          <cell r="I103">
            <v>289.95999999999998</v>
          </cell>
          <cell r="J103">
            <v>0</v>
          </cell>
          <cell r="K103">
            <v>0</v>
          </cell>
        </row>
        <row r="104">
          <cell r="A104" t="str">
            <v>PYRAMID TOURS LTD.</v>
          </cell>
          <cell r="B104">
            <v>200</v>
          </cell>
          <cell r="C104" t="str">
            <v>66</v>
          </cell>
          <cell r="D104" t="str">
            <v>JA $</v>
          </cell>
          <cell r="E104">
            <v>31.5</v>
          </cell>
          <cell r="F104" t="str">
            <v>O/D</v>
          </cell>
          <cell r="G104" t="str">
            <v>PROF.</v>
          </cell>
          <cell r="H104" t="str">
            <v>BUSINESS</v>
          </cell>
          <cell r="I104">
            <v>3275.68</v>
          </cell>
          <cell r="J104">
            <v>0</v>
          </cell>
          <cell r="K104">
            <v>0</v>
          </cell>
        </row>
        <row r="105">
          <cell r="A105" t="str">
            <v>JAMES SAMUELS AND CO. LTD.</v>
          </cell>
          <cell r="B105">
            <v>200</v>
          </cell>
          <cell r="C105" t="str">
            <v>66</v>
          </cell>
          <cell r="D105" t="str">
            <v>JA $</v>
          </cell>
          <cell r="E105">
            <v>31.5</v>
          </cell>
          <cell r="F105" t="str">
            <v>O/D</v>
          </cell>
          <cell r="G105" t="str">
            <v>PROF.</v>
          </cell>
          <cell r="H105" t="str">
            <v>BUSINESS</v>
          </cell>
          <cell r="I105">
            <v>4756.26</v>
          </cell>
          <cell r="J105">
            <v>0</v>
          </cell>
          <cell r="K105">
            <v>0</v>
          </cell>
        </row>
        <row r="106">
          <cell r="A106" t="str">
            <v>IT'S A DOGS WORLD LIMITED</v>
          </cell>
          <cell r="B106">
            <v>127</v>
          </cell>
          <cell r="C106" t="str">
            <v>06</v>
          </cell>
          <cell r="D106" t="str">
            <v>JA $</v>
          </cell>
          <cell r="E106">
            <v>19</v>
          </cell>
          <cell r="F106" t="str">
            <v>O/D</v>
          </cell>
          <cell r="G106" t="str">
            <v>PROF.</v>
          </cell>
          <cell r="H106" t="str">
            <v>BUSINESS</v>
          </cell>
          <cell r="I106">
            <v>35264.410000000003</v>
          </cell>
          <cell r="J106">
            <v>0</v>
          </cell>
          <cell r="K106">
            <v>0</v>
          </cell>
        </row>
        <row r="107">
          <cell r="A107" t="str">
            <v>AMERICAN CHAMBER OF COMMERCE</v>
          </cell>
          <cell r="B107">
            <v>200</v>
          </cell>
          <cell r="C107" t="str">
            <v>02</v>
          </cell>
          <cell r="D107" t="str">
            <v>JA $</v>
          </cell>
          <cell r="E107">
            <v>31.5</v>
          </cell>
          <cell r="F107" t="str">
            <v>O/D</v>
          </cell>
          <cell r="G107" t="str">
            <v>PROF.</v>
          </cell>
          <cell r="H107" t="str">
            <v>BUSINESS</v>
          </cell>
          <cell r="I107">
            <v>163373.94</v>
          </cell>
          <cell r="J107">
            <v>0</v>
          </cell>
          <cell r="K107">
            <v>0</v>
          </cell>
        </row>
        <row r="108">
          <cell r="A108" t="str">
            <v>CIVIL ENG. RESEARCH AND TESTING</v>
          </cell>
          <cell r="B108">
            <v>127</v>
          </cell>
          <cell r="C108" t="str">
            <v>06</v>
          </cell>
          <cell r="D108" t="str">
            <v>JA $</v>
          </cell>
          <cell r="E108">
            <v>19</v>
          </cell>
          <cell r="F108" t="str">
            <v>O/D</v>
          </cell>
          <cell r="G108" t="str">
            <v>PROF.</v>
          </cell>
          <cell r="H108" t="str">
            <v>BUSINESS</v>
          </cell>
          <cell r="I108">
            <v>188415.57</v>
          </cell>
          <cell r="J108">
            <v>0</v>
          </cell>
          <cell r="K108">
            <v>0</v>
          </cell>
        </row>
        <row r="109">
          <cell r="A109" t="str">
            <v>JAMAICA ELECTRICAL TECHNOLOGY</v>
          </cell>
          <cell r="B109">
            <v>126</v>
          </cell>
          <cell r="C109" t="str">
            <v>07</v>
          </cell>
          <cell r="D109" t="str">
            <v>JA $</v>
          </cell>
          <cell r="E109">
            <v>26.3</v>
          </cell>
          <cell r="F109" t="str">
            <v>O/D</v>
          </cell>
          <cell r="G109" t="str">
            <v>PROF.</v>
          </cell>
          <cell r="H109" t="str">
            <v>BUSINESS</v>
          </cell>
          <cell r="I109">
            <v>290409.78999999998</v>
          </cell>
          <cell r="J109">
            <v>0</v>
          </cell>
          <cell r="K109">
            <v>0</v>
          </cell>
        </row>
        <row r="110">
          <cell r="A110" t="str">
            <v>IMPLEMENTATION LIMITED</v>
          </cell>
          <cell r="B110">
            <v>127</v>
          </cell>
          <cell r="C110" t="str">
            <v>06</v>
          </cell>
          <cell r="D110" t="str">
            <v>JA $</v>
          </cell>
          <cell r="E110">
            <v>12</v>
          </cell>
          <cell r="F110" t="str">
            <v>O/D</v>
          </cell>
          <cell r="G110" t="str">
            <v>PROF.</v>
          </cell>
          <cell r="H110" t="str">
            <v>BUSINESS</v>
          </cell>
          <cell r="I110">
            <v>687041.22</v>
          </cell>
          <cell r="J110">
            <v>0</v>
          </cell>
          <cell r="K110">
            <v>0</v>
          </cell>
        </row>
        <row r="111">
          <cell r="A111" t="str">
            <v>MATROUSSE HOLDINGS LIMITED</v>
          </cell>
          <cell r="B111">
            <v>126</v>
          </cell>
          <cell r="C111" t="str">
            <v>06</v>
          </cell>
          <cell r="D111" t="str">
            <v>JA $</v>
          </cell>
          <cell r="E111">
            <v>11</v>
          </cell>
          <cell r="F111" t="str">
            <v>O/D</v>
          </cell>
          <cell r="G111" t="str">
            <v>PROF.</v>
          </cell>
          <cell r="H111" t="str">
            <v>BUSINESS</v>
          </cell>
          <cell r="I111">
            <v>761786.95</v>
          </cell>
          <cell r="J111">
            <v>0</v>
          </cell>
          <cell r="K111">
            <v>0</v>
          </cell>
        </row>
        <row r="112">
          <cell r="A112" t="str">
            <v>VAP LIMITED</v>
          </cell>
          <cell r="B112">
            <v>120</v>
          </cell>
          <cell r="C112" t="str">
            <v>02</v>
          </cell>
          <cell r="D112" t="str">
            <v>JA $</v>
          </cell>
          <cell r="E112">
            <v>32</v>
          </cell>
          <cell r="F112" t="str">
            <v>TERM</v>
          </cell>
          <cell r="G112" t="str">
            <v>PROF.</v>
          </cell>
          <cell r="H112" t="str">
            <v>BUSINESS</v>
          </cell>
          <cell r="I112">
            <v>833333.34</v>
          </cell>
          <cell r="J112">
            <v>0</v>
          </cell>
          <cell r="K112">
            <v>0</v>
          </cell>
        </row>
        <row r="113">
          <cell r="A113" t="str">
            <v>SERAMCO</v>
          </cell>
          <cell r="B113">
            <v>120</v>
          </cell>
          <cell r="C113" t="str">
            <v>15</v>
          </cell>
          <cell r="D113" t="str">
            <v>JA $</v>
          </cell>
          <cell r="E113">
            <v>9.75</v>
          </cell>
          <cell r="F113" t="str">
            <v>TERM</v>
          </cell>
          <cell r="G113" t="str">
            <v>PROF.</v>
          </cell>
          <cell r="H113" t="str">
            <v>BUSINESS</v>
          </cell>
          <cell r="I113">
            <v>1016726.69</v>
          </cell>
          <cell r="J113">
            <v>0</v>
          </cell>
          <cell r="K113">
            <v>0</v>
          </cell>
        </row>
        <row r="114">
          <cell r="A114" t="str">
            <v>COATES BROTHERS JAMAICA LIMITED</v>
          </cell>
          <cell r="B114">
            <v>120</v>
          </cell>
          <cell r="C114" t="str">
            <v>04</v>
          </cell>
          <cell r="D114" t="str">
            <v>JA $</v>
          </cell>
          <cell r="E114">
            <v>15</v>
          </cell>
          <cell r="F114" t="str">
            <v>TERM</v>
          </cell>
          <cell r="G114" t="str">
            <v>PROF.</v>
          </cell>
          <cell r="H114" t="str">
            <v>BUSINESS</v>
          </cell>
          <cell r="I114">
            <v>1338478.1100000001</v>
          </cell>
          <cell r="J114">
            <v>0</v>
          </cell>
          <cell r="K114">
            <v>0</v>
          </cell>
        </row>
        <row r="115">
          <cell r="A115" t="str">
            <v>VAP LIMITED</v>
          </cell>
          <cell r="B115">
            <v>127</v>
          </cell>
          <cell r="C115" t="str">
            <v>06</v>
          </cell>
          <cell r="D115" t="str">
            <v>JA $</v>
          </cell>
          <cell r="E115">
            <v>32</v>
          </cell>
          <cell r="F115" t="str">
            <v>O/D</v>
          </cell>
          <cell r="G115" t="str">
            <v>PROF.</v>
          </cell>
          <cell r="H115" t="str">
            <v>BUSINESS</v>
          </cell>
          <cell r="I115">
            <v>1551879.38</v>
          </cell>
          <cell r="J115">
            <v>0</v>
          </cell>
          <cell r="K115">
            <v>0</v>
          </cell>
        </row>
        <row r="116">
          <cell r="A116" t="str">
            <v>SERAMCO</v>
          </cell>
          <cell r="B116">
            <v>120</v>
          </cell>
          <cell r="C116" t="str">
            <v>15</v>
          </cell>
          <cell r="D116" t="str">
            <v>USD</v>
          </cell>
          <cell r="E116">
            <v>9.75</v>
          </cell>
          <cell r="F116" t="str">
            <v>TERM</v>
          </cell>
          <cell r="G116" t="str">
            <v>PROF.</v>
          </cell>
          <cell r="H116" t="str">
            <v>BUSINESS</v>
          </cell>
          <cell r="I116">
            <v>2069054.99</v>
          </cell>
          <cell r="J116">
            <v>38386.920037105752</v>
          </cell>
          <cell r="K116">
            <v>2069054.99</v>
          </cell>
        </row>
        <row r="117">
          <cell r="A117" t="str">
            <v>VAP LIMITED</v>
          </cell>
          <cell r="B117">
            <v>120</v>
          </cell>
          <cell r="C117" t="str">
            <v>42</v>
          </cell>
          <cell r="D117" t="str">
            <v>USD</v>
          </cell>
          <cell r="E117">
            <v>32</v>
          </cell>
          <cell r="F117" t="str">
            <v>TERM</v>
          </cell>
          <cell r="G117" t="str">
            <v>PROF.</v>
          </cell>
          <cell r="H117" t="str">
            <v>BUSINESS</v>
          </cell>
          <cell r="I117">
            <v>2558060.58</v>
          </cell>
          <cell r="J117">
            <v>47459.379962894251</v>
          </cell>
          <cell r="K117">
            <v>2558060.58</v>
          </cell>
        </row>
        <row r="118">
          <cell r="A118" t="str">
            <v>AMECO CARIBBEAN INC.</v>
          </cell>
          <cell r="B118">
            <v>200</v>
          </cell>
          <cell r="C118" t="str">
            <v>07</v>
          </cell>
          <cell r="D118" t="str">
            <v>JA $</v>
          </cell>
          <cell r="E118">
            <v>31.5</v>
          </cell>
          <cell r="F118" t="str">
            <v>O/D</v>
          </cell>
          <cell r="G118" t="str">
            <v>PROF.</v>
          </cell>
          <cell r="H118" t="str">
            <v>BUSINESS</v>
          </cell>
          <cell r="I118">
            <v>3237059.4</v>
          </cell>
          <cell r="J118">
            <v>0</v>
          </cell>
          <cell r="K118">
            <v>0</v>
          </cell>
        </row>
        <row r="119">
          <cell r="A119" t="str">
            <v>MATROUSSE HOLDINGS LIMITED</v>
          </cell>
          <cell r="B119">
            <v>120</v>
          </cell>
          <cell r="C119" t="str">
            <v>02</v>
          </cell>
          <cell r="D119" t="str">
            <v>USD</v>
          </cell>
          <cell r="E119">
            <v>11</v>
          </cell>
          <cell r="F119" t="str">
            <v>TERM</v>
          </cell>
          <cell r="G119" t="str">
            <v>PROF.</v>
          </cell>
          <cell r="H119" t="str">
            <v>BUSINESS</v>
          </cell>
          <cell r="I119">
            <v>4569182.2300000004</v>
          </cell>
          <cell r="J119">
            <v>84771.469944341385</v>
          </cell>
          <cell r="K119">
            <v>4569182.2300000004</v>
          </cell>
        </row>
        <row r="120">
          <cell r="A120" t="str">
            <v>BOGUES BROTHERS INDUSTRIES LTD</v>
          </cell>
          <cell r="B120">
            <v>120</v>
          </cell>
          <cell r="C120" t="str">
            <v>50</v>
          </cell>
          <cell r="D120" t="str">
            <v>JA $</v>
          </cell>
          <cell r="E120">
            <v>15</v>
          </cell>
          <cell r="F120" t="str">
            <v>TERM</v>
          </cell>
          <cell r="G120" t="str">
            <v>PROF.</v>
          </cell>
          <cell r="H120" t="str">
            <v>BUSINESS</v>
          </cell>
          <cell r="I120">
            <v>4900000</v>
          </cell>
          <cell r="J120">
            <v>0</v>
          </cell>
          <cell r="K120">
            <v>0</v>
          </cell>
        </row>
        <row r="121">
          <cell r="A121" t="str">
            <v>CAYMANAS DEVELOPMENT</v>
          </cell>
          <cell r="B121">
            <v>150</v>
          </cell>
          <cell r="C121" t="str">
            <v>02</v>
          </cell>
          <cell r="D121" t="str">
            <v>USD</v>
          </cell>
          <cell r="E121">
            <v>12.5</v>
          </cell>
          <cell r="F121" t="str">
            <v>LEASE</v>
          </cell>
          <cell r="G121" t="str">
            <v>PROF.</v>
          </cell>
          <cell r="H121" t="str">
            <v>BUSINESS</v>
          </cell>
          <cell r="I121">
            <v>5922960.5099999998</v>
          </cell>
          <cell r="J121">
            <v>109887.95009276438</v>
          </cell>
          <cell r="K121">
            <v>5922960.5099999998</v>
          </cell>
        </row>
        <row r="122">
          <cell r="A122" t="str">
            <v>TAN-MARJ INVESTMENTS LTD.</v>
          </cell>
          <cell r="B122">
            <v>120</v>
          </cell>
          <cell r="C122" t="str">
            <v>50</v>
          </cell>
          <cell r="D122" t="str">
            <v>JA $</v>
          </cell>
          <cell r="E122">
            <v>24</v>
          </cell>
          <cell r="F122" t="str">
            <v>TERM</v>
          </cell>
          <cell r="G122" t="str">
            <v>PROF.</v>
          </cell>
          <cell r="H122" t="str">
            <v>BUSINESS</v>
          </cell>
          <cell r="I122">
            <v>8000000</v>
          </cell>
          <cell r="J122">
            <v>0</v>
          </cell>
          <cell r="K122">
            <v>0</v>
          </cell>
        </row>
        <row r="123">
          <cell r="A123" t="str">
            <v>PORT AUTHORITY OF JAMAICA</v>
          </cell>
          <cell r="B123">
            <v>120</v>
          </cell>
          <cell r="C123" t="str">
            <v>55</v>
          </cell>
          <cell r="D123" t="str">
            <v>USD</v>
          </cell>
          <cell r="E123">
            <v>11</v>
          </cell>
          <cell r="F123" t="str">
            <v>TERM</v>
          </cell>
          <cell r="G123" t="str">
            <v>PSX</v>
          </cell>
          <cell r="H123" t="str">
            <v>PSX</v>
          </cell>
          <cell r="I123">
            <v>774163.01</v>
          </cell>
          <cell r="J123">
            <v>14362.950092764378</v>
          </cell>
          <cell r="K123">
            <v>774163.01</v>
          </cell>
        </row>
        <row r="124">
          <cell r="A124" t="str">
            <v>PORT AUTHORITY OF JAMAICA</v>
          </cell>
          <cell r="B124">
            <v>120</v>
          </cell>
          <cell r="C124" t="str">
            <v>55</v>
          </cell>
          <cell r="D124" t="str">
            <v>USD</v>
          </cell>
          <cell r="E124">
            <v>11</v>
          </cell>
          <cell r="F124" t="str">
            <v>TERM</v>
          </cell>
          <cell r="G124" t="str">
            <v>PSX</v>
          </cell>
          <cell r="H124" t="str">
            <v>PSX</v>
          </cell>
          <cell r="I124">
            <v>7050501.6100000003</v>
          </cell>
          <cell r="J124">
            <v>130807.07996289426</v>
          </cell>
          <cell r="K124">
            <v>7050501.6100000003</v>
          </cell>
        </row>
        <row r="125">
          <cell r="A125" t="str">
            <v>PORT AUTHORITY OF JAMAICA</v>
          </cell>
          <cell r="B125">
            <v>120</v>
          </cell>
          <cell r="C125" t="str">
            <v>55</v>
          </cell>
          <cell r="D125" t="str">
            <v>USD</v>
          </cell>
          <cell r="E125">
            <v>11</v>
          </cell>
          <cell r="F125" t="str">
            <v>TERM</v>
          </cell>
          <cell r="G125" t="str">
            <v>PSX</v>
          </cell>
          <cell r="H125" t="str">
            <v>PSX</v>
          </cell>
          <cell r="I125">
            <v>28151537.719999999</v>
          </cell>
          <cell r="J125">
            <v>522291.97996289423</v>
          </cell>
          <cell r="K125">
            <v>28151537.719999999</v>
          </cell>
        </row>
        <row r="126">
          <cell r="A126" t="str">
            <v>PORT AUTHORITY OF JAMAICA</v>
          </cell>
          <cell r="B126">
            <v>120</v>
          </cell>
          <cell r="C126" t="str">
            <v>02</v>
          </cell>
          <cell r="D126" t="str">
            <v>USD</v>
          </cell>
          <cell r="E126">
            <v>11</v>
          </cell>
          <cell r="F126" t="str">
            <v>TERM</v>
          </cell>
          <cell r="G126" t="str">
            <v>PSX</v>
          </cell>
          <cell r="H126" t="str">
            <v>PSX</v>
          </cell>
          <cell r="I126">
            <v>53900000</v>
          </cell>
          <cell r="J126">
            <v>1000000</v>
          </cell>
          <cell r="K126">
            <v>53900000</v>
          </cell>
        </row>
        <row r="127">
          <cell r="A127" t="str">
            <v>CHALICE LIMITED</v>
          </cell>
          <cell r="B127">
            <v>120</v>
          </cell>
          <cell r="C127" t="str">
            <v>33</v>
          </cell>
          <cell r="D127" t="str">
            <v>JA $</v>
          </cell>
          <cell r="E127">
            <v>10</v>
          </cell>
          <cell r="F127" t="str">
            <v>MTG.</v>
          </cell>
          <cell r="G127" t="str">
            <v>R/E SVCS</v>
          </cell>
          <cell r="H127" t="str">
            <v>BUSINESS</v>
          </cell>
          <cell r="I127">
            <v>32671.95</v>
          </cell>
          <cell r="J127">
            <v>0</v>
          </cell>
          <cell r="K127">
            <v>0</v>
          </cell>
        </row>
        <row r="128">
          <cell r="A128" t="str">
            <v>WRAY AND NEPHEW GROUP LIMITED</v>
          </cell>
          <cell r="B128">
            <v>120</v>
          </cell>
          <cell r="C128" t="str">
            <v>50</v>
          </cell>
          <cell r="D128" t="str">
            <v>JA $</v>
          </cell>
          <cell r="E128">
            <v>13</v>
          </cell>
          <cell r="F128" t="str">
            <v>TERM</v>
          </cell>
          <cell r="G128" t="str">
            <v>RUM</v>
          </cell>
          <cell r="H128" t="str">
            <v>BUSINESS</v>
          </cell>
          <cell r="I128">
            <v>7562603.75</v>
          </cell>
          <cell r="J128">
            <v>0</v>
          </cell>
          <cell r="K128">
            <v>0</v>
          </cell>
        </row>
        <row r="129">
          <cell r="A129" t="str">
            <v>WRAY AND NEPHEW GROUP LIMITED</v>
          </cell>
          <cell r="B129">
            <v>120</v>
          </cell>
          <cell r="C129" t="str">
            <v>50</v>
          </cell>
          <cell r="D129" t="str">
            <v>JA $</v>
          </cell>
          <cell r="E129">
            <v>13</v>
          </cell>
          <cell r="F129" t="str">
            <v>TERM</v>
          </cell>
          <cell r="G129" t="str">
            <v>RUM</v>
          </cell>
          <cell r="H129" t="str">
            <v>BUSINESS</v>
          </cell>
          <cell r="I129">
            <v>30020729.52</v>
          </cell>
          <cell r="J129">
            <v>0</v>
          </cell>
          <cell r="K129">
            <v>0</v>
          </cell>
        </row>
        <row r="130">
          <cell r="A130" t="str">
            <v>WRAY AND NEPHEW GROUP LIMITED</v>
          </cell>
          <cell r="B130">
            <v>120</v>
          </cell>
          <cell r="C130" t="str">
            <v>50</v>
          </cell>
          <cell r="D130" t="str">
            <v>JA $</v>
          </cell>
          <cell r="E130">
            <v>13</v>
          </cell>
          <cell r="F130" t="str">
            <v>TERM</v>
          </cell>
          <cell r="G130" t="str">
            <v>RUM</v>
          </cell>
          <cell r="H130" t="str">
            <v>BUSINESS</v>
          </cell>
          <cell r="I130">
            <v>90335135.109999999</v>
          </cell>
          <cell r="J130">
            <v>0</v>
          </cell>
          <cell r="K130">
            <v>0</v>
          </cell>
        </row>
        <row r="131">
          <cell r="A131" t="str">
            <v>WRAY AND NEPHEW GROUP LIMITED</v>
          </cell>
          <cell r="B131">
            <v>120</v>
          </cell>
          <cell r="C131" t="str">
            <v>02</v>
          </cell>
          <cell r="D131" t="str">
            <v>JA $</v>
          </cell>
          <cell r="E131">
            <v>13</v>
          </cell>
          <cell r="F131" t="str">
            <v>TERM</v>
          </cell>
          <cell r="G131" t="str">
            <v>RUM</v>
          </cell>
          <cell r="H131" t="str">
            <v>BUSINESS</v>
          </cell>
          <cell r="I131">
            <v>242058000</v>
          </cell>
          <cell r="J131">
            <v>0</v>
          </cell>
          <cell r="K131">
            <v>0</v>
          </cell>
        </row>
        <row r="132">
          <cell r="A132" t="str">
            <v>INNOVATIVE RESORTS LTD.</v>
          </cell>
          <cell r="B132">
            <v>150</v>
          </cell>
          <cell r="C132" t="str">
            <v>01</v>
          </cell>
          <cell r="D132" t="str">
            <v>USD</v>
          </cell>
          <cell r="E132">
            <v>12</v>
          </cell>
          <cell r="F132" t="str">
            <v>LEASE</v>
          </cell>
          <cell r="G132" t="str">
            <v>TOURISM</v>
          </cell>
          <cell r="H132" t="str">
            <v>BUSINESS</v>
          </cell>
          <cell r="I132">
            <v>5.39</v>
          </cell>
          <cell r="J132">
            <v>9.9999999999999992E-2</v>
          </cell>
          <cell r="K132">
            <v>5.39</v>
          </cell>
        </row>
        <row r="133">
          <cell r="A133" t="str">
            <v>VILLAGE RESORTS LIMITED</v>
          </cell>
          <cell r="B133">
            <v>120</v>
          </cell>
          <cell r="C133" t="str">
            <v>04</v>
          </cell>
          <cell r="D133" t="str">
            <v>USD</v>
          </cell>
          <cell r="E133">
            <v>12</v>
          </cell>
          <cell r="F133" t="str">
            <v>TERM</v>
          </cell>
          <cell r="G133" t="str">
            <v>TOURISM</v>
          </cell>
          <cell r="H133" t="str">
            <v>BUSINESS</v>
          </cell>
          <cell r="I133">
            <v>549515.35</v>
          </cell>
          <cell r="J133">
            <v>10195.089981447125</v>
          </cell>
          <cell r="K133">
            <v>549515.35</v>
          </cell>
        </row>
        <row r="134">
          <cell r="A134" t="str">
            <v>PEGASUS HOTEL</v>
          </cell>
          <cell r="B134">
            <v>120</v>
          </cell>
          <cell r="C134" t="str">
            <v>04</v>
          </cell>
          <cell r="D134" t="str">
            <v>USD</v>
          </cell>
          <cell r="E134">
            <v>12</v>
          </cell>
          <cell r="F134" t="str">
            <v>TERM</v>
          </cell>
          <cell r="G134" t="str">
            <v>TOURISM</v>
          </cell>
          <cell r="H134" t="str">
            <v>BUSINESS</v>
          </cell>
          <cell r="I134">
            <v>860378.21</v>
          </cell>
          <cell r="J134">
            <v>15962.489981447125</v>
          </cell>
          <cell r="K134">
            <v>860378.21</v>
          </cell>
        </row>
        <row r="135">
          <cell r="A135" t="str">
            <v>GREAT RESORTS</v>
          </cell>
          <cell r="B135">
            <v>150</v>
          </cell>
          <cell r="C135" t="str">
            <v>00</v>
          </cell>
          <cell r="D135" t="str">
            <v>USD</v>
          </cell>
          <cell r="E135">
            <v>9.4600000000000009</v>
          </cell>
          <cell r="F135" t="str">
            <v>LEASE</v>
          </cell>
          <cell r="G135" t="str">
            <v>TOURISM</v>
          </cell>
          <cell r="H135" t="str">
            <v>BUSINESS</v>
          </cell>
          <cell r="I135">
            <v>1191702.05</v>
          </cell>
          <cell r="J135">
            <v>22109.5</v>
          </cell>
          <cell r="K135">
            <v>1191702.05</v>
          </cell>
        </row>
        <row r="136">
          <cell r="A136" t="str">
            <v>BRL LIMITED</v>
          </cell>
          <cell r="B136">
            <v>150</v>
          </cell>
          <cell r="C136" t="str">
            <v>00</v>
          </cell>
          <cell r="D136" t="str">
            <v>USD</v>
          </cell>
          <cell r="E136">
            <v>12</v>
          </cell>
          <cell r="F136" t="str">
            <v>LEASE</v>
          </cell>
          <cell r="G136" t="str">
            <v>TOURISM</v>
          </cell>
          <cell r="H136" t="str">
            <v>BUSINESS</v>
          </cell>
          <cell r="I136">
            <v>1293832.31</v>
          </cell>
          <cell r="J136">
            <v>24004.310018552878</v>
          </cell>
          <cell r="K136">
            <v>1293832.31</v>
          </cell>
        </row>
        <row r="137">
          <cell r="A137" t="str">
            <v>INNOVATIVE RESORTS LTD.</v>
          </cell>
          <cell r="B137">
            <v>150</v>
          </cell>
          <cell r="C137" t="str">
            <v>00</v>
          </cell>
          <cell r="D137" t="str">
            <v>USD</v>
          </cell>
          <cell r="E137">
            <v>12</v>
          </cell>
          <cell r="F137" t="str">
            <v>LEASE</v>
          </cell>
          <cell r="G137" t="str">
            <v>TOURISM</v>
          </cell>
          <cell r="H137" t="str">
            <v>BUSINESS</v>
          </cell>
          <cell r="I137">
            <v>1421703.05</v>
          </cell>
          <cell r="J137">
            <v>26376.67996289425</v>
          </cell>
          <cell r="K137">
            <v>1421703.05</v>
          </cell>
        </row>
        <row r="138">
          <cell r="A138" t="str">
            <v>VILLAGE RESORTS LIMITED</v>
          </cell>
          <cell r="B138">
            <v>120</v>
          </cell>
          <cell r="C138" t="str">
            <v>02</v>
          </cell>
          <cell r="D138" t="str">
            <v>USD</v>
          </cell>
          <cell r="E138">
            <v>12</v>
          </cell>
          <cell r="F138" t="str">
            <v>TERM</v>
          </cell>
          <cell r="G138" t="str">
            <v>TOURISM</v>
          </cell>
          <cell r="H138" t="str">
            <v>BUSINESS</v>
          </cell>
          <cell r="I138">
            <v>1666992.25</v>
          </cell>
          <cell r="J138">
            <v>30927.5</v>
          </cell>
          <cell r="K138">
            <v>1666992.25</v>
          </cell>
        </row>
        <row r="139">
          <cell r="A139" t="str">
            <v>THREE RIVERS MGMT. LTD.</v>
          </cell>
          <cell r="B139">
            <v>120</v>
          </cell>
          <cell r="C139" t="str">
            <v>04</v>
          </cell>
          <cell r="D139" t="str">
            <v>JA $</v>
          </cell>
          <cell r="E139">
            <v>23</v>
          </cell>
          <cell r="F139" t="str">
            <v>TERM</v>
          </cell>
          <cell r="G139" t="str">
            <v>TOURISM</v>
          </cell>
          <cell r="H139" t="str">
            <v>BUSINESS</v>
          </cell>
          <cell r="I139">
            <v>2271930.5099999998</v>
          </cell>
          <cell r="J139">
            <v>0</v>
          </cell>
          <cell r="K139">
            <v>0</v>
          </cell>
        </row>
        <row r="140">
          <cell r="A140" t="str">
            <v>INTERNATIONAL HOTELS</v>
          </cell>
          <cell r="B140">
            <v>150</v>
          </cell>
          <cell r="C140" t="str">
            <v>01</v>
          </cell>
          <cell r="D140" t="str">
            <v>USD</v>
          </cell>
          <cell r="E140">
            <v>12.5</v>
          </cell>
          <cell r="F140" t="str">
            <v>LEASE</v>
          </cell>
          <cell r="G140" t="str">
            <v>TOURISM</v>
          </cell>
          <cell r="H140" t="str">
            <v>BUSINESS</v>
          </cell>
          <cell r="I140">
            <v>2460047.21</v>
          </cell>
          <cell r="J140">
            <v>45640.950092764382</v>
          </cell>
          <cell r="K140">
            <v>2460047.21</v>
          </cell>
        </row>
        <row r="141">
          <cell r="A141" t="str">
            <v>GREAT RESORTS</v>
          </cell>
          <cell r="B141">
            <v>120</v>
          </cell>
          <cell r="C141" t="str">
            <v>50</v>
          </cell>
          <cell r="D141" t="str">
            <v>USD</v>
          </cell>
          <cell r="E141">
            <v>9.4600000000000009</v>
          </cell>
          <cell r="F141" t="str">
            <v>TERM</v>
          </cell>
          <cell r="G141" t="str">
            <v>TOURISM</v>
          </cell>
          <cell r="H141" t="str">
            <v>BUSINESS</v>
          </cell>
          <cell r="I141">
            <v>4053280</v>
          </cell>
          <cell r="J141">
            <v>75200</v>
          </cell>
          <cell r="K141">
            <v>4053280</v>
          </cell>
        </row>
        <row r="142">
          <cell r="A142" t="str">
            <v>VILLAGE RESORTS LIMITED</v>
          </cell>
          <cell r="B142">
            <v>150</v>
          </cell>
          <cell r="C142" t="str">
            <v>00</v>
          </cell>
          <cell r="D142" t="str">
            <v>USD</v>
          </cell>
          <cell r="E142">
            <v>12</v>
          </cell>
          <cell r="F142" t="str">
            <v>LEASE</v>
          </cell>
          <cell r="G142" t="str">
            <v>TOURISM</v>
          </cell>
          <cell r="H142" t="str">
            <v>BUSINESS</v>
          </cell>
          <cell r="I142">
            <v>7906541.9500000002</v>
          </cell>
          <cell r="J142">
            <v>146689.08998144712</v>
          </cell>
          <cell r="K142">
            <v>7906541.9499999993</v>
          </cell>
        </row>
        <row r="143">
          <cell r="A143" t="str">
            <v>SOMERSET ENTERPRISES LTD.</v>
          </cell>
          <cell r="B143">
            <v>120</v>
          </cell>
          <cell r="C143" t="str">
            <v>50</v>
          </cell>
          <cell r="D143" t="str">
            <v>JA $</v>
          </cell>
          <cell r="E143">
            <v>20</v>
          </cell>
          <cell r="F143" t="str">
            <v>TERM</v>
          </cell>
          <cell r="G143" t="str">
            <v>TOURISM</v>
          </cell>
          <cell r="H143" t="str">
            <v>BUSINESS</v>
          </cell>
          <cell r="I143">
            <v>8690910.5199999996</v>
          </cell>
          <cell r="J143">
            <v>0</v>
          </cell>
          <cell r="K143">
            <v>0</v>
          </cell>
        </row>
        <row r="144">
          <cell r="A144" t="str">
            <v>INTERNATIONAL HOTELS</v>
          </cell>
          <cell r="B144">
            <v>150</v>
          </cell>
          <cell r="C144" t="str">
            <v>00</v>
          </cell>
          <cell r="D144" t="str">
            <v>USD</v>
          </cell>
          <cell r="E144">
            <v>12.5</v>
          </cell>
          <cell r="F144" t="str">
            <v>LEASE</v>
          </cell>
          <cell r="G144" t="str">
            <v>TOURISM</v>
          </cell>
          <cell r="H144" t="str">
            <v>BUSINESS</v>
          </cell>
          <cell r="I144">
            <v>43471847.340000004</v>
          </cell>
          <cell r="J144">
            <v>806527.77996289439</v>
          </cell>
          <cell r="K144">
            <v>43471847.340000004</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DA"/>
      <sheetName val="Micro"/>
      <sheetName val="Q1"/>
      <sheetName val="Q2"/>
      <sheetName val="Q3"/>
      <sheetName val="Q4"/>
      <sheetName val="Q5"/>
      <sheetName val="Q6"/>
      <sheetName val="Q7"/>
      <sheetName val="QC"/>
      <sheetName val="dshWhatToLoad"/>
      <sheetName val="SetUp Sheet"/>
      <sheetName val="SpinData"/>
      <sheetName val="dshNWCell"/>
      <sheetName val="dshNWCell_Qrt"/>
      <sheetName val="dshUserDelete"/>
      <sheetName val="dshUser"/>
      <sheetName val="dshRefreshLinks"/>
      <sheetName val="dshRefreshLinks_Qrt"/>
      <sheetName val="dshQuestionnairesPrint"/>
      <sheetName val="dshPickAUtility"/>
      <sheetName val="dshAremosSelect_Qrt"/>
      <sheetName val="dshAremosSelect"/>
      <sheetName val="dshWizard1"/>
      <sheetName val="dshWizard1_Qrt"/>
      <sheetName val="dshWizard2"/>
      <sheetName val="dshWizard3"/>
      <sheetName val="dshWizard3_qrt"/>
      <sheetName val="dshWizard4"/>
      <sheetName val="dshAlignButtons"/>
      <sheetName val="dshExit"/>
      <sheetName val="dshAbout"/>
      <sheetName val="dshSend"/>
      <sheetName val="Links"/>
      <sheetName val="xxweolinksxx"/>
      <sheetName val="HelpList"/>
      <sheetName val="Data check"/>
      <sheetName val="dshErrorCheck"/>
      <sheetName val="dshMacroMaker"/>
      <sheetName val="WRS97TAB"/>
      <sheetName val="SetUp_Sheet"/>
      <sheetName val="Data_check"/>
      <sheetName val="embi_day"/>
      <sheetName val="GenericI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titled (2)"/>
    </sheetNames>
    <sheetDataSet>
      <sheetData sheetId="0">
        <row r="1">
          <cell r="A1" t="str">
            <v>NAME</v>
          </cell>
          <cell r="B1" t="str">
            <v>GL</v>
          </cell>
          <cell r="C1" t="str">
            <v>SL</v>
          </cell>
          <cell r="D1" t="str">
            <v>TYPE</v>
          </cell>
          <cell r="E1" t="str">
            <v>CCY</v>
          </cell>
          <cell r="F1" t="str">
            <v>INT</v>
          </cell>
          <cell r="G1" t="str">
            <v>cbm 4</v>
          </cell>
          <cell r="H1" t="str">
            <v>cbm 5</v>
          </cell>
          <cell r="I1" t="str">
            <v>cbm 9</v>
          </cell>
          <cell r="J1" t="str">
            <v>JMD</v>
          </cell>
          <cell r="K1" t="str">
            <v>USD</v>
          </cell>
          <cell r="L1" t="str">
            <v>JMD EQUIV</v>
          </cell>
        </row>
        <row r="2">
          <cell r="A2" t="str">
            <v>JAMAICA BROILERS GROUP</v>
          </cell>
          <cell r="B2">
            <v>120</v>
          </cell>
          <cell r="C2" t="str">
            <v>02</v>
          </cell>
          <cell r="D2" t="str">
            <v>TERM</v>
          </cell>
          <cell r="E2" t="str">
            <v>JA $</v>
          </cell>
          <cell r="F2">
            <v>12</v>
          </cell>
          <cell r="G2" t="str">
            <v>BUSINESS</v>
          </cell>
          <cell r="H2" t="str">
            <v>LIVESTOCK</v>
          </cell>
          <cell r="I2" t="str">
            <v>COMM</v>
          </cell>
          <cell r="J2">
            <v>5368425</v>
          </cell>
          <cell r="K2">
            <v>0</v>
          </cell>
          <cell r="L2">
            <v>0</v>
          </cell>
        </row>
        <row r="3">
          <cell r="A3" t="str">
            <v>WRAY AND NEPHEW GROUP LIMITED</v>
          </cell>
          <cell r="B3">
            <v>120</v>
          </cell>
          <cell r="C3" t="str">
            <v>02</v>
          </cell>
          <cell r="D3" t="str">
            <v>TERM</v>
          </cell>
          <cell r="E3" t="str">
            <v>JA $</v>
          </cell>
          <cell r="F3">
            <v>13</v>
          </cell>
          <cell r="G3" t="str">
            <v>BUSINESS</v>
          </cell>
          <cell r="H3" t="str">
            <v>RUM</v>
          </cell>
          <cell r="I3" t="str">
            <v>COMM</v>
          </cell>
          <cell r="J3">
            <v>285272000</v>
          </cell>
          <cell r="K3">
            <v>0</v>
          </cell>
          <cell r="L3">
            <v>0</v>
          </cell>
        </row>
        <row r="4">
          <cell r="A4" t="str">
            <v>VAP LIMITED</v>
          </cell>
          <cell r="B4">
            <v>120</v>
          </cell>
          <cell r="C4" t="str">
            <v>02</v>
          </cell>
          <cell r="D4" t="str">
            <v>TERM</v>
          </cell>
          <cell r="E4" t="str">
            <v>JA $</v>
          </cell>
          <cell r="F4">
            <v>32</v>
          </cell>
          <cell r="G4" t="str">
            <v>BUSINESS</v>
          </cell>
          <cell r="H4" t="str">
            <v>PROF.&amp; BUS</v>
          </cell>
          <cell r="I4" t="str">
            <v>COMM</v>
          </cell>
          <cell r="J4">
            <v>6850000</v>
          </cell>
          <cell r="K4">
            <v>0</v>
          </cell>
          <cell r="L4">
            <v>0</v>
          </cell>
        </row>
        <row r="5">
          <cell r="A5" t="str">
            <v>BARRETT CALMAN</v>
          </cell>
          <cell r="B5">
            <v>120</v>
          </cell>
          <cell r="C5" t="str">
            <v>02</v>
          </cell>
          <cell r="D5" t="str">
            <v>TERM</v>
          </cell>
          <cell r="E5" t="str">
            <v>JA $</v>
          </cell>
          <cell r="F5">
            <v>32</v>
          </cell>
          <cell r="G5" t="str">
            <v>INDIV.</v>
          </cell>
          <cell r="H5" t="str">
            <v>INDIV.</v>
          </cell>
          <cell r="I5" t="str">
            <v>PERSONAL</v>
          </cell>
          <cell r="J5">
            <v>3133333.29</v>
          </cell>
          <cell r="K5">
            <v>0</v>
          </cell>
          <cell r="L5">
            <v>0</v>
          </cell>
        </row>
        <row r="6">
          <cell r="A6" t="str">
            <v>MUSSON JAMAICA LTD.</v>
          </cell>
          <cell r="B6">
            <v>120</v>
          </cell>
          <cell r="C6" t="str">
            <v>02</v>
          </cell>
          <cell r="D6" t="str">
            <v>TERM</v>
          </cell>
          <cell r="E6" t="str">
            <v>JA $</v>
          </cell>
          <cell r="F6">
            <v>12</v>
          </cell>
          <cell r="G6" t="str">
            <v>BUSINESS</v>
          </cell>
          <cell r="H6" t="str">
            <v>FOOD &amp; DRINK</v>
          </cell>
          <cell r="I6" t="str">
            <v>COMM</v>
          </cell>
          <cell r="J6">
            <v>5500000</v>
          </cell>
          <cell r="K6">
            <v>0</v>
          </cell>
          <cell r="L6">
            <v>0</v>
          </cell>
        </row>
        <row r="7">
          <cell r="A7" t="str">
            <v>VILLAGE RESORTS LIMITED</v>
          </cell>
          <cell r="B7">
            <v>120</v>
          </cell>
          <cell r="C7" t="str">
            <v>02</v>
          </cell>
          <cell r="D7" t="str">
            <v>TERM</v>
          </cell>
          <cell r="E7" t="str">
            <v>USD</v>
          </cell>
          <cell r="F7">
            <v>12</v>
          </cell>
          <cell r="G7" t="str">
            <v>BUSINESS</v>
          </cell>
          <cell r="H7" t="str">
            <v>TOURISM</v>
          </cell>
          <cell r="I7" t="str">
            <v>COMM</v>
          </cell>
          <cell r="J7">
            <v>90675000</v>
          </cell>
          <cell r="K7">
            <v>1500000</v>
          </cell>
          <cell r="L7">
            <v>90675000</v>
          </cell>
        </row>
        <row r="8">
          <cell r="A8" t="str">
            <v>TROPICAIR</v>
          </cell>
          <cell r="B8">
            <v>120</v>
          </cell>
          <cell r="C8" t="str">
            <v>02</v>
          </cell>
          <cell r="D8" t="str">
            <v>TERM</v>
          </cell>
          <cell r="E8" t="str">
            <v>USD</v>
          </cell>
          <cell r="F8">
            <v>10</v>
          </cell>
          <cell r="G8" t="str">
            <v>BUSINESS</v>
          </cell>
          <cell r="H8" t="str">
            <v>METAL PROD</v>
          </cell>
          <cell r="I8" t="str">
            <v>COMM</v>
          </cell>
          <cell r="J8">
            <v>12090000</v>
          </cell>
          <cell r="K8">
            <v>200000</v>
          </cell>
          <cell r="L8">
            <v>12090000</v>
          </cell>
        </row>
        <row r="9">
          <cell r="A9" t="str">
            <v>DUQUESNAY RONALD</v>
          </cell>
          <cell r="B9">
            <v>120</v>
          </cell>
          <cell r="C9" t="str">
            <v>03</v>
          </cell>
          <cell r="D9" t="str">
            <v>MTG</v>
          </cell>
          <cell r="E9" t="str">
            <v>JA $</v>
          </cell>
          <cell r="F9">
            <v>10</v>
          </cell>
          <cell r="G9" t="str">
            <v>INDIV.</v>
          </cell>
          <cell r="H9" t="str">
            <v>INDIV.</v>
          </cell>
          <cell r="I9" t="str">
            <v>PERSONAL</v>
          </cell>
          <cell r="J9">
            <v>927.24</v>
          </cell>
          <cell r="K9">
            <v>0</v>
          </cell>
          <cell r="L9">
            <v>0</v>
          </cell>
        </row>
        <row r="10">
          <cell r="A10" t="str">
            <v>DUQUESNAY STEPHEN</v>
          </cell>
          <cell r="B10">
            <v>120</v>
          </cell>
          <cell r="C10" t="str">
            <v>03</v>
          </cell>
          <cell r="D10" t="str">
            <v>MTG</v>
          </cell>
          <cell r="E10" t="str">
            <v>JA $</v>
          </cell>
          <cell r="F10">
            <v>10</v>
          </cell>
          <cell r="G10" t="str">
            <v>INDIV.</v>
          </cell>
          <cell r="H10" t="str">
            <v>INDIV.</v>
          </cell>
          <cell r="I10" t="str">
            <v>PERSONAL</v>
          </cell>
          <cell r="J10">
            <v>0.05</v>
          </cell>
          <cell r="K10">
            <v>0</v>
          </cell>
          <cell r="L10">
            <v>0</v>
          </cell>
        </row>
        <row r="11">
          <cell r="A11" t="str">
            <v>NESTLE JAMAICA LIMITED</v>
          </cell>
          <cell r="B11">
            <v>120</v>
          </cell>
          <cell r="C11" t="str">
            <v>04</v>
          </cell>
          <cell r="D11" t="str">
            <v>TERM</v>
          </cell>
          <cell r="E11" t="str">
            <v>JA $</v>
          </cell>
          <cell r="F11">
            <v>19</v>
          </cell>
          <cell r="G11" t="str">
            <v>BUSINESS</v>
          </cell>
          <cell r="H11" t="str">
            <v>FOOD &amp; DRINK</v>
          </cell>
          <cell r="I11" t="str">
            <v>COMM</v>
          </cell>
          <cell r="J11">
            <v>1517830</v>
          </cell>
          <cell r="K11">
            <v>0</v>
          </cell>
          <cell r="L11">
            <v>0</v>
          </cell>
        </row>
        <row r="12">
          <cell r="A12" t="str">
            <v>CARIBBEAN CEMENT COMPANY LTD</v>
          </cell>
          <cell r="B12">
            <v>120</v>
          </cell>
          <cell r="C12" t="str">
            <v>04</v>
          </cell>
          <cell r="D12" t="str">
            <v>TERM</v>
          </cell>
          <cell r="E12" t="str">
            <v>JA $</v>
          </cell>
          <cell r="F12">
            <v>26.5</v>
          </cell>
          <cell r="G12" t="str">
            <v>BUSINESS</v>
          </cell>
          <cell r="H12" t="str">
            <v xml:space="preserve">CEMENT </v>
          </cell>
          <cell r="I12" t="str">
            <v>COMM</v>
          </cell>
          <cell r="J12">
            <v>2599868.64</v>
          </cell>
          <cell r="K12">
            <v>0</v>
          </cell>
          <cell r="L12">
            <v>0</v>
          </cell>
        </row>
        <row r="13">
          <cell r="A13" t="str">
            <v>GRACE KENNEDY REMITTANCE SERVICE</v>
          </cell>
          <cell r="B13">
            <v>120</v>
          </cell>
          <cell r="C13" t="str">
            <v>04</v>
          </cell>
          <cell r="D13" t="str">
            <v>TERM</v>
          </cell>
          <cell r="E13" t="str">
            <v>JA $</v>
          </cell>
          <cell r="F13">
            <v>32</v>
          </cell>
          <cell r="G13" t="str">
            <v>F.I.</v>
          </cell>
          <cell r="H13" t="str">
            <v>F.I.</v>
          </cell>
          <cell r="I13" t="str">
            <v>COMM</v>
          </cell>
          <cell r="J13">
            <v>387194.86</v>
          </cell>
          <cell r="K13">
            <v>0</v>
          </cell>
          <cell r="L13">
            <v>0</v>
          </cell>
        </row>
        <row r="14">
          <cell r="A14" t="str">
            <v>COATES BROTHERS JAMAICA LIMITED</v>
          </cell>
          <cell r="B14">
            <v>120</v>
          </cell>
          <cell r="C14" t="str">
            <v>04</v>
          </cell>
          <cell r="D14" t="str">
            <v>TERM</v>
          </cell>
          <cell r="E14" t="str">
            <v>JA $</v>
          </cell>
          <cell r="F14">
            <v>15</v>
          </cell>
          <cell r="G14" t="str">
            <v>BUSINESS</v>
          </cell>
          <cell r="H14" t="str">
            <v>PROF.&amp; BUS</v>
          </cell>
          <cell r="I14" t="str">
            <v>COMM</v>
          </cell>
          <cell r="J14">
            <v>367287.35</v>
          </cell>
          <cell r="K14">
            <v>0</v>
          </cell>
          <cell r="L14">
            <v>0</v>
          </cell>
        </row>
        <row r="15">
          <cell r="A15" t="str">
            <v>MOORE BUSINESS FORMS CARIB LTD.</v>
          </cell>
          <cell r="B15">
            <v>120</v>
          </cell>
          <cell r="C15" t="str">
            <v>04</v>
          </cell>
          <cell r="D15" t="str">
            <v>TERM</v>
          </cell>
          <cell r="E15" t="str">
            <v>JA $</v>
          </cell>
          <cell r="F15">
            <v>21</v>
          </cell>
          <cell r="G15" t="str">
            <v>BUSINESS</v>
          </cell>
          <cell r="H15" t="str">
            <v>PRINT</v>
          </cell>
          <cell r="I15" t="str">
            <v>COMM</v>
          </cell>
          <cell r="J15">
            <v>3342258.73</v>
          </cell>
          <cell r="K15">
            <v>0</v>
          </cell>
          <cell r="L15">
            <v>0</v>
          </cell>
        </row>
        <row r="16">
          <cell r="A16" t="str">
            <v>MOORE BUSINESS FORMS CARIB LTD.</v>
          </cell>
          <cell r="B16">
            <v>120</v>
          </cell>
          <cell r="C16" t="str">
            <v>04</v>
          </cell>
          <cell r="D16" t="str">
            <v>TERM</v>
          </cell>
          <cell r="E16" t="str">
            <v>JA $</v>
          </cell>
          <cell r="F16">
            <v>21</v>
          </cell>
          <cell r="G16" t="str">
            <v>BUSINESS</v>
          </cell>
          <cell r="H16" t="str">
            <v>PRINT</v>
          </cell>
          <cell r="I16" t="str">
            <v>COMM</v>
          </cell>
          <cell r="J16">
            <v>4273788.7300000004</v>
          </cell>
          <cell r="K16">
            <v>0</v>
          </cell>
          <cell r="L16">
            <v>0</v>
          </cell>
        </row>
        <row r="17">
          <cell r="A17" t="str">
            <v>K. CHANDIRAM LIMITED</v>
          </cell>
          <cell r="B17">
            <v>120</v>
          </cell>
          <cell r="C17" t="str">
            <v>04</v>
          </cell>
          <cell r="D17" t="str">
            <v>TERM</v>
          </cell>
          <cell r="E17" t="str">
            <v>USD</v>
          </cell>
          <cell r="F17">
            <v>12</v>
          </cell>
          <cell r="G17" t="str">
            <v>BUSINESS</v>
          </cell>
          <cell r="H17" t="str">
            <v>DIST'N</v>
          </cell>
          <cell r="I17" t="str">
            <v>COMM</v>
          </cell>
          <cell r="J17">
            <v>1235266.73</v>
          </cell>
          <cell r="K17">
            <v>20434.519933829612</v>
          </cell>
          <cell r="L17">
            <v>1235266.73</v>
          </cell>
        </row>
        <row r="18">
          <cell r="A18" t="str">
            <v>VILLAGE RESORTS LIMITED</v>
          </cell>
          <cell r="B18">
            <v>120</v>
          </cell>
          <cell r="C18" t="str">
            <v>04</v>
          </cell>
          <cell r="D18" t="str">
            <v>TERM</v>
          </cell>
          <cell r="E18" t="str">
            <v>USD</v>
          </cell>
          <cell r="F18">
            <v>12</v>
          </cell>
          <cell r="G18" t="str">
            <v>BUSINESS</v>
          </cell>
          <cell r="H18" t="str">
            <v>TOURISM</v>
          </cell>
          <cell r="I18" t="str">
            <v>COMM</v>
          </cell>
          <cell r="J18">
            <v>2884530.13</v>
          </cell>
          <cell r="K18">
            <v>47717.620016542591</v>
          </cell>
          <cell r="L18">
            <v>2884530.13</v>
          </cell>
        </row>
        <row r="19">
          <cell r="A19" t="str">
            <v>PEGASUS HOTEL</v>
          </cell>
          <cell r="B19">
            <v>120</v>
          </cell>
          <cell r="C19" t="str">
            <v>04</v>
          </cell>
          <cell r="D19" t="str">
            <v>TERM</v>
          </cell>
          <cell r="E19" t="str">
            <v>USD</v>
          </cell>
          <cell r="F19">
            <v>12</v>
          </cell>
          <cell r="G19" t="str">
            <v>BUSINESS</v>
          </cell>
          <cell r="H19" t="str">
            <v>TOURISM</v>
          </cell>
          <cell r="I19" t="str">
            <v>COMM</v>
          </cell>
          <cell r="J19">
            <v>502412.04</v>
          </cell>
          <cell r="K19">
            <v>8311.1999999999989</v>
          </cell>
          <cell r="L19">
            <v>502412.04</v>
          </cell>
        </row>
        <row r="20">
          <cell r="A20" t="str">
            <v>TAN-MARJ INVESTMENTS LTD.</v>
          </cell>
          <cell r="B20">
            <v>120</v>
          </cell>
          <cell r="C20" t="str">
            <v>06</v>
          </cell>
          <cell r="D20" t="str">
            <v>TERM</v>
          </cell>
          <cell r="E20" t="str">
            <v>JA $</v>
          </cell>
          <cell r="F20">
            <v>11</v>
          </cell>
          <cell r="G20" t="str">
            <v>BUSINESS</v>
          </cell>
          <cell r="H20" t="str">
            <v>PROF.&amp; BUS</v>
          </cell>
          <cell r="I20" t="str">
            <v>COMM</v>
          </cell>
          <cell r="J20">
            <v>9725.84</v>
          </cell>
          <cell r="K20">
            <v>0</v>
          </cell>
          <cell r="L20">
            <v>0</v>
          </cell>
        </row>
        <row r="21">
          <cell r="A21" t="str">
            <v>NICO DISTRIBUTORS LIMITED</v>
          </cell>
          <cell r="B21">
            <v>120</v>
          </cell>
          <cell r="C21" t="str">
            <v>06</v>
          </cell>
          <cell r="D21" t="str">
            <v>TERM</v>
          </cell>
          <cell r="E21" t="str">
            <v>JA $</v>
          </cell>
          <cell r="F21">
            <v>30.75</v>
          </cell>
          <cell r="G21" t="str">
            <v>BUSINESS</v>
          </cell>
          <cell r="H21" t="str">
            <v>DIST'N</v>
          </cell>
          <cell r="I21" t="str">
            <v>COMM</v>
          </cell>
          <cell r="J21">
            <v>2500958</v>
          </cell>
          <cell r="K21">
            <v>0</v>
          </cell>
          <cell r="L21">
            <v>0</v>
          </cell>
        </row>
        <row r="22">
          <cell r="A22" t="str">
            <v>NICO DISTRIBUTORS LIMITED</v>
          </cell>
          <cell r="B22">
            <v>120</v>
          </cell>
          <cell r="C22" t="str">
            <v>06</v>
          </cell>
          <cell r="D22" t="str">
            <v>TERM</v>
          </cell>
          <cell r="E22" t="str">
            <v>USD</v>
          </cell>
          <cell r="F22">
            <v>30.75</v>
          </cell>
          <cell r="G22" t="str">
            <v>BUSINESS</v>
          </cell>
          <cell r="H22" t="str">
            <v>DIST'N</v>
          </cell>
          <cell r="I22" t="str">
            <v>COMM</v>
          </cell>
          <cell r="J22">
            <v>21762000</v>
          </cell>
          <cell r="K22">
            <v>360000</v>
          </cell>
          <cell r="L22">
            <v>21762000</v>
          </cell>
        </row>
        <row r="23">
          <cell r="A23" t="str">
            <v>SERAMCO</v>
          </cell>
          <cell r="B23">
            <v>120</v>
          </cell>
          <cell r="C23" t="str">
            <v>15</v>
          </cell>
          <cell r="D23" t="str">
            <v>TERM</v>
          </cell>
          <cell r="E23" t="str">
            <v>JA $</v>
          </cell>
          <cell r="F23">
            <v>9.75</v>
          </cell>
          <cell r="G23" t="str">
            <v>BUSINESS</v>
          </cell>
          <cell r="H23" t="str">
            <v>PROF.&amp; BUS</v>
          </cell>
          <cell r="I23" t="str">
            <v>COMM</v>
          </cell>
          <cell r="J23">
            <v>841811.43</v>
          </cell>
          <cell r="K23">
            <v>0</v>
          </cell>
          <cell r="L23">
            <v>0</v>
          </cell>
        </row>
        <row r="24">
          <cell r="A24" t="str">
            <v>SERAMCO</v>
          </cell>
          <cell r="B24">
            <v>120</v>
          </cell>
          <cell r="C24" t="str">
            <v>15</v>
          </cell>
          <cell r="D24" t="str">
            <v>TERM</v>
          </cell>
          <cell r="E24" t="str">
            <v>USD</v>
          </cell>
          <cell r="F24">
            <v>9.75</v>
          </cell>
          <cell r="G24" t="str">
            <v>BUSINESS</v>
          </cell>
          <cell r="H24" t="str">
            <v>PROF.&amp; BUS</v>
          </cell>
          <cell r="I24" t="str">
            <v>COMM</v>
          </cell>
          <cell r="J24">
            <v>2096462.22</v>
          </cell>
          <cell r="K24">
            <v>34680.930024813897</v>
          </cell>
          <cell r="L24">
            <v>2096462.2200000002</v>
          </cell>
        </row>
        <row r="25">
          <cell r="A25" t="str">
            <v>GOVERNMENT OF JAMAICA</v>
          </cell>
          <cell r="B25">
            <v>120</v>
          </cell>
          <cell r="C25" t="str">
            <v>18</v>
          </cell>
          <cell r="D25" t="str">
            <v>TERM</v>
          </cell>
          <cell r="E25" t="str">
            <v>USD</v>
          </cell>
          <cell r="F25">
            <v>10</v>
          </cell>
          <cell r="G25" t="str">
            <v>CENTRAL GOV</v>
          </cell>
          <cell r="H25" t="str">
            <v>CENTRAL GOV</v>
          </cell>
          <cell r="I25" t="str">
            <v>CENTRAL GOV</v>
          </cell>
          <cell r="J25">
            <v>62219720.899999999</v>
          </cell>
          <cell r="K25">
            <v>1029275.7799834573</v>
          </cell>
          <cell r="L25">
            <v>62219720.899999999</v>
          </cell>
        </row>
        <row r="26">
          <cell r="A26" t="str">
            <v>SUGAR COMPANY</v>
          </cell>
          <cell r="B26">
            <v>120</v>
          </cell>
          <cell r="C26" t="str">
            <v>18</v>
          </cell>
          <cell r="D26" t="str">
            <v>TERM</v>
          </cell>
          <cell r="E26" t="str">
            <v>USD</v>
          </cell>
          <cell r="F26">
            <v>12</v>
          </cell>
          <cell r="G26" t="str">
            <v>POX</v>
          </cell>
          <cell r="H26" t="str">
            <v>POX</v>
          </cell>
          <cell r="I26" t="str">
            <v>PUB ENT</v>
          </cell>
          <cell r="J26">
            <v>3358326.35</v>
          </cell>
          <cell r="K26">
            <v>55555.440033085193</v>
          </cell>
          <cell r="L26">
            <v>3358326.35</v>
          </cell>
        </row>
        <row r="27">
          <cell r="A27" t="str">
            <v>CHALICE LIMITED</v>
          </cell>
          <cell r="B27">
            <v>120</v>
          </cell>
          <cell r="C27" t="str">
            <v>33</v>
          </cell>
          <cell r="D27" t="str">
            <v>MTG</v>
          </cell>
          <cell r="E27" t="str">
            <v>JA $</v>
          </cell>
          <cell r="F27">
            <v>10</v>
          </cell>
          <cell r="G27" t="str">
            <v>BUSINESS</v>
          </cell>
          <cell r="H27" t="str">
            <v>R/E SVCS</v>
          </cell>
          <cell r="I27" t="str">
            <v>MTG</v>
          </cell>
          <cell r="J27">
            <v>26561.32</v>
          </cell>
          <cell r="K27">
            <v>0</v>
          </cell>
          <cell r="L27">
            <v>0</v>
          </cell>
        </row>
        <row r="28">
          <cell r="A28" t="str">
            <v>DUQUESNAY RONALD</v>
          </cell>
          <cell r="B28">
            <v>120</v>
          </cell>
          <cell r="C28" t="str">
            <v>33</v>
          </cell>
          <cell r="D28" t="str">
            <v>MTG</v>
          </cell>
          <cell r="E28" t="str">
            <v>JA $</v>
          </cell>
          <cell r="F28">
            <v>10</v>
          </cell>
          <cell r="G28" t="str">
            <v>INDIV.</v>
          </cell>
          <cell r="H28" t="str">
            <v>INDIV.</v>
          </cell>
          <cell r="I28" t="str">
            <v>PERSONAL</v>
          </cell>
          <cell r="J28">
            <v>26253.96</v>
          </cell>
          <cell r="K28">
            <v>0</v>
          </cell>
          <cell r="L28">
            <v>0</v>
          </cell>
        </row>
        <row r="29">
          <cell r="A29" t="str">
            <v>DUQUESNAY STEPHEN</v>
          </cell>
          <cell r="B29">
            <v>120</v>
          </cell>
          <cell r="C29" t="str">
            <v>33</v>
          </cell>
          <cell r="D29" t="str">
            <v>MTG</v>
          </cell>
          <cell r="E29" t="str">
            <v>JA $</v>
          </cell>
          <cell r="F29">
            <v>10</v>
          </cell>
          <cell r="G29" t="str">
            <v>INDIV.</v>
          </cell>
          <cell r="H29" t="str">
            <v>INDIV.</v>
          </cell>
          <cell r="I29" t="str">
            <v>PERSONAL</v>
          </cell>
          <cell r="J29">
            <v>26146.400000000001</v>
          </cell>
          <cell r="K29">
            <v>0</v>
          </cell>
          <cell r="L29">
            <v>0</v>
          </cell>
        </row>
        <row r="30">
          <cell r="A30" t="str">
            <v>NESTLE JAMAICA LIMITED</v>
          </cell>
          <cell r="B30">
            <v>120</v>
          </cell>
          <cell r="C30" t="str">
            <v>41</v>
          </cell>
          <cell r="D30" t="str">
            <v>TERM</v>
          </cell>
          <cell r="E30" t="str">
            <v>JA $</v>
          </cell>
          <cell r="F30">
            <v>19</v>
          </cell>
          <cell r="G30" t="str">
            <v>BUSINESS</v>
          </cell>
          <cell r="H30" t="str">
            <v>FOOD &amp; DRINK</v>
          </cell>
          <cell r="I30" t="str">
            <v>COMM</v>
          </cell>
          <cell r="J30">
            <v>112348000</v>
          </cell>
          <cell r="K30">
            <v>0</v>
          </cell>
          <cell r="L30">
            <v>0</v>
          </cell>
        </row>
        <row r="31">
          <cell r="A31" t="str">
            <v>RAPID AND SHEFFIELD</v>
          </cell>
          <cell r="B31">
            <v>120</v>
          </cell>
          <cell r="C31" t="str">
            <v>42</v>
          </cell>
          <cell r="D31" t="str">
            <v>TERM</v>
          </cell>
          <cell r="E31" t="str">
            <v>JA $</v>
          </cell>
          <cell r="F31">
            <v>23.75</v>
          </cell>
          <cell r="G31" t="str">
            <v>BUSINESS</v>
          </cell>
          <cell r="H31" t="str">
            <v>DIST'N</v>
          </cell>
          <cell r="I31" t="str">
            <v>COMM</v>
          </cell>
          <cell r="J31">
            <v>63000000</v>
          </cell>
          <cell r="K31">
            <v>0</v>
          </cell>
          <cell r="L31">
            <v>0</v>
          </cell>
        </row>
        <row r="32">
          <cell r="A32" t="str">
            <v>CESCO LIMITED</v>
          </cell>
          <cell r="B32">
            <v>120</v>
          </cell>
          <cell r="C32" t="str">
            <v>42</v>
          </cell>
          <cell r="D32" t="str">
            <v>TERM</v>
          </cell>
          <cell r="E32" t="str">
            <v>USD</v>
          </cell>
          <cell r="F32">
            <v>15</v>
          </cell>
          <cell r="G32" t="str">
            <v>BUSINESS</v>
          </cell>
          <cell r="H32" t="str">
            <v>DIST'N</v>
          </cell>
          <cell r="I32" t="str">
            <v>COMM</v>
          </cell>
          <cell r="J32">
            <v>23998700.170000002</v>
          </cell>
          <cell r="K32">
            <v>397000.82994210091</v>
          </cell>
          <cell r="L32">
            <v>23998700.170000002</v>
          </cell>
        </row>
        <row r="33">
          <cell r="A33" t="str">
            <v>BRL LIMITED</v>
          </cell>
          <cell r="B33">
            <v>120</v>
          </cell>
          <cell r="C33" t="str">
            <v>42</v>
          </cell>
          <cell r="D33" t="str">
            <v>TERM</v>
          </cell>
          <cell r="E33" t="str">
            <v>USD</v>
          </cell>
          <cell r="F33">
            <v>12</v>
          </cell>
          <cell r="G33" t="str">
            <v>BUSINESS</v>
          </cell>
          <cell r="H33" t="str">
            <v>TOURISM</v>
          </cell>
          <cell r="I33" t="str">
            <v>COMM</v>
          </cell>
          <cell r="J33">
            <v>1880599.5</v>
          </cell>
          <cell r="K33">
            <v>31110</v>
          </cell>
          <cell r="L33">
            <v>1880599.5</v>
          </cell>
        </row>
        <row r="34">
          <cell r="A34" t="str">
            <v>GENERAL TOOL AND SUPPLY</v>
          </cell>
          <cell r="B34">
            <v>120</v>
          </cell>
          <cell r="C34" t="str">
            <v>42</v>
          </cell>
          <cell r="D34" t="str">
            <v>TERM</v>
          </cell>
          <cell r="E34" t="str">
            <v>USD</v>
          </cell>
          <cell r="F34">
            <v>15</v>
          </cell>
          <cell r="G34" t="str">
            <v>BUSINESS</v>
          </cell>
          <cell r="H34" t="str">
            <v>DIST'N</v>
          </cell>
          <cell r="I34" t="str">
            <v>COMM</v>
          </cell>
          <cell r="J34">
            <v>2482793.94</v>
          </cell>
          <cell r="K34">
            <v>41071.860049627787</v>
          </cell>
          <cell r="L34">
            <v>2482793.94</v>
          </cell>
        </row>
        <row r="35">
          <cell r="A35" t="str">
            <v>JAMAICA OBSERVER</v>
          </cell>
          <cell r="B35">
            <v>120</v>
          </cell>
          <cell r="C35" t="str">
            <v>42</v>
          </cell>
          <cell r="D35" t="str">
            <v>TERM</v>
          </cell>
          <cell r="E35" t="str">
            <v>USD</v>
          </cell>
          <cell r="F35">
            <v>9.5</v>
          </cell>
          <cell r="G35" t="str">
            <v>BUSINESS</v>
          </cell>
          <cell r="H35" t="str">
            <v>PRINT</v>
          </cell>
          <cell r="I35" t="str">
            <v>COMM</v>
          </cell>
          <cell r="J35">
            <v>19541322.100000001</v>
          </cell>
          <cell r="K35">
            <v>323264.22001654259</v>
          </cell>
          <cell r="L35">
            <v>19541322.100000001</v>
          </cell>
        </row>
        <row r="36">
          <cell r="A36" t="str">
            <v>FACEY COMMODITY COMPANY</v>
          </cell>
          <cell r="B36">
            <v>120</v>
          </cell>
          <cell r="C36" t="str">
            <v>42</v>
          </cell>
          <cell r="D36" t="str">
            <v>TERM</v>
          </cell>
          <cell r="E36" t="str">
            <v>USD</v>
          </cell>
          <cell r="F36">
            <v>10</v>
          </cell>
          <cell r="G36" t="str">
            <v>BUSINESS</v>
          </cell>
          <cell r="H36" t="str">
            <v>DIST'N</v>
          </cell>
          <cell r="I36" t="str">
            <v>COMM</v>
          </cell>
          <cell r="J36">
            <v>284373846.89999998</v>
          </cell>
          <cell r="K36">
            <v>4704281.9999999991</v>
          </cell>
          <cell r="L36">
            <v>284373846.89999998</v>
          </cell>
        </row>
        <row r="37">
          <cell r="A37" t="str">
            <v>LASCO DISTRIBUTORS LIMITED</v>
          </cell>
          <cell r="B37">
            <v>120</v>
          </cell>
          <cell r="C37" t="str">
            <v>42</v>
          </cell>
          <cell r="D37" t="str">
            <v>TERM</v>
          </cell>
          <cell r="E37" t="str">
            <v>USD</v>
          </cell>
          <cell r="F37">
            <v>10.5</v>
          </cell>
          <cell r="G37" t="str">
            <v>BUSINESS</v>
          </cell>
          <cell r="H37" t="str">
            <v>DIST'N</v>
          </cell>
          <cell r="I37" t="str">
            <v>COMM</v>
          </cell>
          <cell r="J37">
            <v>18135000</v>
          </cell>
          <cell r="K37">
            <v>300000</v>
          </cell>
          <cell r="L37">
            <v>18135000</v>
          </cell>
        </row>
        <row r="38">
          <cell r="A38" t="str">
            <v>WRAY AND NEPHEW GROUP LIMITED</v>
          </cell>
          <cell r="B38">
            <v>120</v>
          </cell>
          <cell r="C38" t="str">
            <v>50</v>
          </cell>
          <cell r="D38" t="str">
            <v>TERM</v>
          </cell>
          <cell r="E38" t="str">
            <v>JA $</v>
          </cell>
          <cell r="F38">
            <v>13</v>
          </cell>
          <cell r="G38" t="str">
            <v>BUSINESS</v>
          </cell>
          <cell r="H38" t="str">
            <v>RUM</v>
          </cell>
          <cell r="I38" t="str">
            <v>COMM</v>
          </cell>
          <cell r="J38">
            <v>6086973.75</v>
          </cell>
          <cell r="K38">
            <v>0</v>
          </cell>
          <cell r="L38">
            <v>0</v>
          </cell>
        </row>
        <row r="39">
          <cell r="A39" t="str">
            <v>WRAY AND NEPHEW GROUP LIMITED</v>
          </cell>
          <cell r="B39">
            <v>120</v>
          </cell>
          <cell r="C39" t="str">
            <v>50</v>
          </cell>
          <cell r="D39" t="str">
            <v>TERM</v>
          </cell>
          <cell r="E39" t="str">
            <v>JA $</v>
          </cell>
          <cell r="F39">
            <v>13</v>
          </cell>
          <cell r="G39" t="str">
            <v>BUSINESS</v>
          </cell>
          <cell r="H39" t="str">
            <v>RUM</v>
          </cell>
          <cell r="I39" t="str">
            <v>COMM</v>
          </cell>
          <cell r="J39">
            <v>23538026.16</v>
          </cell>
          <cell r="K39">
            <v>0</v>
          </cell>
          <cell r="L39">
            <v>0</v>
          </cell>
        </row>
        <row r="40">
          <cell r="A40" t="str">
            <v>WRAY AND NEPHEW GROUP LIMITED</v>
          </cell>
          <cell r="B40">
            <v>120</v>
          </cell>
          <cell r="C40" t="str">
            <v>50</v>
          </cell>
          <cell r="D40" t="str">
            <v>TERM</v>
          </cell>
          <cell r="E40" t="str">
            <v>JA $</v>
          </cell>
          <cell r="F40">
            <v>13</v>
          </cell>
          <cell r="G40" t="str">
            <v>BUSINESS</v>
          </cell>
          <cell r="H40" t="str">
            <v>RUM</v>
          </cell>
          <cell r="I40" t="str">
            <v>COMM</v>
          </cell>
          <cell r="J40">
            <v>80670270.219999999</v>
          </cell>
          <cell r="K40">
            <v>0</v>
          </cell>
          <cell r="L40">
            <v>0</v>
          </cell>
        </row>
        <row r="41">
          <cell r="A41" t="str">
            <v>BOGUES BROTHERS INDUSTRIES LTD</v>
          </cell>
          <cell r="B41">
            <v>120</v>
          </cell>
          <cell r="C41" t="str">
            <v>50</v>
          </cell>
          <cell r="D41" t="str">
            <v>TERM</v>
          </cell>
          <cell r="E41" t="str">
            <v>JA $</v>
          </cell>
          <cell r="F41">
            <v>15</v>
          </cell>
          <cell r="G41" t="str">
            <v>BUSINESS</v>
          </cell>
          <cell r="H41" t="str">
            <v>PROF.&amp; BUS</v>
          </cell>
          <cell r="I41" t="str">
            <v>COMM</v>
          </cell>
          <cell r="J41">
            <v>1750000</v>
          </cell>
          <cell r="K41">
            <v>0</v>
          </cell>
          <cell r="L41">
            <v>0</v>
          </cell>
        </row>
        <row r="42">
          <cell r="A42" t="str">
            <v>JOHNS HALL AGGREGATES LTD</v>
          </cell>
          <cell r="B42">
            <v>120</v>
          </cell>
          <cell r="C42" t="str">
            <v>50</v>
          </cell>
          <cell r="D42" t="str">
            <v>TERM</v>
          </cell>
          <cell r="E42" t="str">
            <v>JA $</v>
          </cell>
          <cell r="F42">
            <v>12</v>
          </cell>
          <cell r="G42" t="str">
            <v>BUSINESS</v>
          </cell>
          <cell r="H42" t="str">
            <v>MINING-OTHER</v>
          </cell>
          <cell r="I42" t="str">
            <v>COMM</v>
          </cell>
          <cell r="J42">
            <v>13000000</v>
          </cell>
          <cell r="K42">
            <v>0</v>
          </cell>
          <cell r="L42">
            <v>0</v>
          </cell>
        </row>
        <row r="43">
          <cell r="A43" t="str">
            <v>VAP LIMITED</v>
          </cell>
          <cell r="B43">
            <v>120</v>
          </cell>
          <cell r="C43" t="str">
            <v>50</v>
          </cell>
          <cell r="D43" t="str">
            <v>TERM</v>
          </cell>
          <cell r="E43" t="str">
            <v>JA $</v>
          </cell>
          <cell r="F43">
            <v>32</v>
          </cell>
          <cell r="G43" t="str">
            <v>BUSINESS</v>
          </cell>
          <cell r="H43" t="str">
            <v>PROF.&amp; BUS</v>
          </cell>
          <cell r="I43" t="str">
            <v>COMM</v>
          </cell>
          <cell r="J43">
            <v>0.01</v>
          </cell>
          <cell r="K43">
            <v>0</v>
          </cell>
          <cell r="L43">
            <v>0</v>
          </cell>
        </row>
        <row r="44">
          <cell r="A44" t="str">
            <v>EPPING OIL COMPANY LIMITED</v>
          </cell>
          <cell r="B44">
            <v>120</v>
          </cell>
          <cell r="C44" t="str">
            <v>50</v>
          </cell>
          <cell r="D44" t="str">
            <v>TERM</v>
          </cell>
          <cell r="E44" t="str">
            <v>JA $</v>
          </cell>
          <cell r="F44">
            <v>31</v>
          </cell>
          <cell r="G44" t="str">
            <v>BUSINESS</v>
          </cell>
          <cell r="H44" t="str">
            <v>ELECTR. &amp; GAS</v>
          </cell>
          <cell r="I44" t="str">
            <v>COMM</v>
          </cell>
          <cell r="J44">
            <v>1333333.3999999999</v>
          </cell>
          <cell r="K44">
            <v>0</v>
          </cell>
          <cell r="L44">
            <v>0</v>
          </cell>
        </row>
        <row r="45">
          <cell r="A45" t="str">
            <v>WRAY AND NEPHEW GROUP LIMITED</v>
          </cell>
          <cell r="B45">
            <v>120</v>
          </cell>
          <cell r="C45" t="str">
            <v>50</v>
          </cell>
          <cell r="D45" t="str">
            <v>TERM</v>
          </cell>
          <cell r="E45" t="str">
            <v>USD</v>
          </cell>
          <cell r="F45">
            <v>13</v>
          </cell>
          <cell r="G45" t="str">
            <v>BUSINESS</v>
          </cell>
          <cell r="H45" t="str">
            <v>RUM</v>
          </cell>
          <cell r="I45" t="str">
            <v>COMM</v>
          </cell>
          <cell r="J45">
            <v>28405713.120000001</v>
          </cell>
          <cell r="K45">
            <v>469904.26997518609</v>
          </cell>
          <cell r="L45">
            <v>28405713.120000001</v>
          </cell>
        </row>
        <row r="46">
          <cell r="A46" t="str">
            <v>INNOVATIVE RESORTS LTD.</v>
          </cell>
          <cell r="B46">
            <v>120</v>
          </cell>
          <cell r="C46" t="str">
            <v>50</v>
          </cell>
          <cell r="D46" t="str">
            <v>TERM</v>
          </cell>
          <cell r="E46" t="str">
            <v>USD</v>
          </cell>
          <cell r="F46">
            <v>12</v>
          </cell>
          <cell r="G46" t="str">
            <v>BUSINESS</v>
          </cell>
          <cell r="H46" t="str">
            <v>TOURISM</v>
          </cell>
          <cell r="I46" t="str">
            <v>COMM</v>
          </cell>
          <cell r="J46">
            <v>4797640.8499999996</v>
          </cell>
          <cell r="K46">
            <v>79365.440033085179</v>
          </cell>
          <cell r="L46">
            <v>4797640.8499999996</v>
          </cell>
        </row>
        <row r="47">
          <cell r="A47" t="str">
            <v>VILLAGE RESORTS LIMITED</v>
          </cell>
          <cell r="B47">
            <v>120</v>
          </cell>
          <cell r="C47" t="str">
            <v>50</v>
          </cell>
          <cell r="D47" t="str">
            <v>TERM</v>
          </cell>
          <cell r="E47" t="str">
            <v>USD</v>
          </cell>
          <cell r="F47">
            <v>12</v>
          </cell>
          <cell r="G47" t="str">
            <v>BUSINESS</v>
          </cell>
          <cell r="H47" t="str">
            <v>TOURISM</v>
          </cell>
          <cell r="I47" t="str">
            <v>COMM</v>
          </cell>
          <cell r="J47">
            <v>43587809.810000002</v>
          </cell>
          <cell r="K47">
            <v>721055.57998345746</v>
          </cell>
          <cell r="L47">
            <v>43587809.810000002</v>
          </cell>
        </row>
        <row r="48">
          <cell r="A48" t="str">
            <v>VILLAGE RESORTS LIMITED</v>
          </cell>
          <cell r="B48">
            <v>120</v>
          </cell>
          <cell r="C48" t="str">
            <v>50</v>
          </cell>
          <cell r="D48" t="str">
            <v>TERM</v>
          </cell>
          <cell r="E48" t="str">
            <v>USD</v>
          </cell>
          <cell r="F48">
            <v>12</v>
          </cell>
          <cell r="G48" t="str">
            <v>BUSINESS</v>
          </cell>
          <cell r="H48" t="str">
            <v>TOURISM</v>
          </cell>
          <cell r="I48" t="str">
            <v>COMM</v>
          </cell>
          <cell r="J48">
            <v>17914357.5</v>
          </cell>
          <cell r="K48">
            <v>296350</v>
          </cell>
          <cell r="L48">
            <v>17914357.5</v>
          </cell>
        </row>
        <row r="49">
          <cell r="A49" t="str">
            <v>GREAT RESORTS</v>
          </cell>
          <cell r="B49">
            <v>120</v>
          </cell>
          <cell r="C49" t="str">
            <v>50</v>
          </cell>
          <cell r="D49" t="str">
            <v>TERM</v>
          </cell>
          <cell r="E49" t="str">
            <v>USD</v>
          </cell>
          <cell r="F49">
            <v>9.4600000000000009</v>
          </cell>
          <cell r="G49" t="str">
            <v>BUSINESS</v>
          </cell>
          <cell r="H49" t="str">
            <v>TOURISM</v>
          </cell>
          <cell r="I49" t="str">
            <v>COMM</v>
          </cell>
          <cell r="J49">
            <v>5785537.7199999997</v>
          </cell>
          <cell r="K49">
            <v>95707.820016542595</v>
          </cell>
          <cell r="L49">
            <v>5785537.7199999997</v>
          </cell>
        </row>
        <row r="50">
          <cell r="A50" t="str">
            <v>TYRES R US LIMITED</v>
          </cell>
          <cell r="B50">
            <v>120</v>
          </cell>
          <cell r="C50" t="str">
            <v>50</v>
          </cell>
          <cell r="D50" t="str">
            <v>TERM</v>
          </cell>
          <cell r="E50" t="str">
            <v>USD</v>
          </cell>
          <cell r="F50">
            <v>12</v>
          </cell>
          <cell r="G50" t="str">
            <v>BUSINESS</v>
          </cell>
          <cell r="H50" t="str">
            <v>PROF.&amp; BUS</v>
          </cell>
          <cell r="I50" t="str">
            <v>COMM</v>
          </cell>
          <cell r="J50">
            <v>27202500</v>
          </cell>
          <cell r="K50">
            <v>450000</v>
          </cell>
          <cell r="L50">
            <v>27202500</v>
          </cell>
        </row>
        <row r="51">
          <cell r="A51" t="str">
            <v>CLARKE WILLIAM</v>
          </cell>
          <cell r="B51">
            <v>120</v>
          </cell>
          <cell r="C51" t="str">
            <v>52</v>
          </cell>
          <cell r="D51" t="str">
            <v>TERM</v>
          </cell>
          <cell r="E51" t="str">
            <v>USD</v>
          </cell>
          <cell r="F51">
            <v>20</v>
          </cell>
          <cell r="G51" t="str">
            <v>INDIV.</v>
          </cell>
          <cell r="H51" t="str">
            <v>INDIV.</v>
          </cell>
          <cell r="I51" t="str">
            <v>PERSONAL</v>
          </cell>
          <cell r="J51">
            <v>8463000</v>
          </cell>
          <cell r="K51">
            <v>140000</v>
          </cell>
          <cell r="L51">
            <v>8463000</v>
          </cell>
        </row>
        <row r="52">
          <cell r="A52" t="str">
            <v>GOVERNMENT OF JAMAICA</v>
          </cell>
          <cell r="B52">
            <v>120</v>
          </cell>
          <cell r="C52" t="str">
            <v>53</v>
          </cell>
          <cell r="D52" t="str">
            <v>TERM</v>
          </cell>
          <cell r="E52" t="str">
            <v>USD</v>
          </cell>
          <cell r="F52">
            <v>10</v>
          </cell>
          <cell r="G52" t="str">
            <v>CENTRAL GOV</v>
          </cell>
          <cell r="H52" t="str">
            <v>CENTRAL GOV</v>
          </cell>
          <cell r="I52" t="str">
            <v>CENTRAL GOV</v>
          </cell>
          <cell r="J52">
            <v>49865889.899999999</v>
          </cell>
          <cell r="K52">
            <v>824911.33002481388</v>
          </cell>
          <cell r="L52">
            <v>49865889.899999999</v>
          </cell>
        </row>
        <row r="53">
          <cell r="A53" t="str">
            <v>PORT AUTHORITY OF JAMAICA</v>
          </cell>
          <cell r="B53">
            <v>120</v>
          </cell>
          <cell r="C53" t="str">
            <v>55</v>
          </cell>
          <cell r="D53" t="str">
            <v>TERM</v>
          </cell>
          <cell r="E53" t="str">
            <v>USD</v>
          </cell>
          <cell r="F53">
            <v>11</v>
          </cell>
          <cell r="G53" t="str">
            <v>PSX</v>
          </cell>
          <cell r="H53" t="str">
            <v>PSX</v>
          </cell>
          <cell r="I53" t="str">
            <v>PUB ENT</v>
          </cell>
          <cell r="J53">
            <v>20511625</v>
          </cell>
          <cell r="K53">
            <v>339315.55004135647</v>
          </cell>
          <cell r="L53">
            <v>20511625</v>
          </cell>
        </row>
        <row r="54">
          <cell r="A54" t="str">
            <v>PORT AUTHORITY OF JAMAICA</v>
          </cell>
          <cell r="B54">
            <v>120</v>
          </cell>
          <cell r="C54" t="str">
            <v>55</v>
          </cell>
          <cell r="D54" t="str">
            <v>TERM</v>
          </cell>
          <cell r="E54" t="str">
            <v>USD</v>
          </cell>
          <cell r="F54">
            <v>11</v>
          </cell>
          <cell r="G54" t="str">
            <v>PSX</v>
          </cell>
          <cell r="H54" t="str">
            <v>PSX</v>
          </cell>
          <cell r="I54" t="str">
            <v>PUB ENT</v>
          </cell>
          <cell r="J54">
            <v>5679669.2199999997</v>
          </cell>
          <cell r="K54">
            <v>93956.480066170378</v>
          </cell>
          <cell r="L54">
            <v>5679669.2199999997</v>
          </cell>
        </row>
        <row r="55">
          <cell r="A55" t="str">
            <v>TROPICAIR</v>
          </cell>
          <cell r="B55">
            <v>120</v>
          </cell>
          <cell r="C55" t="str">
            <v>63</v>
          </cell>
          <cell r="D55" t="str">
            <v>TERM</v>
          </cell>
          <cell r="E55" t="str">
            <v>JA $</v>
          </cell>
          <cell r="F55">
            <v>10</v>
          </cell>
          <cell r="G55" t="str">
            <v>BUSINESS</v>
          </cell>
          <cell r="H55" t="str">
            <v>METAL PROD</v>
          </cell>
          <cell r="I55" t="str">
            <v>COMM</v>
          </cell>
          <cell r="J55">
            <v>611780</v>
          </cell>
          <cell r="K55">
            <v>0</v>
          </cell>
          <cell r="L55">
            <v>0</v>
          </cell>
        </row>
        <row r="56">
          <cell r="A56" t="str">
            <v>STAFF-4%</v>
          </cell>
          <cell r="B56">
            <v>121</v>
          </cell>
          <cell r="C56" t="str">
            <v>00</v>
          </cell>
          <cell r="D56" t="str">
            <v>TERM</v>
          </cell>
          <cell r="E56" t="str">
            <v>JA $</v>
          </cell>
          <cell r="F56">
            <v>4</v>
          </cell>
          <cell r="G56" t="str">
            <v>INDIV.</v>
          </cell>
          <cell r="H56" t="str">
            <v>INDIV.</v>
          </cell>
          <cell r="I56" t="str">
            <v>STAFF</v>
          </cell>
          <cell r="J56">
            <v>56731065.700000003</v>
          </cell>
          <cell r="K56">
            <v>0</v>
          </cell>
          <cell r="L56">
            <v>0</v>
          </cell>
        </row>
        <row r="57">
          <cell r="A57" t="str">
            <v>STAFF-20.75%</v>
          </cell>
          <cell r="B57">
            <v>121</v>
          </cell>
          <cell r="C57" t="str">
            <v>06</v>
          </cell>
          <cell r="D57" t="str">
            <v>TERM</v>
          </cell>
          <cell r="E57" t="str">
            <v>JA $</v>
          </cell>
          <cell r="F57">
            <v>20.75</v>
          </cell>
          <cell r="G57" t="str">
            <v>INDIV.</v>
          </cell>
          <cell r="H57" t="str">
            <v>INDIV.</v>
          </cell>
          <cell r="I57" t="str">
            <v>STAFF</v>
          </cell>
          <cell r="J57">
            <v>555716.78</v>
          </cell>
          <cell r="K57">
            <v>0</v>
          </cell>
          <cell r="L57">
            <v>0</v>
          </cell>
        </row>
        <row r="58">
          <cell r="A58" t="str">
            <v>STAFF-3%</v>
          </cell>
          <cell r="B58">
            <v>121</v>
          </cell>
          <cell r="C58" t="str">
            <v>08</v>
          </cell>
          <cell r="D58" t="str">
            <v>MTG</v>
          </cell>
          <cell r="E58" t="str">
            <v>JA $</v>
          </cell>
          <cell r="F58">
            <v>3</v>
          </cell>
          <cell r="G58" t="str">
            <v>INDIV.</v>
          </cell>
          <cell r="H58" t="str">
            <v>construction</v>
          </cell>
          <cell r="I58" t="str">
            <v>STAFF</v>
          </cell>
          <cell r="J58">
            <v>35487522.93</v>
          </cell>
          <cell r="K58">
            <v>0</v>
          </cell>
          <cell r="L58">
            <v>0</v>
          </cell>
        </row>
        <row r="59">
          <cell r="A59" t="str">
            <v>STAFF-16%</v>
          </cell>
          <cell r="B59">
            <v>121</v>
          </cell>
          <cell r="C59" t="str">
            <v>10</v>
          </cell>
          <cell r="D59" t="str">
            <v>MTG</v>
          </cell>
          <cell r="E59" t="str">
            <v>JA $</v>
          </cell>
          <cell r="F59">
            <v>16</v>
          </cell>
          <cell r="G59" t="str">
            <v>INDIV.</v>
          </cell>
          <cell r="H59" t="str">
            <v>construction</v>
          </cell>
          <cell r="I59" t="str">
            <v>STAFF</v>
          </cell>
          <cell r="J59">
            <v>9652428.3300000001</v>
          </cell>
          <cell r="K59">
            <v>0</v>
          </cell>
          <cell r="L59">
            <v>0</v>
          </cell>
        </row>
        <row r="60">
          <cell r="A60" t="str">
            <v>PRODUCTIVE BUSINESS SOLUTIONS</v>
          </cell>
          <cell r="B60">
            <v>126</v>
          </cell>
          <cell r="C60" t="str">
            <v>01</v>
          </cell>
          <cell r="D60" t="str">
            <v>O/D</v>
          </cell>
          <cell r="E60" t="str">
            <v>JA $</v>
          </cell>
          <cell r="F60">
            <v>19</v>
          </cell>
          <cell r="G60" t="str">
            <v>BUSINESS</v>
          </cell>
          <cell r="H60" t="str">
            <v>PROF.&amp; BUS</v>
          </cell>
          <cell r="I60" t="str">
            <v>COMM</v>
          </cell>
          <cell r="J60">
            <v>58229.62</v>
          </cell>
          <cell r="K60">
            <v>0</v>
          </cell>
          <cell r="L60">
            <v>0</v>
          </cell>
        </row>
        <row r="61">
          <cell r="A61" t="str">
            <v>ESSO STANDARD OIL S.A. LTD.</v>
          </cell>
          <cell r="B61">
            <v>126</v>
          </cell>
          <cell r="C61" t="str">
            <v>02</v>
          </cell>
          <cell r="D61" t="str">
            <v>O/D</v>
          </cell>
          <cell r="E61" t="str">
            <v>JA $</v>
          </cell>
          <cell r="F61">
            <v>31.5</v>
          </cell>
          <cell r="G61" t="str">
            <v>BUSINESS</v>
          </cell>
          <cell r="H61" t="str">
            <v>ELECTR. &amp; GAS</v>
          </cell>
          <cell r="I61" t="str">
            <v>COMM</v>
          </cell>
          <cell r="J61">
            <v>481873.68</v>
          </cell>
          <cell r="K61">
            <v>0</v>
          </cell>
          <cell r="L61">
            <v>0</v>
          </cell>
        </row>
        <row r="62">
          <cell r="A62" t="str">
            <v>CHARLTON CECIL ET AL</v>
          </cell>
          <cell r="B62">
            <v>126</v>
          </cell>
          <cell r="C62" t="str">
            <v>04</v>
          </cell>
          <cell r="D62" t="str">
            <v>O/D</v>
          </cell>
          <cell r="E62" t="str">
            <v>JA $</v>
          </cell>
          <cell r="F62">
            <v>19</v>
          </cell>
          <cell r="G62" t="str">
            <v>BUSINESS</v>
          </cell>
          <cell r="H62" t="str">
            <v>PROF.&amp; BUS</v>
          </cell>
          <cell r="I62" t="str">
            <v>COMM</v>
          </cell>
          <cell r="J62">
            <v>147696.38</v>
          </cell>
          <cell r="K62">
            <v>0</v>
          </cell>
          <cell r="L62">
            <v>0</v>
          </cell>
        </row>
        <row r="63">
          <cell r="A63" t="str">
            <v>JAMAICA ELECTRICAL TECHNOLOGY</v>
          </cell>
          <cell r="B63">
            <v>126</v>
          </cell>
          <cell r="C63" t="str">
            <v>07</v>
          </cell>
          <cell r="D63" t="str">
            <v>O/D</v>
          </cell>
          <cell r="E63" t="str">
            <v>JA $</v>
          </cell>
          <cell r="F63">
            <v>31.5</v>
          </cell>
          <cell r="G63" t="str">
            <v>BUSINESS</v>
          </cell>
          <cell r="H63" t="str">
            <v>PROF.&amp; BUS</v>
          </cell>
          <cell r="I63" t="str">
            <v>COMM</v>
          </cell>
          <cell r="J63">
            <v>13193.78</v>
          </cell>
          <cell r="K63">
            <v>0</v>
          </cell>
          <cell r="L63">
            <v>0</v>
          </cell>
        </row>
        <row r="64">
          <cell r="A64" t="str">
            <v>SHELL COMPANY W.I. LTD.</v>
          </cell>
          <cell r="B64">
            <v>127</v>
          </cell>
          <cell r="C64" t="str">
            <v>01</v>
          </cell>
          <cell r="D64" t="str">
            <v>O/D</v>
          </cell>
          <cell r="E64" t="str">
            <v>JA $</v>
          </cell>
          <cell r="F64">
            <v>19</v>
          </cell>
          <cell r="G64" t="str">
            <v>BUSINESS</v>
          </cell>
          <cell r="H64" t="str">
            <v>ELECTR. &amp; GAS</v>
          </cell>
          <cell r="I64" t="str">
            <v>COMM</v>
          </cell>
          <cell r="J64">
            <v>157890248.83000001</v>
          </cell>
          <cell r="K64">
            <v>0</v>
          </cell>
          <cell r="L64">
            <v>0</v>
          </cell>
        </row>
        <row r="65">
          <cell r="A65" t="str">
            <v>JOHNSON &amp; JOHNSON JA. LTD.</v>
          </cell>
          <cell r="B65">
            <v>127</v>
          </cell>
          <cell r="C65" t="str">
            <v>01</v>
          </cell>
          <cell r="D65" t="str">
            <v>O/D</v>
          </cell>
          <cell r="E65" t="str">
            <v>JA $</v>
          </cell>
          <cell r="F65">
            <v>19</v>
          </cell>
          <cell r="G65" t="str">
            <v>BUSINESS</v>
          </cell>
          <cell r="H65" t="str">
            <v>DIST'N</v>
          </cell>
          <cell r="I65" t="str">
            <v>COMM</v>
          </cell>
          <cell r="J65">
            <v>14013673.140000001</v>
          </cell>
          <cell r="K65">
            <v>0</v>
          </cell>
          <cell r="L65">
            <v>0</v>
          </cell>
        </row>
        <row r="66">
          <cell r="A66" t="str">
            <v>CARIBBEAN CEMENT COMPANY LTD</v>
          </cell>
          <cell r="B66">
            <v>127</v>
          </cell>
          <cell r="C66" t="str">
            <v>02</v>
          </cell>
          <cell r="D66" t="str">
            <v>O/D</v>
          </cell>
          <cell r="E66" t="str">
            <v>JA $</v>
          </cell>
          <cell r="F66">
            <v>26.5</v>
          </cell>
          <cell r="G66" t="str">
            <v>BUSINESS</v>
          </cell>
          <cell r="H66" t="str">
            <v xml:space="preserve">CEMENT </v>
          </cell>
          <cell r="I66" t="str">
            <v>COMM</v>
          </cell>
          <cell r="J66">
            <v>37761865.719999999</v>
          </cell>
          <cell r="K66">
            <v>0</v>
          </cell>
          <cell r="L66">
            <v>0</v>
          </cell>
        </row>
        <row r="67">
          <cell r="A67" t="str">
            <v>MYERS,FLETCHER AND GORDON</v>
          </cell>
          <cell r="B67">
            <v>127</v>
          </cell>
          <cell r="C67" t="str">
            <v>02</v>
          </cell>
          <cell r="D67" t="str">
            <v>O/D</v>
          </cell>
          <cell r="E67" t="str">
            <v>JA $</v>
          </cell>
          <cell r="F67">
            <v>26.3</v>
          </cell>
          <cell r="G67" t="str">
            <v>BUSINESS</v>
          </cell>
          <cell r="H67" t="str">
            <v>PROF.&amp; BUS</v>
          </cell>
          <cell r="I67" t="str">
            <v>COMM</v>
          </cell>
          <cell r="J67">
            <v>640.58000000000004</v>
          </cell>
          <cell r="K67">
            <v>0</v>
          </cell>
          <cell r="L67">
            <v>0</v>
          </cell>
        </row>
        <row r="68">
          <cell r="A68" t="str">
            <v>SLEEP BEAUTY BEDDING FURNITURE</v>
          </cell>
          <cell r="B68">
            <v>127</v>
          </cell>
          <cell r="C68" t="str">
            <v>07</v>
          </cell>
          <cell r="D68" t="str">
            <v>O/D</v>
          </cell>
          <cell r="E68" t="str">
            <v>JA $</v>
          </cell>
          <cell r="F68">
            <v>31.5</v>
          </cell>
          <cell r="G68" t="str">
            <v>BUSINESS</v>
          </cell>
          <cell r="H68" t="str">
            <v>PROF.&amp; BUS</v>
          </cell>
          <cell r="I68" t="str">
            <v>COMM</v>
          </cell>
          <cell r="J68">
            <v>3169343</v>
          </cell>
          <cell r="K68">
            <v>0</v>
          </cell>
          <cell r="L68">
            <v>0</v>
          </cell>
        </row>
        <row r="69">
          <cell r="A69" t="str">
            <v>CARIBBEAN BRAKE PRODUCTS LTD</v>
          </cell>
          <cell r="B69">
            <v>128</v>
          </cell>
          <cell r="C69" t="str">
            <v>03</v>
          </cell>
          <cell r="D69" t="str">
            <v>L/C</v>
          </cell>
          <cell r="E69" t="str">
            <v>USD</v>
          </cell>
          <cell r="F69">
            <v>9.4600000000000009</v>
          </cell>
          <cell r="G69" t="str">
            <v>BUSINESS</v>
          </cell>
          <cell r="H69" t="str">
            <v>OTHER MFG</v>
          </cell>
          <cell r="I69" t="str">
            <v>COMM</v>
          </cell>
          <cell r="J69">
            <v>5273005.1399999997</v>
          </cell>
          <cell r="K69">
            <v>87229.2</v>
          </cell>
          <cell r="L69">
            <v>5273005.1399999997</v>
          </cell>
        </row>
        <row r="70">
          <cell r="A70" t="str">
            <v>TROPICAIR</v>
          </cell>
          <cell r="B70">
            <v>128</v>
          </cell>
          <cell r="C70" t="str">
            <v>03</v>
          </cell>
          <cell r="D70" t="str">
            <v>L/C</v>
          </cell>
          <cell r="E70" t="str">
            <v>USD</v>
          </cell>
          <cell r="F70">
            <v>10</v>
          </cell>
          <cell r="G70" t="str">
            <v>BUSINESS</v>
          </cell>
          <cell r="H70" t="str">
            <v>METAL PROD</v>
          </cell>
          <cell r="I70" t="str">
            <v>COMM</v>
          </cell>
          <cell r="J70">
            <v>18748872.77</v>
          </cell>
          <cell r="K70">
            <v>310155.0499586435</v>
          </cell>
          <cell r="L70">
            <v>18748872.77</v>
          </cell>
        </row>
        <row r="71">
          <cell r="A71" t="str">
            <v>RESTAURANTS OF JAMAICA</v>
          </cell>
          <cell r="B71">
            <v>150</v>
          </cell>
          <cell r="C71" t="str">
            <v>00</v>
          </cell>
          <cell r="D71" t="str">
            <v>LEASE</v>
          </cell>
          <cell r="E71" t="str">
            <v>JA $</v>
          </cell>
          <cell r="F71">
            <v>12</v>
          </cell>
          <cell r="G71" t="str">
            <v>BUSINESS</v>
          </cell>
          <cell r="H71" t="str">
            <v>FOOD &amp; DRINK</v>
          </cell>
          <cell r="I71" t="str">
            <v>COMM</v>
          </cell>
          <cell r="J71">
            <v>853515.98</v>
          </cell>
          <cell r="K71">
            <v>0</v>
          </cell>
          <cell r="L71">
            <v>0</v>
          </cell>
        </row>
        <row r="72">
          <cell r="A72" t="str">
            <v>INTL INGREDIENTS LTD.</v>
          </cell>
          <cell r="B72">
            <v>150</v>
          </cell>
          <cell r="C72" t="str">
            <v>00</v>
          </cell>
          <cell r="D72" t="str">
            <v>LEASE</v>
          </cell>
          <cell r="E72" t="str">
            <v>JA $</v>
          </cell>
          <cell r="F72">
            <v>24</v>
          </cell>
          <cell r="G72" t="str">
            <v>BUSINESS</v>
          </cell>
          <cell r="H72" t="str">
            <v>FOOD &amp; DRINK</v>
          </cell>
          <cell r="I72" t="str">
            <v>COMM</v>
          </cell>
          <cell r="J72">
            <v>2234123.61</v>
          </cell>
          <cell r="K72">
            <v>0</v>
          </cell>
          <cell r="L72">
            <v>0</v>
          </cell>
        </row>
        <row r="73">
          <cell r="A73" t="str">
            <v>WIHCON</v>
          </cell>
          <cell r="B73">
            <v>150</v>
          </cell>
          <cell r="C73" t="str">
            <v>00</v>
          </cell>
          <cell r="D73" t="str">
            <v>LEASE</v>
          </cell>
          <cell r="E73" t="str">
            <v>JA $</v>
          </cell>
          <cell r="F73">
            <v>26</v>
          </cell>
          <cell r="G73" t="str">
            <v>BUSINESS</v>
          </cell>
          <cell r="H73" t="str">
            <v>construction</v>
          </cell>
          <cell r="I73" t="str">
            <v>COMM</v>
          </cell>
          <cell r="J73">
            <v>85411517.930000007</v>
          </cell>
          <cell r="K73">
            <v>0</v>
          </cell>
          <cell r="L73">
            <v>0</v>
          </cell>
        </row>
        <row r="74">
          <cell r="A74" t="str">
            <v>INNOVATIVE RESORTS LTD.</v>
          </cell>
          <cell r="B74">
            <v>150</v>
          </cell>
          <cell r="C74" t="str">
            <v>00</v>
          </cell>
          <cell r="D74" t="str">
            <v>LEASE</v>
          </cell>
          <cell r="E74" t="str">
            <v>USD</v>
          </cell>
          <cell r="F74">
            <v>12</v>
          </cell>
          <cell r="G74" t="str">
            <v>BUSINESS</v>
          </cell>
          <cell r="H74" t="str">
            <v>TOURISM</v>
          </cell>
          <cell r="I74" t="str">
            <v>COMM</v>
          </cell>
          <cell r="J74">
            <v>7543864.4000000004</v>
          </cell>
          <cell r="K74">
            <v>124795.11000827129</v>
          </cell>
          <cell r="L74">
            <v>7543864.4000000004</v>
          </cell>
        </row>
        <row r="75">
          <cell r="A75" t="str">
            <v>VILLAGE RESORTS LIMITED</v>
          </cell>
          <cell r="B75">
            <v>150</v>
          </cell>
          <cell r="C75" t="str">
            <v>00</v>
          </cell>
          <cell r="D75" t="str">
            <v>LEASE</v>
          </cell>
          <cell r="E75" t="str">
            <v>USD</v>
          </cell>
          <cell r="F75">
            <v>12</v>
          </cell>
          <cell r="G75" t="str">
            <v>BUSINESS</v>
          </cell>
          <cell r="H75" t="str">
            <v>TOURISM</v>
          </cell>
          <cell r="I75" t="str">
            <v>COMM</v>
          </cell>
          <cell r="J75">
            <v>5626293.0800000001</v>
          </cell>
          <cell r="K75">
            <v>93073.500082712984</v>
          </cell>
          <cell r="L75">
            <v>5626293.0800000001</v>
          </cell>
        </row>
        <row r="76">
          <cell r="A76" t="str">
            <v>INTERNATIONAL HOTELS</v>
          </cell>
          <cell r="B76">
            <v>150</v>
          </cell>
          <cell r="C76" t="str">
            <v>00</v>
          </cell>
          <cell r="D76" t="str">
            <v>LEASE</v>
          </cell>
          <cell r="E76" t="str">
            <v>USD</v>
          </cell>
          <cell r="F76">
            <v>12.5</v>
          </cell>
          <cell r="G76" t="str">
            <v>BUSINESS</v>
          </cell>
          <cell r="H76" t="str">
            <v>TOURISM</v>
          </cell>
          <cell r="I76" t="str">
            <v>COMM</v>
          </cell>
          <cell r="J76">
            <v>28867946.990000002</v>
          </cell>
          <cell r="K76">
            <v>477550.81869313482</v>
          </cell>
          <cell r="L76">
            <v>28867946.990000002</v>
          </cell>
        </row>
        <row r="77">
          <cell r="A77" t="str">
            <v>GREAT RESORTS</v>
          </cell>
          <cell r="B77">
            <v>150</v>
          </cell>
          <cell r="C77" t="str">
            <v>00</v>
          </cell>
          <cell r="D77" t="str">
            <v>LEASE</v>
          </cell>
          <cell r="E77" t="str">
            <v>USD</v>
          </cell>
          <cell r="F77">
            <v>9.4600000000000009</v>
          </cell>
          <cell r="G77" t="str">
            <v>BUSINESS</v>
          </cell>
          <cell r="H77" t="str">
            <v>TOURISM</v>
          </cell>
          <cell r="I77" t="str">
            <v>COMM</v>
          </cell>
          <cell r="J77">
            <v>1101897.71</v>
          </cell>
          <cell r="K77">
            <v>18228.249958643504</v>
          </cell>
          <cell r="L77">
            <v>1101897.71</v>
          </cell>
        </row>
        <row r="78">
          <cell r="A78" t="str">
            <v>BRL LIMITED</v>
          </cell>
          <cell r="B78">
            <v>150</v>
          </cell>
          <cell r="C78" t="str">
            <v>00</v>
          </cell>
          <cell r="D78" t="str">
            <v>LEASE</v>
          </cell>
          <cell r="E78" t="str">
            <v>USD</v>
          </cell>
          <cell r="F78">
            <v>12</v>
          </cell>
          <cell r="G78" t="str">
            <v>BUSINESS</v>
          </cell>
          <cell r="H78" t="str">
            <v>TOURISM</v>
          </cell>
          <cell r="I78" t="str">
            <v>COMM</v>
          </cell>
          <cell r="J78">
            <v>1101897.71</v>
          </cell>
          <cell r="K78">
            <v>18228.249958643504</v>
          </cell>
          <cell r="L78">
            <v>1101897.71</v>
          </cell>
        </row>
        <row r="79">
          <cell r="A79" t="str">
            <v>CONTINENTAL BAKING CO.</v>
          </cell>
          <cell r="B79">
            <v>150</v>
          </cell>
          <cell r="C79" t="str">
            <v>00</v>
          </cell>
          <cell r="D79" t="str">
            <v>LEASE</v>
          </cell>
          <cell r="E79" t="str">
            <v>USD</v>
          </cell>
          <cell r="F79">
            <v>15</v>
          </cell>
          <cell r="G79" t="str">
            <v>BUSINESS</v>
          </cell>
          <cell r="H79" t="str">
            <v>FOOD &amp; DRINK</v>
          </cell>
          <cell r="I79" t="str">
            <v>COMM</v>
          </cell>
          <cell r="J79">
            <v>5605899.0599999996</v>
          </cell>
          <cell r="K79">
            <v>92736.130024813887</v>
          </cell>
          <cell r="L79">
            <v>5605899.0599999996</v>
          </cell>
        </row>
        <row r="80">
          <cell r="A80" t="str">
            <v>CONTINENTAL BAKING CO.</v>
          </cell>
          <cell r="B80">
            <v>150</v>
          </cell>
          <cell r="C80" t="str">
            <v>00</v>
          </cell>
          <cell r="D80" t="str">
            <v>LEASE</v>
          </cell>
          <cell r="E80" t="str">
            <v>USD</v>
          </cell>
          <cell r="F80">
            <v>15</v>
          </cell>
          <cell r="G80" t="str">
            <v>BUSINESS</v>
          </cell>
          <cell r="H80" t="str">
            <v>FOOD &amp; DRINK</v>
          </cell>
          <cell r="I80" t="str">
            <v>COMM</v>
          </cell>
          <cell r="J80">
            <v>80360360.280000001</v>
          </cell>
          <cell r="K80">
            <v>1329369.0699751861</v>
          </cell>
          <cell r="L80">
            <v>80360360.280000001</v>
          </cell>
        </row>
        <row r="81">
          <cell r="A81" t="str">
            <v>INTL INGREDIENTS LTD.</v>
          </cell>
          <cell r="B81">
            <v>150</v>
          </cell>
          <cell r="C81" t="str">
            <v>01</v>
          </cell>
          <cell r="D81" t="str">
            <v>LEASE</v>
          </cell>
          <cell r="E81" t="str">
            <v>JA $</v>
          </cell>
          <cell r="F81">
            <v>24</v>
          </cell>
          <cell r="G81" t="str">
            <v>BUSINESS</v>
          </cell>
          <cell r="H81" t="str">
            <v>FOOD &amp; DRINK</v>
          </cell>
          <cell r="I81" t="str">
            <v>COMM</v>
          </cell>
          <cell r="J81">
            <v>143637.41</v>
          </cell>
          <cell r="K81">
            <v>0</v>
          </cell>
          <cell r="L81">
            <v>0</v>
          </cell>
        </row>
        <row r="82">
          <cell r="A82" t="str">
            <v>WIHCON</v>
          </cell>
          <cell r="B82">
            <v>150</v>
          </cell>
          <cell r="C82" t="str">
            <v>01</v>
          </cell>
          <cell r="D82" t="str">
            <v>LEASE</v>
          </cell>
          <cell r="E82" t="str">
            <v>JA $</v>
          </cell>
          <cell r="F82">
            <v>26</v>
          </cell>
          <cell r="G82" t="str">
            <v>BUSINESS</v>
          </cell>
          <cell r="H82" t="str">
            <v>construction</v>
          </cell>
          <cell r="I82" t="str">
            <v>COMM</v>
          </cell>
          <cell r="J82">
            <v>7434095.9699999997</v>
          </cell>
          <cell r="K82">
            <v>0</v>
          </cell>
          <cell r="L82">
            <v>0</v>
          </cell>
        </row>
        <row r="83">
          <cell r="A83" t="str">
            <v>INNOVATIVE RESORTS LTD.</v>
          </cell>
          <cell r="B83">
            <v>150</v>
          </cell>
          <cell r="C83" t="str">
            <v>01</v>
          </cell>
          <cell r="D83" t="str">
            <v>LEASE</v>
          </cell>
          <cell r="E83" t="str">
            <v>USD</v>
          </cell>
          <cell r="F83">
            <v>12</v>
          </cell>
          <cell r="G83" t="str">
            <v>BUSINESS</v>
          </cell>
          <cell r="H83" t="str">
            <v>TOURISM</v>
          </cell>
          <cell r="I83" t="str">
            <v>COMM</v>
          </cell>
          <cell r="J83">
            <v>359591.66</v>
          </cell>
          <cell r="K83">
            <v>5948.5799834574018</v>
          </cell>
          <cell r="L83">
            <v>359591.66</v>
          </cell>
        </row>
        <row r="84">
          <cell r="A84" t="str">
            <v>VILLAGE RESORTS LIMITED</v>
          </cell>
          <cell r="B84">
            <v>150</v>
          </cell>
          <cell r="C84" t="str">
            <v>01</v>
          </cell>
          <cell r="D84" t="str">
            <v>LEASE</v>
          </cell>
          <cell r="E84" t="str">
            <v>USD</v>
          </cell>
          <cell r="F84">
            <v>12</v>
          </cell>
          <cell r="G84" t="str">
            <v>BUSINESS</v>
          </cell>
          <cell r="H84" t="str">
            <v>TOURISM</v>
          </cell>
          <cell r="I84" t="str">
            <v>COMM</v>
          </cell>
          <cell r="J84">
            <v>499436.69</v>
          </cell>
          <cell r="K84">
            <v>8261.9799834574023</v>
          </cell>
          <cell r="L84">
            <v>499436.69</v>
          </cell>
        </row>
        <row r="85">
          <cell r="A85" t="str">
            <v>INTERNATIONAL HOTELS</v>
          </cell>
          <cell r="B85">
            <v>150</v>
          </cell>
          <cell r="C85" t="str">
            <v>01</v>
          </cell>
          <cell r="D85" t="str">
            <v>LEASE</v>
          </cell>
          <cell r="E85" t="str">
            <v>USD</v>
          </cell>
          <cell r="F85">
            <v>12.5</v>
          </cell>
          <cell r="G85" t="str">
            <v>BUSINESS</v>
          </cell>
          <cell r="H85" t="str">
            <v>TOURISM</v>
          </cell>
          <cell r="I85" t="str">
            <v>COMM</v>
          </cell>
          <cell r="J85">
            <v>2944128.99</v>
          </cell>
          <cell r="K85">
            <v>48703.539950372207</v>
          </cell>
          <cell r="L85">
            <v>2944128.99</v>
          </cell>
        </row>
        <row r="86">
          <cell r="A86" t="str">
            <v>GREAT RESORTS</v>
          </cell>
          <cell r="B86">
            <v>150</v>
          </cell>
          <cell r="C86" t="str">
            <v>01</v>
          </cell>
          <cell r="D86" t="str">
            <v>LEASE</v>
          </cell>
          <cell r="E86" t="str">
            <v>USD</v>
          </cell>
          <cell r="F86">
            <v>9.4600000000000009</v>
          </cell>
          <cell r="G86" t="str">
            <v>BUSINESS</v>
          </cell>
          <cell r="H86" t="str">
            <v>TOURISM</v>
          </cell>
          <cell r="I86" t="str">
            <v>COMM</v>
          </cell>
          <cell r="J86">
            <v>57658.42</v>
          </cell>
          <cell r="K86">
            <v>953.82001654259716</v>
          </cell>
          <cell r="L86">
            <v>57658.42</v>
          </cell>
        </row>
        <row r="87">
          <cell r="A87" t="str">
            <v>BRL LIMITED</v>
          </cell>
          <cell r="B87">
            <v>150</v>
          </cell>
          <cell r="C87" t="str">
            <v>01</v>
          </cell>
          <cell r="D87" t="str">
            <v>LEASE</v>
          </cell>
          <cell r="E87" t="str">
            <v>USD</v>
          </cell>
          <cell r="F87">
            <v>12</v>
          </cell>
          <cell r="G87" t="str">
            <v>BUSINESS</v>
          </cell>
          <cell r="H87" t="str">
            <v>TOURISM</v>
          </cell>
          <cell r="I87" t="str">
            <v>COMM</v>
          </cell>
          <cell r="J87">
            <v>56885.26</v>
          </cell>
          <cell r="K87">
            <v>941.02994210090981</v>
          </cell>
          <cell r="L87">
            <v>56885.26</v>
          </cell>
        </row>
        <row r="88">
          <cell r="A88" t="str">
            <v>CONTINENTAL BAKING CO.</v>
          </cell>
          <cell r="B88">
            <v>150</v>
          </cell>
          <cell r="C88" t="str">
            <v>01</v>
          </cell>
          <cell r="D88" t="str">
            <v>LEASE</v>
          </cell>
          <cell r="E88" t="str">
            <v>USD</v>
          </cell>
          <cell r="F88">
            <v>15</v>
          </cell>
          <cell r="G88" t="str">
            <v>BUSINESS</v>
          </cell>
          <cell r="H88" t="str">
            <v>FOOD &amp; DRINK</v>
          </cell>
          <cell r="I88" t="str">
            <v>COMM</v>
          </cell>
          <cell r="J88">
            <v>33810.89</v>
          </cell>
          <cell r="K88">
            <v>559.31993382961116</v>
          </cell>
          <cell r="L88">
            <v>33810.89</v>
          </cell>
        </row>
        <row r="89">
          <cell r="A89" t="str">
            <v>CAYMANAS DEVELOPMENT</v>
          </cell>
          <cell r="B89">
            <v>150</v>
          </cell>
          <cell r="C89" t="str">
            <v>01</v>
          </cell>
          <cell r="D89" t="str">
            <v>LEASE</v>
          </cell>
          <cell r="E89" t="str">
            <v>USD</v>
          </cell>
          <cell r="F89">
            <v>12.5</v>
          </cell>
          <cell r="G89" t="str">
            <v>BUSINESS</v>
          </cell>
          <cell r="H89" t="str">
            <v>PROF.&amp; BUS</v>
          </cell>
          <cell r="I89" t="str">
            <v>COMM</v>
          </cell>
          <cell r="J89">
            <v>0.6</v>
          </cell>
          <cell r="K89">
            <v>9.9255583126550868E-3</v>
          </cell>
          <cell r="L89">
            <v>0.6</v>
          </cell>
        </row>
        <row r="90">
          <cell r="A90" t="str">
            <v>CAYMANAS DEVELOPMENT</v>
          </cell>
          <cell r="B90">
            <v>150</v>
          </cell>
          <cell r="C90" t="str">
            <v>02</v>
          </cell>
          <cell r="D90" t="str">
            <v>LEASE</v>
          </cell>
          <cell r="E90" t="str">
            <v>USD</v>
          </cell>
          <cell r="F90">
            <v>12.5</v>
          </cell>
          <cell r="G90" t="str">
            <v>BUSINESS</v>
          </cell>
          <cell r="H90" t="str">
            <v>PROF.&amp; BUS</v>
          </cell>
          <cell r="I90" t="str">
            <v>COMM</v>
          </cell>
          <cell r="J90">
            <v>5209155.43</v>
          </cell>
          <cell r="K90">
            <v>86172.959966914801</v>
          </cell>
          <cell r="L90">
            <v>5209155.43</v>
          </cell>
        </row>
        <row r="91">
          <cell r="A91" t="str">
            <v>FEURTADO JOAN FOR WILLIAMS TIFFA</v>
          </cell>
          <cell r="B91">
            <v>200</v>
          </cell>
          <cell r="C91" t="str">
            <v>01</v>
          </cell>
          <cell r="D91" t="str">
            <v>O/D</v>
          </cell>
          <cell r="E91" t="str">
            <v>JA $</v>
          </cell>
          <cell r="F91">
            <v>0</v>
          </cell>
          <cell r="G91" t="str">
            <v>INDIV.</v>
          </cell>
          <cell r="H91" t="str">
            <v>INDIV.</v>
          </cell>
          <cell r="I91" t="str">
            <v>STAFF</v>
          </cell>
          <cell r="J91">
            <v>4760.8500000000004</v>
          </cell>
          <cell r="K91">
            <v>0</v>
          </cell>
          <cell r="L91">
            <v>0</v>
          </cell>
        </row>
        <row r="92">
          <cell r="A92" t="str">
            <v>MOSES PETER</v>
          </cell>
          <cell r="B92">
            <v>200</v>
          </cell>
          <cell r="C92" t="str">
            <v>01</v>
          </cell>
          <cell r="D92" t="str">
            <v>O/D</v>
          </cell>
          <cell r="E92" t="str">
            <v>JA $</v>
          </cell>
          <cell r="F92">
            <v>0</v>
          </cell>
          <cell r="G92" t="str">
            <v>INDIV.</v>
          </cell>
          <cell r="H92" t="str">
            <v>INDIV.</v>
          </cell>
          <cell r="I92" t="str">
            <v>STAFF</v>
          </cell>
          <cell r="J92">
            <v>380664.54</v>
          </cell>
          <cell r="K92">
            <v>0</v>
          </cell>
          <cell r="L92">
            <v>0</v>
          </cell>
        </row>
        <row r="93">
          <cell r="A93" t="str">
            <v>CODNER YVONNE AND OR MICHAEL</v>
          </cell>
          <cell r="B93">
            <v>200</v>
          </cell>
          <cell r="C93" t="str">
            <v>01</v>
          </cell>
          <cell r="D93" t="str">
            <v>O/D</v>
          </cell>
          <cell r="E93" t="str">
            <v>JA $</v>
          </cell>
          <cell r="F93">
            <v>0</v>
          </cell>
          <cell r="G93" t="str">
            <v>INDIV.</v>
          </cell>
          <cell r="H93" t="str">
            <v>INDIV.</v>
          </cell>
          <cell r="I93" t="str">
            <v>STAFF</v>
          </cell>
          <cell r="J93">
            <v>4566.67</v>
          </cell>
          <cell r="K93">
            <v>0</v>
          </cell>
          <cell r="L93">
            <v>0</v>
          </cell>
        </row>
        <row r="94">
          <cell r="A94" t="str">
            <v>WHYTE MICHAEL</v>
          </cell>
          <cell r="B94">
            <v>200</v>
          </cell>
          <cell r="C94" t="str">
            <v>01</v>
          </cell>
          <cell r="D94" t="str">
            <v>O/D</v>
          </cell>
          <cell r="E94" t="str">
            <v>JA $</v>
          </cell>
          <cell r="F94">
            <v>0</v>
          </cell>
          <cell r="G94" t="str">
            <v>INDIV.</v>
          </cell>
          <cell r="H94" t="str">
            <v>INDIV.</v>
          </cell>
          <cell r="I94" t="str">
            <v>STAFF</v>
          </cell>
          <cell r="J94">
            <v>3358.87</v>
          </cell>
          <cell r="K94">
            <v>0</v>
          </cell>
          <cell r="L94">
            <v>0</v>
          </cell>
        </row>
        <row r="95">
          <cell r="A95" t="str">
            <v>STONE STEVE</v>
          </cell>
          <cell r="B95">
            <v>200</v>
          </cell>
          <cell r="C95" t="str">
            <v>01</v>
          </cell>
          <cell r="D95" t="str">
            <v>O/D</v>
          </cell>
          <cell r="E95" t="str">
            <v>JA $</v>
          </cell>
          <cell r="F95">
            <v>0</v>
          </cell>
          <cell r="G95" t="str">
            <v>INDIV.</v>
          </cell>
          <cell r="H95" t="str">
            <v>INDIV.</v>
          </cell>
          <cell r="I95" t="str">
            <v>STAFF</v>
          </cell>
          <cell r="J95">
            <v>1906.59</v>
          </cell>
          <cell r="K95">
            <v>0</v>
          </cell>
          <cell r="L95">
            <v>0</v>
          </cell>
        </row>
        <row r="96">
          <cell r="A96" t="str">
            <v>WILMOT LOURAINE</v>
          </cell>
          <cell r="B96">
            <v>200</v>
          </cell>
          <cell r="C96" t="str">
            <v>01</v>
          </cell>
          <cell r="D96" t="str">
            <v>O/D</v>
          </cell>
          <cell r="E96" t="str">
            <v>JA $</v>
          </cell>
          <cell r="F96">
            <v>0</v>
          </cell>
          <cell r="G96" t="str">
            <v>INDIV.</v>
          </cell>
          <cell r="H96" t="str">
            <v>INDIV.</v>
          </cell>
          <cell r="I96" t="str">
            <v>STAFF</v>
          </cell>
          <cell r="J96">
            <v>2808.56</v>
          </cell>
          <cell r="K96">
            <v>0</v>
          </cell>
          <cell r="L96">
            <v>0</v>
          </cell>
        </row>
        <row r="97">
          <cell r="A97" t="str">
            <v>POWELL SHYRILL AND OR WAYNE</v>
          </cell>
          <cell r="B97">
            <v>200</v>
          </cell>
          <cell r="C97" t="str">
            <v>01</v>
          </cell>
          <cell r="D97" t="str">
            <v>O/D</v>
          </cell>
          <cell r="E97" t="str">
            <v>JA $</v>
          </cell>
          <cell r="F97">
            <v>0</v>
          </cell>
          <cell r="G97" t="str">
            <v>INDIV.</v>
          </cell>
          <cell r="H97" t="str">
            <v>INDIV.</v>
          </cell>
          <cell r="I97" t="str">
            <v>STAFF</v>
          </cell>
          <cell r="J97">
            <v>1047.82</v>
          </cell>
          <cell r="K97">
            <v>0</v>
          </cell>
          <cell r="L97">
            <v>0</v>
          </cell>
        </row>
        <row r="98">
          <cell r="A98" t="str">
            <v>BURKE KAREN</v>
          </cell>
          <cell r="B98">
            <v>200</v>
          </cell>
          <cell r="C98" t="str">
            <v>01</v>
          </cell>
          <cell r="D98" t="str">
            <v>O/D</v>
          </cell>
          <cell r="E98" t="str">
            <v>JA $</v>
          </cell>
          <cell r="F98">
            <v>0</v>
          </cell>
          <cell r="G98" t="str">
            <v>INDIV.</v>
          </cell>
          <cell r="H98" t="str">
            <v>INDIV.</v>
          </cell>
          <cell r="I98" t="str">
            <v>STAFF</v>
          </cell>
          <cell r="J98">
            <v>1258.98</v>
          </cell>
          <cell r="K98">
            <v>0</v>
          </cell>
          <cell r="L98">
            <v>0</v>
          </cell>
        </row>
        <row r="99">
          <cell r="A99" t="str">
            <v>FOOD SPECIALITIES JA. LTD.</v>
          </cell>
          <cell r="B99">
            <v>200</v>
          </cell>
          <cell r="C99" t="str">
            <v>02</v>
          </cell>
          <cell r="D99" t="str">
            <v>O/D</v>
          </cell>
          <cell r="E99" t="str">
            <v>JA $</v>
          </cell>
          <cell r="F99">
            <v>15</v>
          </cell>
          <cell r="G99" t="str">
            <v>BUSINESS</v>
          </cell>
          <cell r="H99" t="str">
            <v>FOOD &amp; DRINK</v>
          </cell>
          <cell r="I99" t="str">
            <v>COMM</v>
          </cell>
          <cell r="J99">
            <v>97.32</v>
          </cell>
          <cell r="K99">
            <v>0</v>
          </cell>
          <cell r="L99">
            <v>0</v>
          </cell>
        </row>
        <row r="100">
          <cell r="A100" t="str">
            <v>CARIBBEAN ASBESTOS PRODS. LTD.</v>
          </cell>
          <cell r="B100">
            <v>200</v>
          </cell>
          <cell r="C100" t="str">
            <v>02</v>
          </cell>
          <cell r="D100" t="str">
            <v>O/D</v>
          </cell>
          <cell r="E100" t="str">
            <v>JA $</v>
          </cell>
          <cell r="F100">
            <v>31.5</v>
          </cell>
          <cell r="G100" t="str">
            <v>BUSINESS</v>
          </cell>
          <cell r="H100" t="str">
            <v>PROF.&amp; BUS</v>
          </cell>
          <cell r="I100" t="str">
            <v>COMM</v>
          </cell>
          <cell r="J100">
            <v>336.95</v>
          </cell>
          <cell r="K100">
            <v>0</v>
          </cell>
          <cell r="L100">
            <v>0</v>
          </cell>
        </row>
        <row r="101">
          <cell r="A101" t="str">
            <v>MAIR DESMOND GREGORY</v>
          </cell>
          <cell r="B101">
            <v>200</v>
          </cell>
          <cell r="C101" t="str">
            <v>05</v>
          </cell>
          <cell r="D101" t="str">
            <v>O/D</v>
          </cell>
          <cell r="E101" t="str">
            <v>JA $</v>
          </cell>
          <cell r="F101">
            <v>31.5</v>
          </cell>
          <cell r="G101" t="str">
            <v>INDIV.</v>
          </cell>
          <cell r="H101" t="str">
            <v>INDIV.</v>
          </cell>
          <cell r="I101" t="str">
            <v>PERSONAL</v>
          </cell>
          <cell r="J101">
            <v>68159.539999999994</v>
          </cell>
          <cell r="K101">
            <v>0</v>
          </cell>
          <cell r="L101">
            <v>0</v>
          </cell>
        </row>
        <row r="102">
          <cell r="A102" t="str">
            <v>MYERS,FLETCHER AND GORDON</v>
          </cell>
          <cell r="B102">
            <v>200</v>
          </cell>
          <cell r="C102" t="str">
            <v>13</v>
          </cell>
          <cell r="D102" t="str">
            <v>O/D</v>
          </cell>
          <cell r="E102" t="str">
            <v>USD</v>
          </cell>
          <cell r="F102">
            <v>26.3</v>
          </cell>
          <cell r="G102" t="str">
            <v>BUSINESS</v>
          </cell>
          <cell r="H102" t="str">
            <v>PROF.&amp; BUS</v>
          </cell>
          <cell r="I102" t="str">
            <v>COMM</v>
          </cell>
          <cell r="J102">
            <v>606.91999999999996</v>
          </cell>
          <cell r="K102">
            <v>10.040033085194374</v>
          </cell>
          <cell r="L102">
            <v>606.91999999999996</v>
          </cell>
        </row>
        <row r="103">
          <cell r="A103" t="str">
            <v>JAMAICA FOOD DIST. LTD.</v>
          </cell>
          <cell r="B103">
            <v>200</v>
          </cell>
          <cell r="C103" t="str">
            <v>13</v>
          </cell>
          <cell r="D103" t="str">
            <v>O/D</v>
          </cell>
          <cell r="E103" t="str">
            <v>USD</v>
          </cell>
          <cell r="F103">
            <v>12</v>
          </cell>
          <cell r="G103" t="str">
            <v>BUSINESS</v>
          </cell>
          <cell r="H103" t="str">
            <v>DIST'N</v>
          </cell>
          <cell r="I103" t="str">
            <v>COMM</v>
          </cell>
          <cell r="J103">
            <v>1110.47</v>
          </cell>
          <cell r="K103">
            <v>18.370057899090156</v>
          </cell>
          <cell r="L103">
            <v>1110.47</v>
          </cell>
        </row>
        <row r="104">
          <cell r="A104" t="str">
            <v>JOHNSONDIVERSEY JAMAICA LTD.</v>
          </cell>
          <cell r="B104">
            <v>200</v>
          </cell>
          <cell r="C104" t="str">
            <v>13</v>
          </cell>
          <cell r="D104" t="str">
            <v>O/D</v>
          </cell>
          <cell r="E104" t="str">
            <v>USD</v>
          </cell>
          <cell r="F104">
            <v>12</v>
          </cell>
          <cell r="G104" t="str">
            <v>BUSINESS</v>
          </cell>
          <cell r="H104" t="str">
            <v>DIST'N</v>
          </cell>
          <cell r="I104" t="str">
            <v>COMM</v>
          </cell>
          <cell r="J104">
            <v>148.1</v>
          </cell>
          <cell r="K104">
            <v>2.4499586435070304</v>
          </cell>
          <cell r="L104">
            <v>148.1</v>
          </cell>
        </row>
        <row r="105">
          <cell r="A105" t="str">
            <v>GEORGE AND BRANDAY LIMITED</v>
          </cell>
          <cell r="B105">
            <v>200</v>
          </cell>
          <cell r="C105" t="str">
            <v>16</v>
          </cell>
          <cell r="D105" t="str">
            <v>O/D</v>
          </cell>
          <cell r="E105" t="str">
            <v>JA $</v>
          </cell>
          <cell r="F105">
            <v>15</v>
          </cell>
          <cell r="G105" t="str">
            <v>F.I.</v>
          </cell>
          <cell r="H105" t="str">
            <v>F.I.</v>
          </cell>
          <cell r="I105" t="str">
            <v>COMM</v>
          </cell>
          <cell r="J105">
            <v>280505.19</v>
          </cell>
          <cell r="K105">
            <v>0</v>
          </cell>
          <cell r="L105">
            <v>0</v>
          </cell>
        </row>
        <row r="106">
          <cell r="A106" t="str">
            <v>TYRES R US LIMITED</v>
          </cell>
          <cell r="B106">
            <v>200</v>
          </cell>
          <cell r="C106" t="str">
            <v>66</v>
          </cell>
          <cell r="D106" t="str">
            <v>O/D</v>
          </cell>
          <cell r="E106" t="str">
            <v>JA $</v>
          </cell>
          <cell r="F106">
            <v>12</v>
          </cell>
          <cell r="G106" t="str">
            <v>BUSINESS</v>
          </cell>
          <cell r="H106" t="str">
            <v>PROF.&amp; BUS</v>
          </cell>
          <cell r="I106" t="str">
            <v>COMM</v>
          </cell>
          <cell r="J106">
            <v>211.04</v>
          </cell>
          <cell r="K106">
            <v>0</v>
          </cell>
          <cell r="L106">
            <v>0</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FI400"/>
      <sheetName val="MAFI1300"/>
      <sheetName val="enumeration"/>
    </sheetNames>
    <sheetDataSet>
      <sheetData sheetId="0" refreshError="1"/>
      <sheetData sheetId="1" refreshError="1"/>
      <sheetData sheetId="2">
        <row r="2">
          <cell r="B2" t="str">
            <v>Current</v>
          </cell>
          <cell r="C2" t="str">
            <v>Individual - Employee</v>
          </cell>
          <cell r="D2" t="str">
            <v>Employee Related</v>
          </cell>
          <cell r="E2" t="str">
            <v>Spouse</v>
          </cell>
          <cell r="F2" t="str">
            <v>Top Level Management</v>
          </cell>
          <cell r="G2" t="str">
            <v>Universal Banks</v>
          </cell>
        </row>
        <row r="3">
          <cell r="B3" t="str">
            <v>OLEM</v>
          </cell>
          <cell r="C3" t="str">
            <v>Individual - Director</v>
          </cell>
          <cell r="D3" t="str">
            <v>Shareholder Related</v>
          </cell>
          <cell r="E3" t="str">
            <v>Daughter</v>
          </cell>
          <cell r="F3" t="str">
            <v>Middle Level Management</v>
          </cell>
          <cell r="G3" t="str">
            <v>Non-Bank Finance House</v>
          </cell>
        </row>
        <row r="4">
          <cell r="B4" t="str">
            <v>Sub-Standard</v>
          </cell>
          <cell r="C4" t="str">
            <v>Individual - Shareholder</v>
          </cell>
          <cell r="D4" t="str">
            <v>Director Related</v>
          </cell>
          <cell r="E4" t="str">
            <v>Son</v>
          </cell>
          <cell r="F4" t="str">
            <v>Lower Level Management</v>
          </cell>
          <cell r="G4" t="str">
            <v>Non-Bank Mortgage House</v>
          </cell>
        </row>
        <row r="5">
          <cell r="B5" t="str">
            <v>Doubtful</v>
          </cell>
          <cell r="C5" t="str">
            <v>Individual - Related</v>
          </cell>
          <cell r="E5" t="str">
            <v>Nephew</v>
          </cell>
          <cell r="F5" t="str">
            <v>Other Employees</v>
          </cell>
          <cell r="G5" t="str">
            <v>Non-Bank Microfinance Microcredit</v>
          </cell>
        </row>
        <row r="6">
          <cell r="B6" t="str">
            <v>Loss</v>
          </cell>
          <cell r="C6" t="str">
            <v>Corporate - Related</v>
          </cell>
          <cell r="E6" t="str">
            <v>Niece</v>
          </cell>
          <cell r="G6" t="str">
            <v>Non-Bank Microfinance FNGO</v>
          </cell>
        </row>
        <row r="7">
          <cell r="B7" t="str">
            <v>Delinquent</v>
          </cell>
          <cell r="C7" t="str">
            <v>Group - Related</v>
          </cell>
          <cell r="E7" t="str">
            <v>Brother</v>
          </cell>
          <cell r="G7" t="str">
            <v>SDIs-Savings and Loans</v>
          </cell>
        </row>
        <row r="8">
          <cell r="E8" t="str">
            <v>Sister</v>
          </cell>
          <cell r="G8" t="str">
            <v>SDIs-Rural and Community Bank</v>
          </cell>
        </row>
        <row r="9">
          <cell r="E9" t="str">
            <v>Father</v>
          </cell>
          <cell r="G9" t="str">
            <v>SDIs-Microfinance Deposit Taking</v>
          </cell>
        </row>
        <row r="10">
          <cell r="E10" t="str">
            <v>Mother</v>
          </cell>
          <cell r="G10" t="str">
            <v>Insurance (NIC regulated)</v>
          </cell>
        </row>
        <row r="11">
          <cell r="E11" t="str">
            <v>Cousin</v>
          </cell>
          <cell r="G11" t="str">
            <v>Pensions (NPRA regulated)</v>
          </cell>
        </row>
        <row r="12">
          <cell r="E12" t="str">
            <v>Aunt</v>
          </cell>
          <cell r="G12" t="str">
            <v>Securities and Exchange</v>
          </cell>
        </row>
        <row r="13">
          <cell r="E13" t="str">
            <v>Uncle</v>
          </cell>
          <cell r="G13" t="str">
            <v>International Insitutions</v>
          </cell>
        </row>
        <row r="14">
          <cell r="E14" t="str">
            <v>Stepson</v>
          </cell>
          <cell r="G14" t="str">
            <v>Government</v>
          </cell>
        </row>
        <row r="15">
          <cell r="E15" t="str">
            <v>Stepdaughter</v>
          </cell>
          <cell r="G15" t="str">
            <v>Central Bank</v>
          </cell>
        </row>
        <row r="16">
          <cell r="E16" t="str">
            <v>Stepbrother</v>
          </cell>
          <cell r="G16" t="str">
            <v>Credit Union</v>
          </cell>
        </row>
        <row r="17">
          <cell r="E17" t="str">
            <v>Stepfather</v>
          </cell>
          <cell r="G17" t="str">
            <v>Forex Bureau</v>
          </cell>
        </row>
        <row r="18">
          <cell r="E18" t="str">
            <v>Stepmother</v>
          </cell>
          <cell r="G18" t="str">
            <v>Electronic Money Issuers</v>
          </cell>
        </row>
        <row r="19">
          <cell r="E19" t="str">
            <v>Stepnephew</v>
          </cell>
          <cell r="G19" t="str">
            <v>Payment Service Providers</v>
          </cell>
        </row>
        <row r="20">
          <cell r="E20" t="str">
            <v>Stepniece</v>
          </cell>
          <cell r="G20" t="str">
            <v>Others</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lanatory Note"/>
      <sheetName val="MRForm_Securities"/>
      <sheetName val="A - Shares"/>
      <sheetName val="DIM A"/>
      <sheetName val="B - Debentures"/>
      <sheetName val="DIM B"/>
      <sheetName val="C - Government Sec"/>
      <sheetName val="DIM C"/>
      <sheetName val="F - CIS"/>
      <sheetName val="DIM F"/>
      <sheetName val="J - IL Insurance"/>
      <sheetName val="DIM J"/>
      <sheetName val="Section V"/>
    </sheetNames>
    <sheetDataSet>
      <sheetData sheetId="0"/>
      <sheetData sheetId="1"/>
      <sheetData sheetId="2">
        <row r="36">
          <cell r="D36">
            <v>0</v>
          </cell>
        </row>
      </sheetData>
      <sheetData sheetId="3"/>
      <sheetData sheetId="4">
        <row r="29">
          <cell r="I29">
            <v>0</v>
          </cell>
        </row>
        <row r="45">
          <cell r="A45" t="str">
            <v>Debenture securities</v>
          </cell>
        </row>
        <row r="46">
          <cell r="A46" t="str">
            <v>Bonds / Sukuk</v>
          </cell>
        </row>
        <row r="47">
          <cell r="A47" t="str">
            <v>Notes</v>
          </cell>
        </row>
        <row r="48">
          <cell r="A48" t="str">
            <v>Others</v>
          </cell>
        </row>
      </sheetData>
      <sheetData sheetId="5"/>
      <sheetData sheetId="6">
        <row r="17">
          <cell r="I17">
            <v>0</v>
          </cell>
        </row>
        <row r="30">
          <cell r="A30" t="str">
            <v>Loan stock</v>
          </cell>
        </row>
        <row r="31">
          <cell r="A31" t="str">
            <v>Bond</v>
          </cell>
        </row>
        <row r="32">
          <cell r="A32" t="str">
            <v>Other Instruments creating or acknowledging indebtedness</v>
          </cell>
        </row>
      </sheetData>
      <sheetData sheetId="7"/>
      <sheetData sheetId="8">
        <row r="29">
          <cell r="J29">
            <v>0</v>
          </cell>
        </row>
      </sheetData>
      <sheetData sheetId="9"/>
      <sheetData sheetId="10">
        <row r="17">
          <cell r="J17">
            <v>0</v>
          </cell>
        </row>
      </sheetData>
      <sheetData sheetId="11"/>
      <sheetData sheetId="12"/>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lanatory Note"/>
      <sheetName val="MRForm_Securities"/>
      <sheetName val="A - Shares"/>
      <sheetName val="DIM A"/>
      <sheetName val="B - Debentures"/>
      <sheetName val="DIM B"/>
      <sheetName val="C - Government Sec"/>
      <sheetName val="DIM C"/>
      <sheetName val="F - CIS"/>
      <sheetName val="DIM F"/>
      <sheetName val="J - IL Insurance"/>
      <sheetName val="DIM J"/>
      <sheetName val="Section V"/>
    </sheetNames>
    <sheetDataSet>
      <sheetData sheetId="0"/>
      <sheetData sheetId="1"/>
      <sheetData sheetId="2">
        <row r="36">
          <cell r="D36">
            <v>0</v>
          </cell>
        </row>
      </sheetData>
      <sheetData sheetId="3"/>
      <sheetData sheetId="4">
        <row r="29">
          <cell r="I29">
            <v>0</v>
          </cell>
        </row>
        <row r="45">
          <cell r="A45" t="str">
            <v>Debenture securities</v>
          </cell>
        </row>
        <row r="46">
          <cell r="A46" t="str">
            <v>Bonds / Sukuk</v>
          </cell>
        </row>
        <row r="47">
          <cell r="A47" t="str">
            <v>Notes</v>
          </cell>
        </row>
        <row r="48">
          <cell r="A48" t="str">
            <v>Others</v>
          </cell>
        </row>
      </sheetData>
      <sheetData sheetId="5"/>
      <sheetData sheetId="6">
        <row r="17">
          <cell r="I17">
            <v>0</v>
          </cell>
        </row>
        <row r="30">
          <cell r="A30" t="str">
            <v>Loan stock</v>
          </cell>
        </row>
        <row r="31">
          <cell r="A31" t="str">
            <v>Bond</v>
          </cell>
        </row>
        <row r="32">
          <cell r="A32" t="str">
            <v>Other Instruments creating or acknowledging indebtedness</v>
          </cell>
        </row>
      </sheetData>
      <sheetData sheetId="7"/>
      <sheetData sheetId="8">
        <row r="29">
          <cell r="J29">
            <v>0</v>
          </cell>
        </row>
      </sheetData>
      <sheetData sheetId="9"/>
      <sheetData sheetId="10">
        <row r="17">
          <cell r="J17">
            <v>0</v>
          </cell>
        </row>
      </sheetData>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Input"/>
      <sheetName val="Main Output Table"/>
      <sheetName val="BoP"/>
      <sheetName val="End-94-update"/>
      <sheetName val="Projects"/>
      <sheetName val="Debt"/>
      <sheetName val="export"/>
      <sheetName val="import"/>
      <sheetName val="Gas"/>
      <sheetName val="IMF"/>
      <sheetName val="WB"/>
      <sheetName val="EBRD"/>
      <sheetName val="ER"/>
      <sheetName val="RED_TbleBOP"/>
      <sheetName val="Debt_Sum_Tbl"/>
      <sheetName val="RED_Tble36"/>
      <sheetName val="Tbl2-DSA"/>
      <sheetName val="BoP_Sum (comp)"/>
      <sheetName val="DS_after2001 (2)"/>
      <sheetName val="DS_after2001"/>
      <sheetName val="Chart1 DS"/>
      <sheetName val="Prog"/>
      <sheetName val="UFC_TBL"/>
      <sheetName val="CPFs"/>
      <sheetName val="ControlSheet"/>
      <sheetName val="DSA-2000"/>
      <sheetName val="NPV"/>
      <sheetName val="NPV-gap-Geo&amp;Napflow"/>
      <sheetName val="NPV-gap-Napstock"/>
      <sheetName val="DSA_Naple_F_S"/>
      <sheetName val="WEOQ5"/>
      <sheetName val="WEOQ6"/>
      <sheetName val="WEOQ7"/>
      <sheetName val="End-94-old"/>
      <sheetName val="GEO_Q"/>
      <sheetName val="FSUOUT"/>
      <sheetName val="WEO"/>
      <sheetName val="Inputs"/>
      <sheetName val="Out-A"/>
      <sheetName val="Out-F"/>
      <sheetName val="Out-M"/>
      <sheetName val="Out-BoP"/>
      <sheetName val="Trade"/>
      <sheetName val="BoP-worksheet"/>
      <sheetName val="Finance"/>
      <sheetName val="Pledge"/>
      <sheetName val="Finreq"/>
      <sheetName val="FundSR"/>
      <sheetName val="Input_external"/>
      <sheetName val="Inp_Outp_debt"/>
      <sheetName val="BoP-GDP"/>
      <sheetName val="NPC Debt"/>
      <sheetName val="Flow"/>
      <sheetName val="Oil shock"/>
      <sheetName val="Fiscal1"/>
      <sheetName val="Figs"/>
      <sheetName val="NRI"/>
      <sheetName val="Input-DS-04-Feb 05"/>
      <sheetName val="Input-DS-05-Feb 05"/>
      <sheetName val="Input-Grants-05-Feb 05-2"/>
      <sheetName val="Input-Grants-04-Feb 05"/>
      <sheetName val="Input-Credit-05-Feb 05"/>
      <sheetName val="Input-Credit 04 Feb 05"/>
      <sheetName val="Merchandise"/>
      <sheetName val="Debt stocks"/>
      <sheetName val="Storage"/>
      <sheetName val="Q5"/>
      <sheetName val="Q6"/>
      <sheetName val="Q7"/>
      <sheetName val="OUTREO"/>
      <sheetName val="OUTREO_History"/>
      <sheetName val="Enumerations"/>
    </sheetNames>
    <sheetDataSet>
      <sheetData sheetId="0" refreshError="1"/>
      <sheetData sheetId="1" refreshError="1"/>
      <sheetData sheetId="2" refreshError="1"/>
      <sheetData sheetId="3" refreshError="1">
        <row r="313">
          <cell r="E313" t="e">
            <v>#REF!</v>
          </cell>
          <cell r="F313" t="e">
            <v>#REF!</v>
          </cell>
          <cell r="G313" t="e">
            <v>#REF!</v>
          </cell>
          <cell r="H313" t="e">
            <v>#REF!</v>
          </cell>
          <cell r="I313" t="e">
            <v>#REF!</v>
          </cell>
          <cell r="J313" t="e">
            <v>#REF!</v>
          </cell>
          <cell r="K313" t="e">
            <v>#REF!</v>
          </cell>
          <cell r="L313" t="e">
            <v>#REF!</v>
          </cell>
          <cell r="M313" t="e">
            <v>#REF!</v>
          </cell>
          <cell r="N313" t="e">
            <v>#REF!</v>
          </cell>
          <cell r="O313" t="e">
            <v>#REF!</v>
          </cell>
          <cell r="P313" t="e">
            <v>#REF!</v>
          </cell>
          <cell r="Q313" t="e">
            <v>#REF!</v>
          </cell>
          <cell r="R313" t="e">
            <v>#REF!</v>
          </cell>
          <cell r="S313" t="e">
            <v>#REF!</v>
          </cell>
          <cell r="T313" t="e">
            <v>#REF!</v>
          </cell>
          <cell r="U313" t="e">
            <v>#REF!</v>
          </cell>
          <cell r="V313" t="e">
            <v>#REF!</v>
          </cell>
          <cell r="W313" t="e">
            <v>#REF!</v>
          </cell>
          <cell r="X313" t="e">
            <v>#REF!</v>
          </cell>
          <cell r="Y313" t="e">
            <v>#REF!</v>
          </cell>
          <cell r="Z313" t="e">
            <v>#REF!</v>
          </cell>
          <cell r="AA313" t="e">
            <v>#REF!</v>
          </cell>
          <cell r="AB313" t="e">
            <v>#REF!</v>
          </cell>
          <cell r="AC313" t="e">
            <v>#REF!</v>
          </cell>
          <cell r="AD313" t="e">
            <v>#REF!</v>
          </cell>
          <cell r="AE313" t="e">
            <v>#REF!</v>
          </cell>
          <cell r="AF313" t="e">
            <v>#REF!</v>
          </cell>
          <cell r="AG313" t="e">
            <v>#REF!</v>
          </cell>
          <cell r="AH313" t="e">
            <v>#REF!</v>
          </cell>
          <cell r="AI313" t="e">
            <v>#REF!</v>
          </cell>
          <cell r="AJ313" t="e">
            <v>#REF!</v>
          </cell>
          <cell r="AK313" t="e">
            <v>#REF!</v>
          </cell>
          <cell r="AL313" t="e">
            <v>#REF!</v>
          </cell>
          <cell r="AM313" t="e">
            <v>#REF!</v>
          </cell>
          <cell r="AN313" t="e">
            <v>#REF!</v>
          </cell>
          <cell r="AO313" t="e">
            <v>#REF!</v>
          </cell>
          <cell r="AP313" t="e">
            <v>#REF!</v>
          </cell>
          <cell r="AQ313" t="e">
            <v>#REF!</v>
          </cell>
          <cell r="AR313" t="e">
            <v>#REF!</v>
          </cell>
          <cell r="AS313" t="e">
            <v>#REF!</v>
          </cell>
          <cell r="AT313" t="e">
            <v>#REF!</v>
          </cell>
          <cell r="AU313" t="e">
            <v>#REF!</v>
          </cell>
          <cell r="AV313" t="e">
            <v>#REF!</v>
          </cell>
          <cell r="AW313" t="e">
            <v>#REF!</v>
          </cell>
          <cell r="AX313" t="e">
            <v>#REF!</v>
          </cell>
          <cell r="AY313" t="e">
            <v>#REF!</v>
          </cell>
          <cell r="AZ313" t="e">
            <v>#REF!</v>
          </cell>
          <cell r="BA313" t="e">
            <v>#REF!</v>
          </cell>
          <cell r="BB313" t="e">
            <v>#REF!</v>
          </cell>
          <cell r="BC313" t="e">
            <v>#REF!</v>
          </cell>
          <cell r="BD313" t="e">
            <v>#REF!</v>
          </cell>
          <cell r="BE313" t="e">
            <v>#REF!</v>
          </cell>
        </row>
        <row r="314">
          <cell r="E314" t="e">
            <v>#REF!</v>
          </cell>
          <cell r="F314" t="e">
            <v>#REF!</v>
          </cell>
          <cell r="G314" t="e">
            <v>#REF!</v>
          </cell>
          <cell r="H314" t="e">
            <v>#REF!</v>
          </cell>
          <cell r="I314" t="e">
            <v>#REF!</v>
          </cell>
          <cell r="J314" t="e">
            <v>#REF!</v>
          </cell>
          <cell r="K314" t="e">
            <v>#REF!</v>
          </cell>
          <cell r="L314" t="e">
            <v>#REF!</v>
          </cell>
          <cell r="M314" t="e">
            <v>#REF!</v>
          </cell>
          <cell r="N314" t="e">
            <v>#REF!</v>
          </cell>
          <cell r="O314" t="e">
            <v>#REF!</v>
          </cell>
          <cell r="P314" t="e">
            <v>#REF!</v>
          </cell>
          <cell r="Q314" t="e">
            <v>#REF!</v>
          </cell>
          <cell r="R314" t="e">
            <v>#REF!</v>
          </cell>
          <cell r="S314" t="e">
            <v>#REF!</v>
          </cell>
          <cell r="T314" t="e">
            <v>#REF!</v>
          </cell>
          <cell r="U314" t="e">
            <v>#REF!</v>
          </cell>
          <cell r="V314" t="e">
            <v>#REF!</v>
          </cell>
          <cell r="W314" t="e">
            <v>#REF!</v>
          </cell>
          <cell r="X314" t="e">
            <v>#REF!</v>
          </cell>
          <cell r="Y314" t="e">
            <v>#REF!</v>
          </cell>
          <cell r="Z314" t="e">
            <v>#REF!</v>
          </cell>
          <cell r="AA314" t="e">
            <v>#REF!</v>
          </cell>
          <cell r="AB314" t="e">
            <v>#REF!</v>
          </cell>
          <cell r="AC314" t="e">
            <v>#REF!</v>
          </cell>
          <cell r="AD314" t="e">
            <v>#REF!</v>
          </cell>
          <cell r="AE314" t="e">
            <v>#REF!</v>
          </cell>
          <cell r="AF314" t="e">
            <v>#REF!</v>
          </cell>
          <cell r="AG314" t="e">
            <v>#REF!</v>
          </cell>
          <cell r="AH314" t="e">
            <v>#REF!</v>
          </cell>
          <cell r="AI314" t="e">
            <v>#REF!</v>
          </cell>
          <cell r="AJ314" t="e">
            <v>#REF!</v>
          </cell>
          <cell r="AK314" t="e">
            <v>#REF!</v>
          </cell>
          <cell r="AL314" t="e">
            <v>#REF!</v>
          </cell>
          <cell r="AM314" t="e">
            <v>#REF!</v>
          </cell>
          <cell r="AN314" t="e">
            <v>#REF!</v>
          </cell>
          <cell r="AO314" t="e">
            <v>#REF!</v>
          </cell>
          <cell r="AP314" t="e">
            <v>#REF!</v>
          </cell>
          <cell r="AQ314" t="e">
            <v>#REF!</v>
          </cell>
          <cell r="AR314" t="e">
            <v>#REF!</v>
          </cell>
          <cell r="AS314" t="e">
            <v>#REF!</v>
          </cell>
          <cell r="AT314" t="e">
            <v>#REF!</v>
          </cell>
          <cell r="AU314" t="e">
            <v>#REF!</v>
          </cell>
          <cell r="AV314" t="e">
            <v>#REF!</v>
          </cell>
          <cell r="AW314" t="e">
            <v>#REF!</v>
          </cell>
          <cell r="AX314" t="e">
            <v>#REF!</v>
          </cell>
          <cell r="AY314" t="e">
            <v>#REF!</v>
          </cell>
          <cell r="AZ314" t="e">
            <v>#REF!</v>
          </cell>
          <cell r="BA314" t="e">
            <v>#REF!</v>
          </cell>
          <cell r="BB314" t="e">
            <v>#REF!</v>
          </cell>
          <cell r="BC314" t="e">
            <v>#REF!</v>
          </cell>
          <cell r="BD314" t="e">
            <v>#REF!</v>
          </cell>
          <cell r="BE314" t="e">
            <v>#REF!</v>
          </cell>
        </row>
        <row r="315">
          <cell r="E315" t="e">
            <v>#REF!</v>
          </cell>
          <cell r="F315" t="e">
            <v>#REF!</v>
          </cell>
          <cell r="G315" t="e">
            <v>#REF!</v>
          </cell>
          <cell r="H315" t="e">
            <v>#REF!</v>
          </cell>
          <cell r="I315" t="e">
            <v>#REF!</v>
          </cell>
          <cell r="J315" t="e">
            <v>#REF!</v>
          </cell>
          <cell r="K315" t="e">
            <v>#REF!</v>
          </cell>
          <cell r="L315" t="e">
            <v>#REF!</v>
          </cell>
          <cell r="M315" t="e">
            <v>#REF!</v>
          </cell>
          <cell r="N315" t="e">
            <v>#REF!</v>
          </cell>
          <cell r="O315" t="e">
            <v>#REF!</v>
          </cell>
          <cell r="P315" t="e">
            <v>#REF!</v>
          </cell>
          <cell r="Q315" t="e">
            <v>#REF!</v>
          </cell>
          <cell r="R315" t="e">
            <v>#REF!</v>
          </cell>
          <cell r="S315" t="e">
            <v>#REF!</v>
          </cell>
          <cell r="T315" t="e">
            <v>#REF!</v>
          </cell>
          <cell r="U315" t="e">
            <v>#REF!</v>
          </cell>
          <cell r="V315" t="e">
            <v>#REF!</v>
          </cell>
          <cell r="W315" t="e">
            <v>#REF!</v>
          </cell>
          <cell r="X315" t="e">
            <v>#REF!</v>
          </cell>
          <cell r="Y315" t="e">
            <v>#REF!</v>
          </cell>
          <cell r="Z315" t="e">
            <v>#REF!</v>
          </cell>
          <cell r="AA315" t="e">
            <v>#REF!</v>
          </cell>
          <cell r="AB315" t="e">
            <v>#REF!</v>
          </cell>
          <cell r="AC315" t="e">
            <v>#REF!</v>
          </cell>
          <cell r="AD315" t="e">
            <v>#REF!</v>
          </cell>
          <cell r="AE315" t="e">
            <v>#REF!</v>
          </cell>
          <cell r="AF315" t="e">
            <v>#REF!</v>
          </cell>
          <cell r="AG315" t="e">
            <v>#REF!</v>
          </cell>
          <cell r="AH315" t="e">
            <v>#REF!</v>
          </cell>
          <cell r="AI315" t="e">
            <v>#REF!</v>
          </cell>
          <cell r="AJ315" t="e">
            <v>#REF!</v>
          </cell>
          <cell r="AK315" t="e">
            <v>#REF!</v>
          </cell>
          <cell r="AL315" t="e">
            <v>#REF!</v>
          </cell>
          <cell r="AM315" t="e">
            <v>#REF!</v>
          </cell>
          <cell r="AN315" t="e">
            <v>#REF!</v>
          </cell>
          <cell r="AO315" t="e">
            <v>#REF!</v>
          </cell>
          <cell r="AP315" t="e">
            <v>#REF!</v>
          </cell>
          <cell r="AQ315" t="e">
            <v>#REF!</v>
          </cell>
          <cell r="AR315" t="e">
            <v>#REF!</v>
          </cell>
          <cell r="AS315" t="e">
            <v>#REF!</v>
          </cell>
          <cell r="AT315" t="e">
            <v>#REF!</v>
          </cell>
          <cell r="AU315" t="e">
            <v>#REF!</v>
          </cell>
          <cell r="AV315" t="e">
            <v>#REF!</v>
          </cell>
          <cell r="AW315" t="e">
            <v>#REF!</v>
          </cell>
          <cell r="AX315" t="e">
            <v>#REF!</v>
          </cell>
          <cell r="AY315" t="e">
            <v>#REF!</v>
          </cell>
          <cell r="AZ315" t="e">
            <v>#REF!</v>
          </cell>
          <cell r="BA315" t="e">
            <v>#REF!</v>
          </cell>
          <cell r="BB315" t="e">
            <v>#REF!</v>
          </cell>
          <cell r="BC315" t="e">
            <v>#REF!</v>
          </cell>
          <cell r="BD315" t="e">
            <v>#REF!</v>
          </cell>
          <cell r="BE315" t="e">
            <v>#REF!</v>
          </cell>
        </row>
        <row r="316">
          <cell r="E316" t="e">
            <v>#REF!</v>
          </cell>
          <cell r="F316" t="e">
            <v>#REF!</v>
          </cell>
          <cell r="G316" t="e">
            <v>#REF!</v>
          </cell>
          <cell r="H316" t="e">
            <v>#REF!</v>
          </cell>
          <cell r="I316" t="e">
            <v>#REF!</v>
          </cell>
          <cell r="J316" t="e">
            <v>#REF!</v>
          </cell>
          <cell r="K316" t="e">
            <v>#REF!</v>
          </cell>
          <cell r="L316" t="e">
            <v>#REF!</v>
          </cell>
          <cell r="M316" t="e">
            <v>#REF!</v>
          </cell>
          <cell r="N316" t="e">
            <v>#REF!</v>
          </cell>
          <cell r="O316" t="e">
            <v>#REF!</v>
          </cell>
          <cell r="P316" t="e">
            <v>#REF!</v>
          </cell>
          <cell r="Q316" t="e">
            <v>#REF!</v>
          </cell>
          <cell r="R316" t="e">
            <v>#REF!</v>
          </cell>
          <cell r="S316" t="e">
            <v>#REF!</v>
          </cell>
          <cell r="T316" t="e">
            <v>#REF!</v>
          </cell>
          <cell r="U316" t="e">
            <v>#REF!</v>
          </cell>
          <cell r="V316" t="e">
            <v>#REF!</v>
          </cell>
          <cell r="W316" t="e">
            <v>#REF!</v>
          </cell>
          <cell r="X316" t="e">
            <v>#REF!</v>
          </cell>
          <cell r="Y316" t="e">
            <v>#REF!</v>
          </cell>
          <cell r="Z316" t="e">
            <v>#REF!</v>
          </cell>
          <cell r="AA316" t="e">
            <v>#REF!</v>
          </cell>
          <cell r="AB316" t="e">
            <v>#REF!</v>
          </cell>
          <cell r="AC316" t="e">
            <v>#REF!</v>
          </cell>
          <cell r="AD316" t="e">
            <v>#REF!</v>
          </cell>
          <cell r="AE316" t="e">
            <v>#REF!</v>
          </cell>
          <cell r="AF316" t="e">
            <v>#REF!</v>
          </cell>
          <cell r="AG316" t="e">
            <v>#REF!</v>
          </cell>
          <cell r="AH316" t="e">
            <v>#REF!</v>
          </cell>
          <cell r="AI316" t="e">
            <v>#REF!</v>
          </cell>
          <cell r="AJ316" t="e">
            <v>#REF!</v>
          </cell>
          <cell r="AK316" t="e">
            <v>#REF!</v>
          </cell>
          <cell r="AL316" t="e">
            <v>#REF!</v>
          </cell>
          <cell r="AM316" t="e">
            <v>#REF!</v>
          </cell>
          <cell r="AN316" t="e">
            <v>#REF!</v>
          </cell>
          <cell r="AO316" t="e">
            <v>#REF!</v>
          </cell>
          <cell r="AP316" t="e">
            <v>#REF!</v>
          </cell>
          <cell r="AQ316" t="e">
            <v>#REF!</v>
          </cell>
          <cell r="AR316" t="e">
            <v>#REF!</v>
          </cell>
          <cell r="AS316" t="e">
            <v>#REF!</v>
          </cell>
          <cell r="AT316" t="e">
            <v>#REF!</v>
          </cell>
          <cell r="AU316" t="e">
            <v>#REF!</v>
          </cell>
          <cell r="AV316" t="e">
            <v>#REF!</v>
          </cell>
          <cell r="AW316" t="e">
            <v>#REF!</v>
          </cell>
          <cell r="AX316" t="e">
            <v>#REF!</v>
          </cell>
          <cell r="AY316" t="e">
            <v>#REF!</v>
          </cell>
          <cell r="AZ316" t="e">
            <v>#REF!</v>
          </cell>
          <cell r="BA316" t="e">
            <v>#REF!</v>
          </cell>
          <cell r="BB316" t="e">
            <v>#REF!</v>
          </cell>
          <cell r="BC316" t="e">
            <v>#REF!</v>
          </cell>
          <cell r="BD316" t="e">
            <v>#REF!</v>
          </cell>
          <cell r="BE316" t="e">
            <v>#REF!</v>
          </cell>
        </row>
        <row r="317">
          <cell r="E317" t="e">
            <v>#REF!</v>
          </cell>
          <cell r="F317" t="e">
            <v>#REF!</v>
          </cell>
          <cell r="G317" t="e">
            <v>#REF!</v>
          </cell>
          <cell r="H317" t="e">
            <v>#REF!</v>
          </cell>
          <cell r="I317" t="e">
            <v>#REF!</v>
          </cell>
          <cell r="J317" t="e">
            <v>#REF!</v>
          </cell>
          <cell r="K317" t="e">
            <v>#REF!</v>
          </cell>
          <cell r="L317" t="e">
            <v>#REF!</v>
          </cell>
          <cell r="M317" t="e">
            <v>#REF!</v>
          </cell>
          <cell r="N317" t="e">
            <v>#REF!</v>
          </cell>
          <cell r="O317" t="e">
            <v>#REF!</v>
          </cell>
          <cell r="P317" t="e">
            <v>#REF!</v>
          </cell>
          <cell r="Q317" t="e">
            <v>#REF!</v>
          </cell>
          <cell r="R317" t="e">
            <v>#REF!</v>
          </cell>
          <cell r="S317" t="e">
            <v>#REF!</v>
          </cell>
          <cell r="T317" t="e">
            <v>#REF!</v>
          </cell>
          <cell r="U317" t="e">
            <v>#REF!</v>
          </cell>
          <cell r="V317" t="e">
            <v>#REF!</v>
          </cell>
          <cell r="W317" t="e">
            <v>#REF!</v>
          </cell>
          <cell r="X317" t="e">
            <v>#REF!</v>
          </cell>
          <cell r="Y317" t="e">
            <v>#REF!</v>
          </cell>
          <cell r="Z317" t="e">
            <v>#REF!</v>
          </cell>
          <cell r="AA317" t="e">
            <v>#REF!</v>
          </cell>
          <cell r="AB317" t="e">
            <v>#REF!</v>
          </cell>
          <cell r="AC317" t="e">
            <v>#REF!</v>
          </cell>
          <cell r="AD317" t="e">
            <v>#REF!</v>
          </cell>
          <cell r="AE317" t="e">
            <v>#REF!</v>
          </cell>
          <cell r="AF317" t="e">
            <v>#REF!</v>
          </cell>
          <cell r="AG317" t="e">
            <v>#REF!</v>
          </cell>
          <cell r="AH317" t="e">
            <v>#REF!</v>
          </cell>
          <cell r="AI317" t="e">
            <v>#REF!</v>
          </cell>
          <cell r="AJ317" t="e">
            <v>#REF!</v>
          </cell>
          <cell r="AK317" t="e">
            <v>#REF!</v>
          </cell>
          <cell r="AL317" t="e">
            <v>#REF!</v>
          </cell>
          <cell r="AM317" t="e">
            <v>#REF!</v>
          </cell>
          <cell r="AN317" t="e">
            <v>#REF!</v>
          </cell>
          <cell r="AO317" t="e">
            <v>#REF!</v>
          </cell>
          <cell r="AP317" t="e">
            <v>#REF!</v>
          </cell>
          <cell r="AQ317" t="e">
            <v>#REF!</v>
          </cell>
          <cell r="AR317" t="e">
            <v>#REF!</v>
          </cell>
          <cell r="AS317" t="e">
            <v>#REF!</v>
          </cell>
          <cell r="AT317" t="e">
            <v>#REF!</v>
          </cell>
          <cell r="AU317" t="e">
            <v>#REF!</v>
          </cell>
          <cell r="AV317" t="e">
            <v>#REF!</v>
          </cell>
          <cell r="AW317" t="e">
            <v>#REF!</v>
          </cell>
          <cell r="AX317" t="e">
            <v>#REF!</v>
          </cell>
          <cell r="AY317" t="e">
            <v>#REF!</v>
          </cell>
          <cell r="AZ317" t="e">
            <v>#REF!</v>
          </cell>
          <cell r="BA317" t="e">
            <v>#REF!</v>
          </cell>
          <cell r="BB317" t="e">
            <v>#REF!</v>
          </cell>
          <cell r="BC317" t="e">
            <v>#REF!</v>
          </cell>
          <cell r="BD317" t="e">
            <v>#REF!</v>
          </cell>
          <cell r="BE317" t="e">
            <v>#REF!</v>
          </cell>
        </row>
        <row r="318">
          <cell r="E318" t="e">
            <v>#REF!</v>
          </cell>
          <cell r="F318" t="e">
            <v>#REF!</v>
          </cell>
          <cell r="G318" t="e">
            <v>#REF!</v>
          </cell>
          <cell r="H318" t="e">
            <v>#REF!</v>
          </cell>
          <cell r="I318" t="e">
            <v>#REF!</v>
          </cell>
          <cell r="J318" t="e">
            <v>#REF!</v>
          </cell>
          <cell r="K318" t="e">
            <v>#REF!</v>
          </cell>
          <cell r="L318" t="e">
            <v>#REF!</v>
          </cell>
          <cell r="M318" t="e">
            <v>#REF!</v>
          </cell>
          <cell r="N318" t="e">
            <v>#REF!</v>
          </cell>
          <cell r="O318" t="e">
            <v>#REF!</v>
          </cell>
          <cell r="P318" t="e">
            <v>#REF!</v>
          </cell>
          <cell r="Q318" t="e">
            <v>#REF!</v>
          </cell>
          <cell r="R318" t="e">
            <v>#REF!</v>
          </cell>
          <cell r="S318" t="e">
            <v>#REF!</v>
          </cell>
          <cell r="T318" t="e">
            <v>#REF!</v>
          </cell>
          <cell r="U318" t="e">
            <v>#REF!</v>
          </cell>
          <cell r="V318" t="e">
            <v>#REF!</v>
          </cell>
          <cell r="W318" t="e">
            <v>#REF!</v>
          </cell>
          <cell r="X318" t="e">
            <v>#REF!</v>
          </cell>
          <cell r="Y318" t="e">
            <v>#REF!</v>
          </cell>
          <cell r="Z318" t="e">
            <v>#REF!</v>
          </cell>
          <cell r="AA318" t="e">
            <v>#REF!</v>
          </cell>
          <cell r="AB318" t="e">
            <v>#REF!</v>
          </cell>
          <cell r="AC318" t="e">
            <v>#REF!</v>
          </cell>
          <cell r="AD318" t="e">
            <v>#REF!</v>
          </cell>
          <cell r="AE318" t="e">
            <v>#REF!</v>
          </cell>
          <cell r="AF318" t="e">
            <v>#REF!</v>
          </cell>
          <cell r="AG318" t="e">
            <v>#REF!</v>
          </cell>
          <cell r="AH318" t="e">
            <v>#REF!</v>
          </cell>
          <cell r="AI318" t="e">
            <v>#REF!</v>
          </cell>
          <cell r="AJ318" t="e">
            <v>#REF!</v>
          </cell>
          <cell r="AK318" t="e">
            <v>#REF!</v>
          </cell>
          <cell r="AL318" t="e">
            <v>#REF!</v>
          </cell>
          <cell r="AM318" t="e">
            <v>#REF!</v>
          </cell>
          <cell r="AN318" t="e">
            <v>#REF!</v>
          </cell>
          <cell r="AO318" t="e">
            <v>#REF!</v>
          </cell>
          <cell r="AP318" t="e">
            <v>#REF!</v>
          </cell>
          <cell r="AQ318" t="e">
            <v>#REF!</v>
          </cell>
          <cell r="AR318" t="e">
            <v>#REF!</v>
          </cell>
          <cell r="AS318" t="e">
            <v>#REF!</v>
          </cell>
          <cell r="AT318" t="e">
            <v>#REF!</v>
          </cell>
          <cell r="AU318" t="e">
            <v>#REF!</v>
          </cell>
          <cell r="AV318" t="e">
            <v>#REF!</v>
          </cell>
          <cell r="AW318" t="e">
            <v>#REF!</v>
          </cell>
          <cell r="AX318" t="e">
            <v>#REF!</v>
          </cell>
          <cell r="AY318" t="e">
            <v>#REF!</v>
          </cell>
          <cell r="AZ318" t="e">
            <v>#REF!</v>
          </cell>
          <cell r="BA318" t="e">
            <v>#REF!</v>
          </cell>
          <cell r="BB318" t="e">
            <v>#REF!</v>
          </cell>
          <cell r="BC318" t="e">
            <v>#REF!</v>
          </cell>
          <cell r="BD318" t="e">
            <v>#REF!</v>
          </cell>
          <cell r="BE318" t="e">
            <v>#REF!</v>
          </cell>
        </row>
        <row r="319">
          <cell r="E319" t="e">
            <v>#REF!</v>
          </cell>
          <cell r="F319" t="e">
            <v>#REF!</v>
          </cell>
          <cell r="G319" t="e">
            <v>#REF!</v>
          </cell>
          <cell r="H319" t="e">
            <v>#REF!</v>
          </cell>
          <cell r="I319" t="e">
            <v>#REF!</v>
          </cell>
          <cell r="J319" t="e">
            <v>#REF!</v>
          </cell>
          <cell r="K319" t="e">
            <v>#REF!</v>
          </cell>
          <cell r="L319" t="e">
            <v>#REF!</v>
          </cell>
          <cell r="M319" t="e">
            <v>#REF!</v>
          </cell>
          <cell r="N319" t="e">
            <v>#REF!</v>
          </cell>
          <cell r="O319" t="e">
            <v>#REF!</v>
          </cell>
          <cell r="P319" t="e">
            <v>#REF!</v>
          </cell>
          <cell r="Q319" t="e">
            <v>#REF!</v>
          </cell>
          <cell r="R319" t="e">
            <v>#REF!</v>
          </cell>
          <cell r="S319" t="e">
            <v>#REF!</v>
          </cell>
          <cell r="T319" t="e">
            <v>#REF!</v>
          </cell>
          <cell r="U319" t="e">
            <v>#REF!</v>
          </cell>
          <cell r="V319" t="e">
            <v>#REF!</v>
          </cell>
          <cell r="W319" t="e">
            <v>#REF!</v>
          </cell>
          <cell r="X319" t="e">
            <v>#REF!</v>
          </cell>
          <cell r="Y319" t="e">
            <v>#REF!</v>
          </cell>
          <cell r="Z319" t="e">
            <v>#REF!</v>
          </cell>
          <cell r="AA319" t="e">
            <v>#REF!</v>
          </cell>
          <cell r="AB319" t="e">
            <v>#REF!</v>
          </cell>
          <cell r="AC319" t="e">
            <v>#REF!</v>
          </cell>
          <cell r="AD319" t="e">
            <v>#REF!</v>
          </cell>
          <cell r="AE319" t="e">
            <v>#REF!</v>
          </cell>
          <cell r="AF319" t="e">
            <v>#REF!</v>
          </cell>
          <cell r="AG319" t="e">
            <v>#REF!</v>
          </cell>
          <cell r="AH319" t="e">
            <v>#REF!</v>
          </cell>
          <cell r="AI319" t="e">
            <v>#REF!</v>
          </cell>
          <cell r="AJ319" t="e">
            <v>#REF!</v>
          </cell>
          <cell r="AK319" t="e">
            <v>#REF!</v>
          </cell>
          <cell r="AL319" t="e">
            <v>#REF!</v>
          </cell>
          <cell r="AM319" t="e">
            <v>#REF!</v>
          </cell>
          <cell r="AN319" t="e">
            <v>#REF!</v>
          </cell>
          <cell r="AO319" t="e">
            <v>#REF!</v>
          </cell>
          <cell r="AP319" t="e">
            <v>#REF!</v>
          </cell>
          <cell r="AQ319" t="e">
            <v>#REF!</v>
          </cell>
          <cell r="AR319" t="e">
            <v>#REF!</v>
          </cell>
          <cell r="AS319" t="e">
            <v>#REF!</v>
          </cell>
          <cell r="AT319" t="e">
            <v>#REF!</v>
          </cell>
          <cell r="AU319" t="e">
            <v>#REF!</v>
          </cell>
          <cell r="AV319" t="e">
            <v>#REF!</v>
          </cell>
          <cell r="AW319" t="e">
            <v>#REF!</v>
          </cell>
          <cell r="AX319" t="e">
            <v>#REF!</v>
          </cell>
          <cell r="AY319" t="e">
            <v>#REF!</v>
          </cell>
          <cell r="AZ319" t="e">
            <v>#REF!</v>
          </cell>
          <cell r="BA319" t="e">
            <v>#REF!</v>
          </cell>
          <cell r="BB319" t="e">
            <v>#REF!</v>
          </cell>
          <cell r="BC319" t="e">
            <v>#REF!</v>
          </cell>
          <cell r="BD319" t="e">
            <v>#REF!</v>
          </cell>
          <cell r="BE319" t="e">
            <v>#REF!</v>
          </cell>
        </row>
        <row r="320">
          <cell r="E320" t="e">
            <v>#REF!</v>
          </cell>
          <cell r="F320" t="e">
            <v>#REF!</v>
          </cell>
          <cell r="G320" t="e">
            <v>#REF!</v>
          </cell>
          <cell r="H320" t="e">
            <v>#REF!</v>
          </cell>
          <cell r="I320" t="e">
            <v>#REF!</v>
          </cell>
          <cell r="J320" t="e">
            <v>#REF!</v>
          </cell>
          <cell r="K320" t="e">
            <v>#REF!</v>
          </cell>
          <cell r="L320" t="e">
            <v>#REF!</v>
          </cell>
          <cell r="M320" t="e">
            <v>#REF!</v>
          </cell>
          <cell r="N320" t="e">
            <v>#REF!</v>
          </cell>
          <cell r="O320" t="e">
            <v>#REF!</v>
          </cell>
          <cell r="P320" t="e">
            <v>#REF!</v>
          </cell>
          <cell r="Q320" t="e">
            <v>#REF!</v>
          </cell>
          <cell r="R320" t="e">
            <v>#REF!</v>
          </cell>
          <cell r="S320" t="e">
            <v>#REF!</v>
          </cell>
          <cell r="T320" t="e">
            <v>#REF!</v>
          </cell>
          <cell r="U320" t="e">
            <v>#REF!</v>
          </cell>
          <cell r="V320" t="e">
            <v>#REF!</v>
          </cell>
          <cell r="W320" t="e">
            <v>#REF!</v>
          </cell>
          <cell r="X320" t="e">
            <v>#REF!</v>
          </cell>
          <cell r="Y320" t="e">
            <v>#REF!</v>
          </cell>
          <cell r="Z320" t="e">
            <v>#REF!</v>
          </cell>
          <cell r="AA320" t="e">
            <v>#REF!</v>
          </cell>
          <cell r="AB320" t="e">
            <v>#REF!</v>
          </cell>
          <cell r="AC320" t="e">
            <v>#REF!</v>
          </cell>
          <cell r="AD320" t="e">
            <v>#REF!</v>
          </cell>
          <cell r="AE320" t="e">
            <v>#REF!</v>
          </cell>
          <cell r="AF320" t="e">
            <v>#REF!</v>
          </cell>
          <cell r="AG320" t="e">
            <v>#REF!</v>
          </cell>
          <cell r="AH320" t="e">
            <v>#REF!</v>
          </cell>
          <cell r="AI320" t="e">
            <v>#REF!</v>
          </cell>
          <cell r="AJ320" t="e">
            <v>#REF!</v>
          </cell>
          <cell r="AK320" t="e">
            <v>#REF!</v>
          </cell>
          <cell r="AL320" t="e">
            <v>#REF!</v>
          </cell>
          <cell r="AM320" t="e">
            <v>#REF!</v>
          </cell>
          <cell r="AN320" t="e">
            <v>#REF!</v>
          </cell>
          <cell r="AO320" t="e">
            <v>#REF!</v>
          </cell>
          <cell r="AP320" t="e">
            <v>#REF!</v>
          </cell>
          <cell r="AQ320" t="e">
            <v>#REF!</v>
          </cell>
          <cell r="AR320" t="e">
            <v>#REF!</v>
          </cell>
          <cell r="AS320" t="e">
            <v>#REF!</v>
          </cell>
          <cell r="AT320" t="e">
            <v>#REF!</v>
          </cell>
          <cell r="AU320" t="e">
            <v>#REF!</v>
          </cell>
          <cell r="AV320" t="e">
            <v>#REF!</v>
          </cell>
          <cell r="AW320" t="e">
            <v>#REF!</v>
          </cell>
          <cell r="AX320" t="e">
            <v>#REF!</v>
          </cell>
          <cell r="AY320" t="e">
            <v>#REF!</v>
          </cell>
          <cell r="AZ320" t="e">
            <v>#REF!</v>
          </cell>
          <cell r="BA320" t="e">
            <v>#REF!</v>
          </cell>
          <cell r="BB320" t="e">
            <v>#REF!</v>
          </cell>
          <cell r="BC320" t="e">
            <v>#REF!</v>
          </cell>
          <cell r="BD320" t="e">
            <v>#REF!</v>
          </cell>
          <cell r="BE320" t="e">
            <v>#REF!</v>
          </cell>
        </row>
        <row r="321">
          <cell r="E321" t="e">
            <v>#REF!</v>
          </cell>
          <cell r="F321" t="e">
            <v>#REF!</v>
          </cell>
          <cell r="G321" t="e">
            <v>#REF!</v>
          </cell>
          <cell r="H321" t="e">
            <v>#REF!</v>
          </cell>
          <cell r="I321" t="e">
            <v>#REF!</v>
          </cell>
          <cell r="J321" t="e">
            <v>#REF!</v>
          </cell>
          <cell r="K321" t="e">
            <v>#REF!</v>
          </cell>
          <cell r="L321" t="e">
            <v>#REF!</v>
          </cell>
          <cell r="M321" t="e">
            <v>#REF!</v>
          </cell>
          <cell r="N321" t="e">
            <v>#REF!</v>
          </cell>
          <cell r="O321" t="e">
            <v>#REF!</v>
          </cell>
          <cell r="P321" t="e">
            <v>#REF!</v>
          </cell>
          <cell r="Q321" t="e">
            <v>#REF!</v>
          </cell>
          <cell r="R321" t="e">
            <v>#REF!</v>
          </cell>
          <cell r="S321" t="e">
            <v>#REF!</v>
          </cell>
          <cell r="T321" t="e">
            <v>#REF!</v>
          </cell>
          <cell r="U321" t="e">
            <v>#REF!</v>
          </cell>
          <cell r="V321" t="e">
            <v>#REF!</v>
          </cell>
          <cell r="W321" t="e">
            <v>#REF!</v>
          </cell>
          <cell r="X321" t="e">
            <v>#REF!</v>
          </cell>
          <cell r="Y321" t="e">
            <v>#REF!</v>
          </cell>
          <cell r="Z321" t="e">
            <v>#REF!</v>
          </cell>
          <cell r="AA321" t="e">
            <v>#REF!</v>
          </cell>
          <cell r="AB321" t="e">
            <v>#REF!</v>
          </cell>
          <cell r="AC321" t="e">
            <v>#REF!</v>
          </cell>
          <cell r="AD321" t="e">
            <v>#REF!</v>
          </cell>
          <cell r="AE321" t="e">
            <v>#REF!</v>
          </cell>
          <cell r="AF321" t="e">
            <v>#REF!</v>
          </cell>
          <cell r="AG321" t="e">
            <v>#REF!</v>
          </cell>
          <cell r="AH321" t="e">
            <v>#REF!</v>
          </cell>
          <cell r="AI321" t="e">
            <v>#REF!</v>
          </cell>
          <cell r="AJ321" t="e">
            <v>#REF!</v>
          </cell>
          <cell r="AK321" t="e">
            <v>#REF!</v>
          </cell>
          <cell r="AL321" t="e">
            <v>#REF!</v>
          </cell>
          <cell r="AM321" t="e">
            <v>#REF!</v>
          </cell>
          <cell r="AN321" t="e">
            <v>#REF!</v>
          </cell>
          <cell r="AO321" t="e">
            <v>#REF!</v>
          </cell>
          <cell r="AP321" t="e">
            <v>#REF!</v>
          </cell>
          <cell r="AQ321" t="e">
            <v>#REF!</v>
          </cell>
          <cell r="AR321" t="e">
            <v>#REF!</v>
          </cell>
          <cell r="AS321" t="e">
            <v>#REF!</v>
          </cell>
          <cell r="AT321" t="e">
            <v>#REF!</v>
          </cell>
          <cell r="AU321" t="e">
            <v>#REF!</v>
          </cell>
          <cell r="AV321" t="e">
            <v>#REF!</v>
          </cell>
          <cell r="AW321" t="e">
            <v>#REF!</v>
          </cell>
          <cell r="AX321" t="e">
            <v>#REF!</v>
          </cell>
          <cell r="AY321" t="e">
            <v>#REF!</v>
          </cell>
          <cell r="AZ321" t="e">
            <v>#REF!</v>
          </cell>
          <cell r="BA321" t="e">
            <v>#REF!</v>
          </cell>
          <cell r="BB321" t="e">
            <v>#REF!</v>
          </cell>
          <cell r="BC321" t="e">
            <v>#REF!</v>
          </cell>
          <cell r="BD321" t="e">
            <v>#REF!</v>
          </cell>
          <cell r="BE321" t="e">
            <v>#REF!</v>
          </cell>
        </row>
        <row r="322">
          <cell r="E322" t="e">
            <v>#REF!</v>
          </cell>
          <cell r="F322" t="e">
            <v>#REF!</v>
          </cell>
          <cell r="G322" t="e">
            <v>#REF!</v>
          </cell>
          <cell r="H322" t="e">
            <v>#REF!</v>
          </cell>
          <cell r="I322" t="e">
            <v>#REF!</v>
          </cell>
          <cell r="J322" t="e">
            <v>#REF!</v>
          </cell>
          <cell r="K322" t="e">
            <v>#REF!</v>
          </cell>
          <cell r="L322" t="e">
            <v>#REF!</v>
          </cell>
          <cell r="M322" t="e">
            <v>#REF!</v>
          </cell>
          <cell r="N322" t="e">
            <v>#REF!</v>
          </cell>
          <cell r="O322" t="e">
            <v>#REF!</v>
          </cell>
          <cell r="P322" t="e">
            <v>#REF!</v>
          </cell>
          <cell r="Q322" t="e">
            <v>#REF!</v>
          </cell>
          <cell r="R322" t="e">
            <v>#REF!</v>
          </cell>
          <cell r="S322" t="e">
            <v>#REF!</v>
          </cell>
          <cell r="T322" t="e">
            <v>#REF!</v>
          </cell>
          <cell r="U322" t="e">
            <v>#REF!</v>
          </cell>
          <cell r="V322" t="e">
            <v>#REF!</v>
          </cell>
          <cell r="W322" t="e">
            <v>#REF!</v>
          </cell>
          <cell r="X322" t="e">
            <v>#REF!</v>
          </cell>
          <cell r="Y322" t="e">
            <v>#REF!</v>
          </cell>
          <cell r="Z322" t="e">
            <v>#REF!</v>
          </cell>
          <cell r="AA322" t="e">
            <v>#REF!</v>
          </cell>
          <cell r="AB322" t="e">
            <v>#REF!</v>
          </cell>
          <cell r="AC322" t="e">
            <v>#REF!</v>
          </cell>
          <cell r="AD322" t="e">
            <v>#REF!</v>
          </cell>
          <cell r="AE322" t="e">
            <v>#REF!</v>
          </cell>
          <cell r="AF322" t="e">
            <v>#REF!</v>
          </cell>
          <cell r="AG322" t="e">
            <v>#REF!</v>
          </cell>
          <cell r="AH322" t="e">
            <v>#REF!</v>
          </cell>
          <cell r="AI322" t="e">
            <v>#REF!</v>
          </cell>
          <cell r="AJ322" t="e">
            <v>#REF!</v>
          </cell>
          <cell r="AK322" t="e">
            <v>#REF!</v>
          </cell>
          <cell r="AL322" t="e">
            <v>#REF!</v>
          </cell>
          <cell r="AM322" t="e">
            <v>#REF!</v>
          </cell>
          <cell r="AN322" t="e">
            <v>#REF!</v>
          </cell>
          <cell r="AO322" t="e">
            <v>#REF!</v>
          </cell>
          <cell r="AP322" t="e">
            <v>#REF!</v>
          </cell>
          <cell r="AQ322" t="e">
            <v>#REF!</v>
          </cell>
          <cell r="AR322" t="e">
            <v>#REF!</v>
          </cell>
          <cell r="AS322" t="e">
            <v>#REF!</v>
          </cell>
          <cell r="AT322" t="e">
            <v>#REF!</v>
          </cell>
          <cell r="AU322" t="e">
            <v>#REF!</v>
          </cell>
          <cell r="AV322" t="e">
            <v>#REF!</v>
          </cell>
          <cell r="AW322" t="e">
            <v>#REF!</v>
          </cell>
          <cell r="AX322" t="e">
            <v>#REF!</v>
          </cell>
          <cell r="AY322" t="e">
            <v>#REF!</v>
          </cell>
          <cell r="AZ322" t="e">
            <v>#REF!</v>
          </cell>
          <cell r="BA322" t="e">
            <v>#REF!</v>
          </cell>
          <cell r="BB322" t="e">
            <v>#REF!</v>
          </cell>
          <cell r="BC322" t="e">
            <v>#REF!</v>
          </cell>
          <cell r="BD322" t="e">
            <v>#REF!</v>
          </cell>
          <cell r="BE322" t="e">
            <v>#REF!</v>
          </cell>
        </row>
        <row r="323">
          <cell r="E323" t="e">
            <v>#REF!</v>
          </cell>
          <cell r="F323" t="e">
            <v>#REF!</v>
          </cell>
          <cell r="G323" t="e">
            <v>#REF!</v>
          </cell>
          <cell r="H323" t="e">
            <v>#REF!</v>
          </cell>
          <cell r="I323" t="e">
            <v>#REF!</v>
          </cell>
          <cell r="J323" t="e">
            <v>#REF!</v>
          </cell>
          <cell r="K323" t="e">
            <v>#REF!</v>
          </cell>
          <cell r="L323" t="e">
            <v>#REF!</v>
          </cell>
          <cell r="M323" t="e">
            <v>#REF!</v>
          </cell>
          <cell r="N323" t="e">
            <v>#REF!</v>
          </cell>
          <cell r="O323" t="e">
            <v>#REF!</v>
          </cell>
          <cell r="P323" t="e">
            <v>#REF!</v>
          </cell>
          <cell r="Q323" t="e">
            <v>#REF!</v>
          </cell>
          <cell r="R323" t="e">
            <v>#REF!</v>
          </cell>
          <cell r="S323" t="e">
            <v>#REF!</v>
          </cell>
          <cell r="T323" t="e">
            <v>#REF!</v>
          </cell>
          <cell r="U323" t="e">
            <v>#REF!</v>
          </cell>
          <cell r="V323" t="e">
            <v>#REF!</v>
          </cell>
          <cell r="W323" t="e">
            <v>#REF!</v>
          </cell>
          <cell r="X323" t="e">
            <v>#REF!</v>
          </cell>
          <cell r="Y323" t="e">
            <v>#REF!</v>
          </cell>
          <cell r="Z323" t="e">
            <v>#REF!</v>
          </cell>
          <cell r="AA323" t="e">
            <v>#REF!</v>
          </cell>
          <cell r="AB323" t="e">
            <v>#REF!</v>
          </cell>
          <cell r="AC323" t="e">
            <v>#REF!</v>
          </cell>
          <cell r="AD323" t="e">
            <v>#REF!</v>
          </cell>
          <cell r="AE323" t="e">
            <v>#REF!</v>
          </cell>
          <cell r="AF323" t="e">
            <v>#REF!</v>
          </cell>
          <cell r="AG323" t="e">
            <v>#REF!</v>
          </cell>
          <cell r="AH323" t="e">
            <v>#REF!</v>
          </cell>
          <cell r="AI323" t="e">
            <v>#REF!</v>
          </cell>
          <cell r="AJ323" t="e">
            <v>#REF!</v>
          </cell>
          <cell r="AK323" t="e">
            <v>#REF!</v>
          </cell>
          <cell r="AL323" t="e">
            <v>#REF!</v>
          </cell>
          <cell r="AM323" t="e">
            <v>#REF!</v>
          </cell>
          <cell r="AN323" t="e">
            <v>#REF!</v>
          </cell>
          <cell r="AO323" t="e">
            <v>#REF!</v>
          </cell>
          <cell r="AP323" t="e">
            <v>#REF!</v>
          </cell>
          <cell r="AQ323" t="e">
            <v>#REF!</v>
          </cell>
          <cell r="AR323" t="e">
            <v>#REF!</v>
          </cell>
          <cell r="AS323" t="e">
            <v>#REF!</v>
          </cell>
          <cell r="AT323" t="e">
            <v>#REF!</v>
          </cell>
          <cell r="AU323" t="e">
            <v>#REF!</v>
          </cell>
          <cell r="AV323" t="e">
            <v>#REF!</v>
          </cell>
          <cell r="AW323" t="e">
            <v>#REF!</v>
          </cell>
          <cell r="AX323" t="e">
            <v>#REF!</v>
          </cell>
          <cell r="AY323" t="e">
            <v>#REF!</v>
          </cell>
          <cell r="AZ323" t="e">
            <v>#REF!</v>
          </cell>
          <cell r="BA323" t="e">
            <v>#REF!</v>
          </cell>
          <cell r="BB323" t="e">
            <v>#REF!</v>
          </cell>
          <cell r="BC323" t="e">
            <v>#REF!</v>
          </cell>
          <cell r="BD323" t="e">
            <v>#REF!</v>
          </cell>
          <cell r="BE323" t="e">
            <v>#REF!</v>
          </cell>
        </row>
        <row r="324">
          <cell r="E324" t="e">
            <v>#REF!</v>
          </cell>
          <cell r="F324" t="e">
            <v>#REF!</v>
          </cell>
          <cell r="G324" t="e">
            <v>#REF!</v>
          </cell>
          <cell r="H324" t="e">
            <v>#REF!</v>
          </cell>
          <cell r="I324" t="e">
            <v>#REF!</v>
          </cell>
          <cell r="J324" t="e">
            <v>#REF!</v>
          </cell>
          <cell r="K324" t="e">
            <v>#REF!</v>
          </cell>
          <cell r="L324" t="e">
            <v>#REF!</v>
          </cell>
          <cell r="M324" t="e">
            <v>#REF!</v>
          </cell>
          <cell r="N324" t="e">
            <v>#REF!</v>
          </cell>
          <cell r="O324" t="e">
            <v>#REF!</v>
          </cell>
          <cell r="P324" t="e">
            <v>#REF!</v>
          </cell>
          <cell r="Q324" t="e">
            <v>#REF!</v>
          </cell>
          <cell r="R324" t="e">
            <v>#REF!</v>
          </cell>
          <cell r="S324" t="e">
            <v>#REF!</v>
          </cell>
          <cell r="T324" t="e">
            <v>#REF!</v>
          </cell>
          <cell r="U324" t="e">
            <v>#REF!</v>
          </cell>
          <cell r="V324" t="e">
            <v>#REF!</v>
          </cell>
          <cell r="W324" t="e">
            <v>#REF!</v>
          </cell>
          <cell r="X324" t="e">
            <v>#REF!</v>
          </cell>
          <cell r="Y324" t="e">
            <v>#REF!</v>
          </cell>
          <cell r="Z324" t="e">
            <v>#REF!</v>
          </cell>
          <cell r="AA324" t="e">
            <v>#REF!</v>
          </cell>
          <cell r="AB324" t="e">
            <v>#REF!</v>
          </cell>
          <cell r="AC324" t="e">
            <v>#REF!</v>
          </cell>
          <cell r="AD324" t="e">
            <v>#REF!</v>
          </cell>
          <cell r="AE324" t="e">
            <v>#REF!</v>
          </cell>
          <cell r="AF324" t="e">
            <v>#REF!</v>
          </cell>
          <cell r="AG324" t="e">
            <v>#REF!</v>
          </cell>
          <cell r="AH324" t="e">
            <v>#REF!</v>
          </cell>
          <cell r="AI324" t="e">
            <v>#REF!</v>
          </cell>
          <cell r="AJ324" t="e">
            <v>#REF!</v>
          </cell>
          <cell r="AK324" t="e">
            <v>#REF!</v>
          </cell>
          <cell r="AL324" t="e">
            <v>#REF!</v>
          </cell>
          <cell r="AM324" t="e">
            <v>#REF!</v>
          </cell>
          <cell r="AN324" t="e">
            <v>#REF!</v>
          </cell>
          <cell r="AO324" t="e">
            <v>#REF!</v>
          </cell>
          <cell r="AP324" t="e">
            <v>#REF!</v>
          </cell>
          <cell r="AQ324" t="e">
            <v>#REF!</v>
          </cell>
          <cell r="AR324" t="e">
            <v>#REF!</v>
          </cell>
          <cell r="AS324" t="e">
            <v>#REF!</v>
          </cell>
          <cell r="AT324" t="e">
            <v>#REF!</v>
          </cell>
          <cell r="AU324" t="e">
            <v>#REF!</v>
          </cell>
          <cell r="AV324" t="e">
            <v>#REF!</v>
          </cell>
          <cell r="AW324" t="e">
            <v>#REF!</v>
          </cell>
          <cell r="AX324" t="e">
            <v>#REF!</v>
          </cell>
          <cell r="AY324" t="e">
            <v>#REF!</v>
          </cell>
          <cell r="AZ324" t="e">
            <v>#REF!</v>
          </cell>
          <cell r="BA324" t="e">
            <v>#REF!</v>
          </cell>
          <cell r="BB324" t="e">
            <v>#REF!</v>
          </cell>
          <cell r="BC324" t="e">
            <v>#REF!</v>
          </cell>
          <cell r="BD324" t="e">
            <v>#REF!</v>
          </cell>
          <cell r="BE324" t="e">
            <v>#REF!</v>
          </cell>
        </row>
        <row r="325">
          <cell r="E325" t="e">
            <v>#REF!</v>
          </cell>
          <cell r="F325" t="e">
            <v>#REF!</v>
          </cell>
          <cell r="G325" t="e">
            <v>#REF!</v>
          </cell>
          <cell r="H325" t="e">
            <v>#REF!</v>
          </cell>
          <cell r="I325" t="e">
            <v>#REF!</v>
          </cell>
          <cell r="J325" t="e">
            <v>#REF!</v>
          </cell>
          <cell r="K325" t="e">
            <v>#REF!</v>
          </cell>
          <cell r="L325" t="e">
            <v>#REF!</v>
          </cell>
          <cell r="M325" t="e">
            <v>#REF!</v>
          </cell>
          <cell r="N325" t="e">
            <v>#REF!</v>
          </cell>
          <cell r="O325" t="e">
            <v>#REF!</v>
          </cell>
          <cell r="P325" t="e">
            <v>#REF!</v>
          </cell>
          <cell r="Q325" t="e">
            <v>#REF!</v>
          </cell>
          <cell r="R325" t="e">
            <v>#REF!</v>
          </cell>
          <cell r="S325" t="e">
            <v>#REF!</v>
          </cell>
          <cell r="T325" t="e">
            <v>#REF!</v>
          </cell>
          <cell r="U325" t="e">
            <v>#REF!</v>
          </cell>
          <cell r="V325" t="e">
            <v>#REF!</v>
          </cell>
          <cell r="W325" t="e">
            <v>#REF!</v>
          </cell>
          <cell r="X325" t="e">
            <v>#REF!</v>
          </cell>
          <cell r="Y325" t="e">
            <v>#REF!</v>
          </cell>
          <cell r="Z325" t="e">
            <v>#REF!</v>
          </cell>
          <cell r="AA325" t="e">
            <v>#REF!</v>
          </cell>
          <cell r="AB325" t="e">
            <v>#REF!</v>
          </cell>
          <cell r="AC325" t="e">
            <v>#REF!</v>
          </cell>
          <cell r="AD325" t="e">
            <v>#REF!</v>
          </cell>
          <cell r="AE325" t="e">
            <v>#REF!</v>
          </cell>
          <cell r="AF325" t="e">
            <v>#REF!</v>
          </cell>
          <cell r="AG325" t="e">
            <v>#REF!</v>
          </cell>
          <cell r="AH325" t="e">
            <v>#REF!</v>
          </cell>
          <cell r="AI325" t="e">
            <v>#REF!</v>
          </cell>
          <cell r="AJ325" t="e">
            <v>#REF!</v>
          </cell>
          <cell r="AK325" t="e">
            <v>#REF!</v>
          </cell>
          <cell r="AL325" t="e">
            <v>#REF!</v>
          </cell>
          <cell r="AM325" t="e">
            <v>#REF!</v>
          </cell>
          <cell r="AN325" t="e">
            <v>#REF!</v>
          </cell>
          <cell r="AO325" t="e">
            <v>#REF!</v>
          </cell>
          <cell r="AP325" t="e">
            <v>#REF!</v>
          </cell>
          <cell r="AQ325" t="e">
            <v>#REF!</v>
          </cell>
          <cell r="AR325" t="e">
            <v>#REF!</v>
          </cell>
          <cell r="AS325" t="e">
            <v>#REF!</v>
          </cell>
          <cell r="AT325" t="e">
            <v>#REF!</v>
          </cell>
          <cell r="AU325" t="e">
            <v>#REF!</v>
          </cell>
          <cell r="AV325" t="e">
            <v>#REF!</v>
          </cell>
          <cell r="AW325" t="e">
            <v>#REF!</v>
          </cell>
          <cell r="AX325" t="e">
            <v>#REF!</v>
          </cell>
          <cell r="AY325" t="e">
            <v>#REF!</v>
          </cell>
          <cell r="AZ325" t="e">
            <v>#REF!</v>
          </cell>
          <cell r="BA325" t="e">
            <v>#REF!</v>
          </cell>
          <cell r="BB325" t="e">
            <v>#REF!</v>
          </cell>
          <cell r="BC325" t="e">
            <v>#REF!</v>
          </cell>
          <cell r="BD325" t="e">
            <v>#REF!</v>
          </cell>
          <cell r="BE325" t="e">
            <v>#REF!</v>
          </cell>
        </row>
        <row r="326">
          <cell r="E326" t="e">
            <v>#REF!</v>
          </cell>
          <cell r="F326" t="e">
            <v>#REF!</v>
          </cell>
          <cell r="G326" t="e">
            <v>#REF!</v>
          </cell>
          <cell r="H326" t="e">
            <v>#REF!</v>
          </cell>
          <cell r="I326" t="e">
            <v>#REF!</v>
          </cell>
          <cell r="J326" t="e">
            <v>#REF!</v>
          </cell>
          <cell r="K326" t="e">
            <v>#REF!</v>
          </cell>
          <cell r="L326" t="e">
            <v>#REF!</v>
          </cell>
          <cell r="M326" t="e">
            <v>#REF!</v>
          </cell>
          <cell r="N326" t="e">
            <v>#REF!</v>
          </cell>
          <cell r="O326" t="e">
            <v>#REF!</v>
          </cell>
          <cell r="P326" t="e">
            <v>#REF!</v>
          </cell>
          <cell r="Q326" t="e">
            <v>#REF!</v>
          </cell>
          <cell r="R326" t="e">
            <v>#REF!</v>
          </cell>
          <cell r="S326" t="e">
            <v>#REF!</v>
          </cell>
          <cell r="T326" t="e">
            <v>#REF!</v>
          </cell>
          <cell r="U326" t="e">
            <v>#REF!</v>
          </cell>
          <cell r="V326" t="e">
            <v>#REF!</v>
          </cell>
          <cell r="W326" t="e">
            <v>#REF!</v>
          </cell>
          <cell r="X326" t="e">
            <v>#REF!</v>
          </cell>
          <cell r="Y326" t="e">
            <v>#REF!</v>
          </cell>
          <cell r="Z326" t="e">
            <v>#REF!</v>
          </cell>
          <cell r="AA326" t="e">
            <v>#REF!</v>
          </cell>
          <cell r="AB326" t="e">
            <v>#REF!</v>
          </cell>
          <cell r="AC326" t="e">
            <v>#REF!</v>
          </cell>
          <cell r="AD326" t="e">
            <v>#REF!</v>
          </cell>
          <cell r="AE326" t="e">
            <v>#REF!</v>
          </cell>
          <cell r="AF326" t="e">
            <v>#REF!</v>
          </cell>
          <cell r="AG326" t="e">
            <v>#REF!</v>
          </cell>
          <cell r="AH326" t="e">
            <v>#REF!</v>
          </cell>
          <cell r="AI326" t="e">
            <v>#REF!</v>
          </cell>
          <cell r="AJ326" t="e">
            <v>#REF!</v>
          </cell>
          <cell r="AK326" t="e">
            <v>#REF!</v>
          </cell>
          <cell r="AL326" t="e">
            <v>#REF!</v>
          </cell>
          <cell r="AM326" t="e">
            <v>#REF!</v>
          </cell>
          <cell r="AN326" t="e">
            <v>#REF!</v>
          </cell>
          <cell r="AO326" t="e">
            <v>#REF!</v>
          </cell>
          <cell r="AP326" t="e">
            <v>#REF!</v>
          </cell>
          <cell r="AQ326" t="e">
            <v>#REF!</v>
          </cell>
          <cell r="AR326" t="e">
            <v>#REF!</v>
          </cell>
          <cell r="AS326" t="e">
            <v>#REF!</v>
          </cell>
          <cell r="AT326" t="e">
            <v>#REF!</v>
          </cell>
          <cell r="AU326" t="e">
            <v>#REF!</v>
          </cell>
          <cell r="AV326" t="e">
            <v>#REF!</v>
          </cell>
          <cell r="AW326" t="e">
            <v>#REF!</v>
          </cell>
          <cell r="AX326" t="e">
            <v>#REF!</v>
          </cell>
          <cell r="AY326" t="e">
            <v>#REF!</v>
          </cell>
          <cell r="AZ326" t="e">
            <v>#REF!</v>
          </cell>
          <cell r="BA326" t="e">
            <v>#REF!</v>
          </cell>
          <cell r="BB326" t="e">
            <v>#REF!</v>
          </cell>
          <cell r="BC326" t="e">
            <v>#REF!</v>
          </cell>
          <cell r="BD326" t="e">
            <v>#REF!</v>
          </cell>
          <cell r="BE326" t="e">
            <v>#REF!</v>
          </cell>
        </row>
        <row r="327">
          <cell r="E327" t="e">
            <v>#REF!</v>
          </cell>
          <cell r="F327" t="e">
            <v>#REF!</v>
          </cell>
          <cell r="G327" t="e">
            <v>#REF!</v>
          </cell>
          <cell r="H327" t="e">
            <v>#REF!</v>
          </cell>
          <cell r="I327" t="e">
            <v>#REF!</v>
          </cell>
          <cell r="J327" t="e">
            <v>#REF!</v>
          </cell>
          <cell r="K327" t="e">
            <v>#REF!</v>
          </cell>
          <cell r="L327" t="e">
            <v>#REF!</v>
          </cell>
          <cell r="M327" t="e">
            <v>#REF!</v>
          </cell>
          <cell r="N327" t="e">
            <v>#REF!</v>
          </cell>
          <cell r="O327" t="e">
            <v>#REF!</v>
          </cell>
          <cell r="P327" t="e">
            <v>#REF!</v>
          </cell>
          <cell r="Q327" t="e">
            <v>#REF!</v>
          </cell>
          <cell r="R327" t="e">
            <v>#REF!</v>
          </cell>
          <cell r="S327" t="e">
            <v>#REF!</v>
          </cell>
          <cell r="T327" t="e">
            <v>#REF!</v>
          </cell>
          <cell r="U327" t="e">
            <v>#REF!</v>
          </cell>
          <cell r="V327" t="e">
            <v>#REF!</v>
          </cell>
          <cell r="W327" t="e">
            <v>#REF!</v>
          </cell>
          <cell r="X327" t="e">
            <v>#REF!</v>
          </cell>
          <cell r="Y327" t="e">
            <v>#REF!</v>
          </cell>
          <cell r="Z327" t="e">
            <v>#REF!</v>
          </cell>
          <cell r="AA327" t="e">
            <v>#REF!</v>
          </cell>
          <cell r="AB327" t="e">
            <v>#REF!</v>
          </cell>
          <cell r="AC327" t="e">
            <v>#REF!</v>
          </cell>
          <cell r="AD327" t="e">
            <v>#REF!</v>
          </cell>
          <cell r="AE327" t="e">
            <v>#REF!</v>
          </cell>
          <cell r="AF327" t="e">
            <v>#REF!</v>
          </cell>
          <cell r="AG327" t="e">
            <v>#REF!</v>
          </cell>
          <cell r="AH327" t="e">
            <v>#REF!</v>
          </cell>
          <cell r="AI327" t="e">
            <v>#REF!</v>
          </cell>
          <cell r="AJ327" t="e">
            <v>#REF!</v>
          </cell>
          <cell r="AK327" t="e">
            <v>#REF!</v>
          </cell>
          <cell r="AL327" t="e">
            <v>#REF!</v>
          </cell>
          <cell r="AM327" t="e">
            <v>#REF!</v>
          </cell>
          <cell r="AN327" t="e">
            <v>#REF!</v>
          </cell>
          <cell r="AO327" t="e">
            <v>#REF!</v>
          </cell>
          <cell r="AP327" t="e">
            <v>#REF!</v>
          </cell>
          <cell r="AQ327" t="e">
            <v>#REF!</v>
          </cell>
          <cell r="AR327" t="e">
            <v>#REF!</v>
          </cell>
          <cell r="AS327" t="e">
            <v>#REF!</v>
          </cell>
          <cell r="AT327" t="e">
            <v>#REF!</v>
          </cell>
          <cell r="AU327" t="e">
            <v>#REF!</v>
          </cell>
          <cell r="AV327" t="e">
            <v>#REF!</v>
          </cell>
          <cell r="AW327" t="e">
            <v>#REF!</v>
          </cell>
          <cell r="AX327" t="e">
            <v>#REF!</v>
          </cell>
          <cell r="AY327" t="e">
            <v>#REF!</v>
          </cell>
          <cell r="AZ327" t="e">
            <v>#REF!</v>
          </cell>
          <cell r="BA327" t="e">
            <v>#REF!</v>
          </cell>
          <cell r="BB327" t="e">
            <v>#REF!</v>
          </cell>
          <cell r="BC327" t="e">
            <v>#REF!</v>
          </cell>
          <cell r="BD327" t="e">
            <v>#REF!</v>
          </cell>
          <cell r="BE327" t="e">
            <v>#REF!</v>
          </cell>
        </row>
        <row r="328">
          <cell r="E328" t="e">
            <v>#REF!</v>
          </cell>
          <cell r="F328" t="e">
            <v>#REF!</v>
          </cell>
          <cell r="G328" t="e">
            <v>#REF!</v>
          </cell>
          <cell r="H328" t="e">
            <v>#REF!</v>
          </cell>
          <cell r="I328" t="e">
            <v>#REF!</v>
          </cell>
          <cell r="J328" t="e">
            <v>#REF!</v>
          </cell>
          <cell r="K328" t="e">
            <v>#REF!</v>
          </cell>
          <cell r="L328" t="e">
            <v>#REF!</v>
          </cell>
          <cell r="M328" t="e">
            <v>#REF!</v>
          </cell>
          <cell r="N328" t="e">
            <v>#REF!</v>
          </cell>
          <cell r="O328" t="e">
            <v>#REF!</v>
          </cell>
          <cell r="P328" t="e">
            <v>#REF!</v>
          </cell>
          <cell r="Q328" t="e">
            <v>#REF!</v>
          </cell>
          <cell r="R328" t="e">
            <v>#REF!</v>
          </cell>
          <cell r="S328" t="e">
            <v>#REF!</v>
          </cell>
          <cell r="T328" t="e">
            <v>#REF!</v>
          </cell>
          <cell r="U328" t="e">
            <v>#REF!</v>
          </cell>
          <cell r="V328" t="e">
            <v>#REF!</v>
          </cell>
          <cell r="W328" t="e">
            <v>#REF!</v>
          </cell>
          <cell r="X328" t="e">
            <v>#REF!</v>
          </cell>
          <cell r="Y328" t="e">
            <v>#REF!</v>
          </cell>
          <cell r="Z328" t="e">
            <v>#REF!</v>
          </cell>
          <cell r="AA328" t="e">
            <v>#REF!</v>
          </cell>
          <cell r="AB328" t="e">
            <v>#REF!</v>
          </cell>
          <cell r="AC328" t="e">
            <v>#REF!</v>
          </cell>
          <cell r="AD328" t="e">
            <v>#REF!</v>
          </cell>
          <cell r="AE328" t="e">
            <v>#REF!</v>
          </cell>
          <cell r="AF328" t="e">
            <v>#REF!</v>
          </cell>
          <cell r="AG328" t="e">
            <v>#REF!</v>
          </cell>
          <cell r="AH328" t="e">
            <v>#REF!</v>
          </cell>
          <cell r="AI328" t="e">
            <v>#REF!</v>
          </cell>
          <cell r="AJ328" t="e">
            <v>#REF!</v>
          </cell>
          <cell r="AK328" t="e">
            <v>#REF!</v>
          </cell>
          <cell r="AL328" t="e">
            <v>#REF!</v>
          </cell>
          <cell r="AM328" t="e">
            <v>#REF!</v>
          </cell>
          <cell r="AN328" t="e">
            <v>#REF!</v>
          </cell>
          <cell r="AO328" t="e">
            <v>#REF!</v>
          </cell>
          <cell r="AP328" t="e">
            <v>#REF!</v>
          </cell>
          <cell r="AQ328" t="e">
            <v>#REF!</v>
          </cell>
          <cell r="AR328" t="e">
            <v>#REF!</v>
          </cell>
          <cell r="AS328" t="e">
            <v>#REF!</v>
          </cell>
          <cell r="AT328" t="e">
            <v>#REF!</v>
          </cell>
          <cell r="AU328" t="e">
            <v>#REF!</v>
          </cell>
          <cell r="AV328" t="e">
            <v>#REF!</v>
          </cell>
          <cell r="AW328" t="e">
            <v>#REF!</v>
          </cell>
          <cell r="AX328" t="e">
            <v>#REF!</v>
          </cell>
          <cell r="AY328" t="e">
            <v>#REF!</v>
          </cell>
          <cell r="AZ328" t="e">
            <v>#REF!</v>
          </cell>
          <cell r="BA328" t="e">
            <v>#REF!</v>
          </cell>
          <cell r="BB328" t="e">
            <v>#REF!</v>
          </cell>
          <cell r="BC328" t="e">
            <v>#REF!</v>
          </cell>
          <cell r="BD328" t="e">
            <v>#REF!</v>
          </cell>
          <cell r="BE328" t="e">
            <v>#REF!</v>
          </cell>
        </row>
        <row r="329">
          <cell r="E329" t="e">
            <v>#REF!</v>
          </cell>
          <cell r="F329" t="e">
            <v>#REF!</v>
          </cell>
          <cell r="G329" t="e">
            <v>#REF!</v>
          </cell>
          <cell r="H329" t="e">
            <v>#REF!</v>
          </cell>
          <cell r="I329" t="e">
            <v>#REF!</v>
          </cell>
          <cell r="J329" t="e">
            <v>#REF!</v>
          </cell>
          <cell r="K329" t="e">
            <v>#REF!</v>
          </cell>
          <cell r="L329" t="e">
            <v>#REF!</v>
          </cell>
          <cell r="M329" t="e">
            <v>#REF!</v>
          </cell>
          <cell r="N329" t="e">
            <v>#REF!</v>
          </cell>
          <cell r="O329" t="e">
            <v>#REF!</v>
          </cell>
          <cell r="P329" t="e">
            <v>#REF!</v>
          </cell>
          <cell r="Q329" t="e">
            <v>#REF!</v>
          </cell>
          <cell r="R329" t="e">
            <v>#REF!</v>
          </cell>
          <cell r="S329" t="e">
            <v>#REF!</v>
          </cell>
          <cell r="T329" t="e">
            <v>#REF!</v>
          </cell>
          <cell r="U329" t="e">
            <v>#REF!</v>
          </cell>
          <cell r="V329" t="e">
            <v>#REF!</v>
          </cell>
          <cell r="W329" t="e">
            <v>#REF!</v>
          </cell>
          <cell r="X329" t="e">
            <v>#REF!</v>
          </cell>
          <cell r="Y329" t="e">
            <v>#REF!</v>
          </cell>
          <cell r="Z329" t="e">
            <v>#REF!</v>
          </cell>
          <cell r="AA329" t="e">
            <v>#REF!</v>
          </cell>
          <cell r="AB329" t="e">
            <v>#REF!</v>
          </cell>
          <cell r="AC329" t="e">
            <v>#REF!</v>
          </cell>
          <cell r="AD329" t="e">
            <v>#REF!</v>
          </cell>
          <cell r="AE329" t="e">
            <v>#REF!</v>
          </cell>
          <cell r="AF329" t="e">
            <v>#REF!</v>
          </cell>
          <cell r="AG329" t="e">
            <v>#REF!</v>
          </cell>
          <cell r="AH329" t="e">
            <v>#REF!</v>
          </cell>
          <cell r="AI329" t="e">
            <v>#REF!</v>
          </cell>
          <cell r="AJ329" t="e">
            <v>#REF!</v>
          </cell>
          <cell r="AK329" t="e">
            <v>#REF!</v>
          </cell>
          <cell r="AL329" t="e">
            <v>#REF!</v>
          </cell>
          <cell r="AM329" t="e">
            <v>#REF!</v>
          </cell>
          <cell r="AN329" t="e">
            <v>#REF!</v>
          </cell>
          <cell r="AO329" t="e">
            <v>#REF!</v>
          </cell>
          <cell r="AP329" t="e">
            <v>#REF!</v>
          </cell>
          <cell r="AQ329" t="e">
            <v>#REF!</v>
          </cell>
          <cell r="AR329" t="e">
            <v>#REF!</v>
          </cell>
          <cell r="AS329" t="e">
            <v>#REF!</v>
          </cell>
          <cell r="AT329" t="e">
            <v>#REF!</v>
          </cell>
          <cell r="AU329" t="e">
            <v>#REF!</v>
          </cell>
          <cell r="AV329" t="e">
            <v>#REF!</v>
          </cell>
          <cell r="AW329" t="e">
            <v>#REF!</v>
          </cell>
          <cell r="AX329" t="e">
            <v>#REF!</v>
          </cell>
          <cell r="AY329" t="e">
            <v>#REF!</v>
          </cell>
          <cell r="AZ329" t="e">
            <v>#REF!</v>
          </cell>
          <cell r="BA329" t="e">
            <v>#REF!</v>
          </cell>
          <cell r="BB329" t="e">
            <v>#REF!</v>
          </cell>
          <cell r="BC329" t="e">
            <v>#REF!</v>
          </cell>
          <cell r="BD329" t="e">
            <v>#REF!</v>
          </cell>
          <cell r="BE329" t="e">
            <v>#REF!</v>
          </cell>
        </row>
        <row r="330">
          <cell r="E330" t="e">
            <v>#REF!</v>
          </cell>
          <cell r="F330" t="e">
            <v>#REF!</v>
          </cell>
          <cell r="G330" t="e">
            <v>#REF!</v>
          </cell>
          <cell r="H330" t="e">
            <v>#REF!</v>
          </cell>
          <cell r="I330" t="e">
            <v>#REF!</v>
          </cell>
          <cell r="J330" t="e">
            <v>#REF!</v>
          </cell>
          <cell r="K330" t="e">
            <v>#REF!</v>
          </cell>
          <cell r="L330" t="e">
            <v>#REF!</v>
          </cell>
          <cell r="M330" t="e">
            <v>#REF!</v>
          </cell>
          <cell r="N330" t="e">
            <v>#REF!</v>
          </cell>
          <cell r="O330" t="e">
            <v>#REF!</v>
          </cell>
          <cell r="P330" t="e">
            <v>#REF!</v>
          </cell>
          <cell r="Q330" t="e">
            <v>#REF!</v>
          </cell>
          <cell r="R330" t="e">
            <v>#REF!</v>
          </cell>
          <cell r="S330" t="e">
            <v>#REF!</v>
          </cell>
          <cell r="T330" t="e">
            <v>#REF!</v>
          </cell>
          <cell r="U330" t="e">
            <v>#REF!</v>
          </cell>
          <cell r="V330" t="e">
            <v>#REF!</v>
          </cell>
          <cell r="W330" t="e">
            <v>#REF!</v>
          </cell>
          <cell r="X330" t="e">
            <v>#REF!</v>
          </cell>
          <cell r="Y330" t="e">
            <v>#REF!</v>
          </cell>
          <cell r="Z330" t="e">
            <v>#REF!</v>
          </cell>
          <cell r="AA330" t="e">
            <v>#REF!</v>
          </cell>
          <cell r="AB330" t="e">
            <v>#REF!</v>
          </cell>
          <cell r="AC330" t="e">
            <v>#REF!</v>
          </cell>
          <cell r="AD330" t="e">
            <v>#REF!</v>
          </cell>
          <cell r="AE330" t="e">
            <v>#REF!</v>
          </cell>
          <cell r="AF330" t="e">
            <v>#REF!</v>
          </cell>
          <cell r="AG330" t="e">
            <v>#REF!</v>
          </cell>
          <cell r="AH330" t="e">
            <v>#REF!</v>
          </cell>
          <cell r="AI330" t="e">
            <v>#REF!</v>
          </cell>
          <cell r="AJ330" t="e">
            <v>#REF!</v>
          </cell>
          <cell r="AK330" t="e">
            <v>#REF!</v>
          </cell>
          <cell r="AL330" t="e">
            <v>#REF!</v>
          </cell>
          <cell r="AM330" t="e">
            <v>#REF!</v>
          </cell>
          <cell r="AN330" t="e">
            <v>#REF!</v>
          </cell>
          <cell r="AO330" t="e">
            <v>#REF!</v>
          </cell>
          <cell r="AP330" t="e">
            <v>#REF!</v>
          </cell>
          <cell r="AQ330" t="e">
            <v>#REF!</v>
          </cell>
          <cell r="AR330" t="e">
            <v>#REF!</v>
          </cell>
          <cell r="AS330" t="e">
            <v>#REF!</v>
          </cell>
          <cell r="AT330" t="e">
            <v>#REF!</v>
          </cell>
          <cell r="AU330" t="e">
            <v>#REF!</v>
          </cell>
          <cell r="AV330" t="e">
            <v>#REF!</v>
          </cell>
          <cell r="AW330" t="e">
            <v>#REF!</v>
          </cell>
          <cell r="AX330" t="e">
            <v>#REF!</v>
          </cell>
          <cell r="AY330" t="e">
            <v>#REF!</v>
          </cell>
          <cell r="AZ330" t="e">
            <v>#REF!</v>
          </cell>
          <cell r="BA330" t="e">
            <v>#REF!</v>
          </cell>
          <cell r="BB330" t="e">
            <v>#REF!</v>
          </cell>
          <cell r="BC330" t="e">
            <v>#REF!</v>
          </cell>
          <cell r="BD330" t="e">
            <v>#REF!</v>
          </cell>
          <cell r="BE330" t="e">
            <v>#REF!</v>
          </cell>
        </row>
        <row r="331">
          <cell r="E331" t="e">
            <v>#REF!</v>
          </cell>
          <cell r="F331" t="e">
            <v>#REF!</v>
          </cell>
          <cell r="G331" t="e">
            <v>#REF!</v>
          </cell>
          <cell r="H331" t="e">
            <v>#REF!</v>
          </cell>
          <cell r="I331" t="e">
            <v>#REF!</v>
          </cell>
          <cell r="J331" t="e">
            <v>#REF!</v>
          </cell>
          <cell r="K331" t="e">
            <v>#REF!</v>
          </cell>
          <cell r="L331" t="e">
            <v>#REF!</v>
          </cell>
          <cell r="M331" t="e">
            <v>#REF!</v>
          </cell>
          <cell r="N331" t="e">
            <v>#REF!</v>
          </cell>
          <cell r="O331" t="e">
            <v>#REF!</v>
          </cell>
          <cell r="P331" t="e">
            <v>#REF!</v>
          </cell>
          <cell r="Q331" t="e">
            <v>#REF!</v>
          </cell>
          <cell r="R331" t="e">
            <v>#REF!</v>
          </cell>
          <cell r="S331" t="e">
            <v>#REF!</v>
          </cell>
          <cell r="T331" t="e">
            <v>#REF!</v>
          </cell>
          <cell r="U331" t="e">
            <v>#REF!</v>
          </cell>
          <cell r="V331" t="e">
            <v>#REF!</v>
          </cell>
          <cell r="W331" t="e">
            <v>#REF!</v>
          </cell>
          <cell r="X331" t="e">
            <v>#REF!</v>
          </cell>
          <cell r="Y331" t="e">
            <v>#REF!</v>
          </cell>
          <cell r="Z331" t="e">
            <v>#REF!</v>
          </cell>
          <cell r="AA331" t="e">
            <v>#REF!</v>
          </cell>
          <cell r="AB331" t="e">
            <v>#REF!</v>
          </cell>
          <cell r="AC331" t="e">
            <v>#REF!</v>
          </cell>
          <cell r="AD331" t="e">
            <v>#REF!</v>
          </cell>
          <cell r="AE331" t="e">
            <v>#REF!</v>
          </cell>
          <cell r="AF331" t="e">
            <v>#REF!</v>
          </cell>
          <cell r="AG331" t="e">
            <v>#REF!</v>
          </cell>
          <cell r="AH331" t="e">
            <v>#REF!</v>
          </cell>
          <cell r="AI331" t="e">
            <v>#REF!</v>
          </cell>
          <cell r="AJ331" t="e">
            <v>#REF!</v>
          </cell>
          <cell r="AK331" t="e">
            <v>#REF!</v>
          </cell>
          <cell r="AL331" t="e">
            <v>#REF!</v>
          </cell>
          <cell r="AM331" t="e">
            <v>#REF!</v>
          </cell>
          <cell r="AN331" t="e">
            <v>#REF!</v>
          </cell>
          <cell r="AO331" t="e">
            <v>#REF!</v>
          </cell>
          <cell r="AP331" t="e">
            <v>#REF!</v>
          </cell>
          <cell r="AQ331" t="e">
            <v>#REF!</v>
          </cell>
          <cell r="AR331" t="e">
            <v>#REF!</v>
          </cell>
          <cell r="AS331" t="e">
            <v>#REF!</v>
          </cell>
          <cell r="AT331" t="e">
            <v>#REF!</v>
          </cell>
          <cell r="AU331" t="e">
            <v>#REF!</v>
          </cell>
          <cell r="AV331" t="e">
            <v>#REF!</v>
          </cell>
          <cell r="AW331" t="e">
            <v>#REF!</v>
          </cell>
          <cell r="AX331" t="e">
            <v>#REF!</v>
          </cell>
          <cell r="AY331" t="e">
            <v>#REF!</v>
          </cell>
          <cell r="AZ331" t="e">
            <v>#REF!</v>
          </cell>
          <cell r="BA331" t="e">
            <v>#REF!</v>
          </cell>
          <cell r="BB331" t="e">
            <v>#REF!</v>
          </cell>
          <cell r="BC331" t="e">
            <v>#REF!</v>
          </cell>
          <cell r="BD331" t="e">
            <v>#REF!</v>
          </cell>
          <cell r="BE331" t="e">
            <v>#REF!</v>
          </cell>
        </row>
        <row r="332">
          <cell r="E332" t="e">
            <v>#REF!</v>
          </cell>
          <cell r="F332" t="e">
            <v>#REF!</v>
          </cell>
          <cell r="G332" t="e">
            <v>#REF!</v>
          </cell>
          <cell r="H332" t="e">
            <v>#REF!</v>
          </cell>
          <cell r="I332" t="e">
            <v>#REF!</v>
          </cell>
          <cell r="J332" t="e">
            <v>#REF!</v>
          </cell>
          <cell r="K332" t="e">
            <v>#REF!</v>
          </cell>
          <cell r="L332" t="e">
            <v>#REF!</v>
          </cell>
          <cell r="M332" t="e">
            <v>#REF!</v>
          </cell>
          <cell r="N332" t="e">
            <v>#REF!</v>
          </cell>
          <cell r="O332" t="e">
            <v>#REF!</v>
          </cell>
          <cell r="P332" t="e">
            <v>#REF!</v>
          </cell>
          <cell r="Q332" t="e">
            <v>#REF!</v>
          </cell>
          <cell r="R332" t="e">
            <v>#REF!</v>
          </cell>
          <cell r="S332" t="e">
            <v>#REF!</v>
          </cell>
          <cell r="T332" t="e">
            <v>#REF!</v>
          </cell>
          <cell r="U332" t="e">
            <v>#REF!</v>
          </cell>
          <cell r="V332" t="e">
            <v>#REF!</v>
          </cell>
          <cell r="W332" t="e">
            <v>#REF!</v>
          </cell>
          <cell r="X332" t="e">
            <v>#REF!</v>
          </cell>
          <cell r="Y332" t="e">
            <v>#REF!</v>
          </cell>
          <cell r="Z332" t="e">
            <v>#REF!</v>
          </cell>
          <cell r="AA332" t="e">
            <v>#REF!</v>
          </cell>
          <cell r="AB332" t="e">
            <v>#REF!</v>
          </cell>
          <cell r="AC332" t="e">
            <v>#REF!</v>
          </cell>
          <cell r="AD332" t="e">
            <v>#REF!</v>
          </cell>
          <cell r="AE332" t="e">
            <v>#REF!</v>
          </cell>
          <cell r="AF332" t="e">
            <v>#REF!</v>
          </cell>
          <cell r="AG332" t="e">
            <v>#REF!</v>
          </cell>
          <cell r="AH332" t="e">
            <v>#REF!</v>
          </cell>
          <cell r="AI332" t="e">
            <v>#REF!</v>
          </cell>
          <cell r="AJ332" t="e">
            <v>#REF!</v>
          </cell>
          <cell r="AK332" t="e">
            <v>#REF!</v>
          </cell>
          <cell r="AL332" t="e">
            <v>#REF!</v>
          </cell>
          <cell r="AM332" t="e">
            <v>#REF!</v>
          </cell>
          <cell r="AN332" t="e">
            <v>#REF!</v>
          </cell>
          <cell r="AO332" t="e">
            <v>#REF!</v>
          </cell>
          <cell r="AP332" t="e">
            <v>#REF!</v>
          </cell>
          <cell r="AQ332" t="e">
            <v>#REF!</v>
          </cell>
          <cell r="AR332" t="e">
            <v>#REF!</v>
          </cell>
          <cell r="AS332" t="e">
            <v>#REF!</v>
          </cell>
          <cell r="AT332" t="e">
            <v>#REF!</v>
          </cell>
          <cell r="AU332" t="e">
            <v>#REF!</v>
          </cell>
          <cell r="AV332" t="e">
            <v>#REF!</v>
          </cell>
          <cell r="AW332" t="e">
            <v>#REF!</v>
          </cell>
          <cell r="AX332" t="e">
            <v>#REF!</v>
          </cell>
          <cell r="AY332" t="e">
            <v>#REF!</v>
          </cell>
          <cell r="AZ332" t="e">
            <v>#REF!</v>
          </cell>
          <cell r="BA332" t="e">
            <v>#REF!</v>
          </cell>
          <cell r="BB332" t="e">
            <v>#REF!</v>
          </cell>
          <cell r="BC332" t="e">
            <v>#REF!</v>
          </cell>
          <cell r="BD332" t="e">
            <v>#REF!</v>
          </cell>
          <cell r="BE332" t="e">
            <v>#REF!</v>
          </cell>
        </row>
        <row r="333">
          <cell r="E333" t="e">
            <v>#REF!</v>
          </cell>
          <cell r="F333" t="e">
            <v>#REF!</v>
          </cell>
          <cell r="G333" t="e">
            <v>#REF!</v>
          </cell>
          <cell r="H333" t="e">
            <v>#REF!</v>
          </cell>
          <cell r="I333" t="e">
            <v>#REF!</v>
          </cell>
          <cell r="J333" t="e">
            <v>#REF!</v>
          </cell>
          <cell r="K333" t="e">
            <v>#REF!</v>
          </cell>
          <cell r="L333" t="e">
            <v>#REF!</v>
          </cell>
          <cell r="M333" t="e">
            <v>#REF!</v>
          </cell>
          <cell r="N333" t="e">
            <v>#REF!</v>
          </cell>
          <cell r="O333" t="e">
            <v>#REF!</v>
          </cell>
          <cell r="P333" t="e">
            <v>#REF!</v>
          </cell>
          <cell r="Q333" t="e">
            <v>#REF!</v>
          </cell>
          <cell r="R333" t="e">
            <v>#REF!</v>
          </cell>
          <cell r="S333" t="e">
            <v>#REF!</v>
          </cell>
          <cell r="T333" t="e">
            <v>#REF!</v>
          </cell>
          <cell r="U333" t="e">
            <v>#REF!</v>
          </cell>
          <cell r="V333" t="e">
            <v>#REF!</v>
          </cell>
          <cell r="W333" t="e">
            <v>#REF!</v>
          </cell>
          <cell r="X333" t="e">
            <v>#REF!</v>
          </cell>
          <cell r="Y333" t="e">
            <v>#REF!</v>
          </cell>
          <cell r="Z333" t="e">
            <v>#REF!</v>
          </cell>
          <cell r="AA333" t="e">
            <v>#REF!</v>
          </cell>
          <cell r="AB333" t="e">
            <v>#REF!</v>
          </cell>
          <cell r="AC333" t="e">
            <v>#REF!</v>
          </cell>
          <cell r="AD333" t="e">
            <v>#REF!</v>
          </cell>
          <cell r="AE333" t="e">
            <v>#REF!</v>
          </cell>
          <cell r="AF333" t="e">
            <v>#REF!</v>
          </cell>
          <cell r="AG333" t="e">
            <v>#REF!</v>
          </cell>
          <cell r="AH333" t="e">
            <v>#REF!</v>
          </cell>
          <cell r="AI333" t="e">
            <v>#REF!</v>
          </cell>
          <cell r="AJ333" t="e">
            <v>#REF!</v>
          </cell>
          <cell r="AK333" t="e">
            <v>#REF!</v>
          </cell>
          <cell r="AL333" t="e">
            <v>#REF!</v>
          </cell>
          <cell r="AM333" t="e">
            <v>#REF!</v>
          </cell>
          <cell r="AN333" t="e">
            <v>#REF!</v>
          </cell>
          <cell r="AO333" t="e">
            <v>#REF!</v>
          </cell>
          <cell r="AP333" t="e">
            <v>#REF!</v>
          </cell>
          <cell r="AQ333" t="e">
            <v>#REF!</v>
          </cell>
          <cell r="AR333" t="e">
            <v>#REF!</v>
          </cell>
          <cell r="AS333" t="e">
            <v>#REF!</v>
          </cell>
          <cell r="AT333" t="e">
            <v>#REF!</v>
          </cell>
          <cell r="AU333" t="e">
            <v>#REF!</v>
          </cell>
          <cell r="AV333" t="e">
            <v>#REF!</v>
          </cell>
          <cell r="AW333" t="e">
            <v>#REF!</v>
          </cell>
          <cell r="AX333" t="e">
            <v>#REF!</v>
          </cell>
          <cell r="AY333" t="e">
            <v>#REF!</v>
          </cell>
          <cell r="AZ333" t="e">
            <v>#REF!</v>
          </cell>
          <cell r="BA333" t="e">
            <v>#REF!</v>
          </cell>
          <cell r="BB333" t="e">
            <v>#REF!</v>
          </cell>
          <cell r="BC333" t="e">
            <v>#REF!</v>
          </cell>
          <cell r="BD333" t="e">
            <v>#REF!</v>
          </cell>
          <cell r="BE333" t="e">
            <v>#REF!</v>
          </cell>
        </row>
        <row r="334">
          <cell r="E334" t="e">
            <v>#REF!</v>
          </cell>
          <cell r="F334" t="e">
            <v>#REF!</v>
          </cell>
          <cell r="G334" t="e">
            <v>#REF!</v>
          </cell>
          <cell r="H334" t="e">
            <v>#REF!</v>
          </cell>
          <cell r="I334" t="e">
            <v>#REF!</v>
          </cell>
          <cell r="J334" t="e">
            <v>#REF!</v>
          </cell>
          <cell r="K334" t="e">
            <v>#REF!</v>
          </cell>
          <cell r="L334" t="e">
            <v>#REF!</v>
          </cell>
          <cell r="M334" t="e">
            <v>#REF!</v>
          </cell>
          <cell r="N334" t="e">
            <v>#REF!</v>
          </cell>
          <cell r="O334" t="e">
            <v>#REF!</v>
          </cell>
          <cell r="P334" t="e">
            <v>#REF!</v>
          </cell>
          <cell r="Q334" t="e">
            <v>#REF!</v>
          </cell>
          <cell r="R334" t="e">
            <v>#REF!</v>
          </cell>
          <cell r="S334" t="e">
            <v>#REF!</v>
          </cell>
          <cell r="T334" t="e">
            <v>#REF!</v>
          </cell>
          <cell r="U334" t="e">
            <v>#REF!</v>
          </cell>
          <cell r="V334" t="e">
            <v>#REF!</v>
          </cell>
          <cell r="W334" t="e">
            <v>#REF!</v>
          </cell>
          <cell r="X334" t="e">
            <v>#REF!</v>
          </cell>
          <cell r="Y334" t="e">
            <v>#REF!</v>
          </cell>
          <cell r="Z334" t="e">
            <v>#REF!</v>
          </cell>
          <cell r="AA334" t="e">
            <v>#REF!</v>
          </cell>
          <cell r="AB334" t="e">
            <v>#REF!</v>
          </cell>
          <cell r="AC334" t="e">
            <v>#REF!</v>
          </cell>
          <cell r="AD334" t="e">
            <v>#REF!</v>
          </cell>
          <cell r="AE334" t="e">
            <v>#REF!</v>
          </cell>
          <cell r="AF334" t="e">
            <v>#REF!</v>
          </cell>
          <cell r="AG334" t="e">
            <v>#REF!</v>
          </cell>
          <cell r="AH334" t="e">
            <v>#REF!</v>
          </cell>
          <cell r="AI334" t="e">
            <v>#REF!</v>
          </cell>
          <cell r="AJ334" t="e">
            <v>#REF!</v>
          </cell>
          <cell r="AK334" t="e">
            <v>#REF!</v>
          </cell>
          <cell r="AL334" t="e">
            <v>#REF!</v>
          </cell>
          <cell r="AM334" t="e">
            <v>#REF!</v>
          </cell>
          <cell r="AN334" t="e">
            <v>#REF!</v>
          </cell>
          <cell r="AO334" t="e">
            <v>#REF!</v>
          </cell>
          <cell r="AP334" t="e">
            <v>#REF!</v>
          </cell>
          <cell r="AQ334" t="e">
            <v>#REF!</v>
          </cell>
          <cell r="AR334" t="e">
            <v>#REF!</v>
          </cell>
          <cell r="AS334" t="e">
            <v>#REF!</v>
          </cell>
          <cell r="AT334" t="e">
            <v>#REF!</v>
          </cell>
          <cell r="AU334" t="e">
            <v>#REF!</v>
          </cell>
          <cell r="AV334" t="e">
            <v>#REF!</v>
          </cell>
          <cell r="AW334" t="e">
            <v>#REF!</v>
          </cell>
          <cell r="AX334" t="e">
            <v>#REF!</v>
          </cell>
          <cell r="AY334" t="e">
            <v>#REF!</v>
          </cell>
          <cell r="AZ334" t="e">
            <v>#REF!</v>
          </cell>
          <cell r="BA334" t="e">
            <v>#REF!</v>
          </cell>
          <cell r="BB334" t="e">
            <v>#REF!</v>
          </cell>
          <cell r="BC334" t="e">
            <v>#REF!</v>
          </cell>
          <cell r="BD334" t="e">
            <v>#REF!</v>
          </cell>
          <cell r="BE334" t="e">
            <v>#REF!</v>
          </cell>
        </row>
        <row r="335">
          <cell r="E335" t="e">
            <v>#REF!</v>
          </cell>
          <cell r="F335" t="e">
            <v>#REF!</v>
          </cell>
          <cell r="G335" t="e">
            <v>#REF!</v>
          </cell>
          <cell r="H335" t="e">
            <v>#REF!</v>
          </cell>
          <cell r="I335" t="e">
            <v>#REF!</v>
          </cell>
          <cell r="J335" t="e">
            <v>#REF!</v>
          </cell>
          <cell r="K335" t="e">
            <v>#REF!</v>
          </cell>
          <cell r="L335" t="e">
            <v>#REF!</v>
          </cell>
          <cell r="M335" t="e">
            <v>#REF!</v>
          </cell>
          <cell r="N335" t="e">
            <v>#REF!</v>
          </cell>
          <cell r="O335" t="e">
            <v>#REF!</v>
          </cell>
          <cell r="P335" t="e">
            <v>#REF!</v>
          </cell>
          <cell r="Q335" t="e">
            <v>#REF!</v>
          </cell>
          <cell r="R335" t="e">
            <v>#REF!</v>
          </cell>
          <cell r="S335" t="e">
            <v>#REF!</v>
          </cell>
          <cell r="T335" t="e">
            <v>#REF!</v>
          </cell>
          <cell r="U335" t="e">
            <v>#REF!</v>
          </cell>
          <cell r="V335" t="e">
            <v>#REF!</v>
          </cell>
          <cell r="W335" t="e">
            <v>#REF!</v>
          </cell>
          <cell r="X335" t="e">
            <v>#REF!</v>
          </cell>
          <cell r="Y335" t="e">
            <v>#REF!</v>
          </cell>
          <cell r="Z335" t="e">
            <v>#REF!</v>
          </cell>
          <cell r="AA335" t="e">
            <v>#REF!</v>
          </cell>
          <cell r="AB335" t="e">
            <v>#REF!</v>
          </cell>
          <cell r="AC335" t="e">
            <v>#REF!</v>
          </cell>
          <cell r="AD335" t="e">
            <v>#REF!</v>
          </cell>
          <cell r="AE335" t="e">
            <v>#REF!</v>
          </cell>
          <cell r="AF335" t="e">
            <v>#REF!</v>
          </cell>
          <cell r="AG335" t="e">
            <v>#REF!</v>
          </cell>
          <cell r="AH335" t="e">
            <v>#REF!</v>
          </cell>
          <cell r="AI335" t="e">
            <v>#REF!</v>
          </cell>
          <cell r="AJ335" t="e">
            <v>#REF!</v>
          </cell>
          <cell r="AK335" t="e">
            <v>#REF!</v>
          </cell>
          <cell r="AL335" t="e">
            <v>#REF!</v>
          </cell>
          <cell r="AM335" t="e">
            <v>#REF!</v>
          </cell>
          <cell r="AN335" t="e">
            <v>#REF!</v>
          </cell>
          <cell r="AO335" t="e">
            <v>#REF!</v>
          </cell>
          <cell r="AP335" t="e">
            <v>#REF!</v>
          </cell>
          <cell r="AQ335" t="e">
            <v>#REF!</v>
          </cell>
          <cell r="AR335" t="e">
            <v>#REF!</v>
          </cell>
          <cell r="AS335" t="e">
            <v>#REF!</v>
          </cell>
          <cell r="AT335" t="e">
            <v>#REF!</v>
          </cell>
          <cell r="AU335" t="e">
            <v>#REF!</v>
          </cell>
          <cell r="AV335" t="e">
            <v>#REF!</v>
          </cell>
          <cell r="AW335" t="e">
            <v>#REF!</v>
          </cell>
          <cell r="AX335" t="e">
            <v>#REF!</v>
          </cell>
          <cell r="AY335" t="e">
            <v>#REF!</v>
          </cell>
          <cell r="AZ335" t="e">
            <v>#REF!</v>
          </cell>
          <cell r="BA335" t="e">
            <v>#REF!</v>
          </cell>
          <cell r="BB335" t="e">
            <v>#REF!</v>
          </cell>
          <cell r="BC335" t="e">
            <v>#REF!</v>
          </cell>
          <cell r="BD335" t="e">
            <v>#REF!</v>
          </cell>
          <cell r="BE335" t="e">
            <v>#REF!</v>
          </cell>
        </row>
        <row r="336">
          <cell r="E336" t="e">
            <v>#REF!</v>
          </cell>
          <cell r="F336" t="e">
            <v>#REF!</v>
          </cell>
          <cell r="G336" t="e">
            <v>#REF!</v>
          </cell>
          <cell r="H336" t="e">
            <v>#REF!</v>
          </cell>
          <cell r="I336" t="e">
            <v>#REF!</v>
          </cell>
          <cell r="J336" t="e">
            <v>#REF!</v>
          </cell>
          <cell r="K336" t="e">
            <v>#REF!</v>
          </cell>
          <cell r="L336" t="e">
            <v>#REF!</v>
          </cell>
          <cell r="M336" t="e">
            <v>#REF!</v>
          </cell>
          <cell r="N336" t="e">
            <v>#REF!</v>
          </cell>
          <cell r="O336" t="e">
            <v>#REF!</v>
          </cell>
          <cell r="P336" t="e">
            <v>#REF!</v>
          </cell>
          <cell r="Q336" t="e">
            <v>#REF!</v>
          </cell>
          <cell r="R336" t="e">
            <v>#REF!</v>
          </cell>
          <cell r="S336" t="e">
            <v>#REF!</v>
          </cell>
          <cell r="T336" t="e">
            <v>#REF!</v>
          </cell>
          <cell r="U336" t="e">
            <v>#REF!</v>
          </cell>
          <cell r="V336" t="e">
            <v>#REF!</v>
          </cell>
          <cell r="W336" t="e">
            <v>#REF!</v>
          </cell>
          <cell r="X336" t="e">
            <v>#REF!</v>
          </cell>
          <cell r="Y336" t="e">
            <v>#REF!</v>
          </cell>
          <cell r="Z336" t="e">
            <v>#REF!</v>
          </cell>
          <cell r="AA336" t="e">
            <v>#REF!</v>
          </cell>
          <cell r="AB336" t="e">
            <v>#REF!</v>
          </cell>
          <cell r="AC336" t="e">
            <v>#REF!</v>
          </cell>
          <cell r="AD336" t="e">
            <v>#REF!</v>
          </cell>
          <cell r="AE336" t="e">
            <v>#REF!</v>
          </cell>
          <cell r="AF336" t="e">
            <v>#REF!</v>
          </cell>
          <cell r="AG336" t="e">
            <v>#REF!</v>
          </cell>
          <cell r="AH336" t="e">
            <v>#REF!</v>
          </cell>
          <cell r="AI336" t="e">
            <v>#REF!</v>
          </cell>
          <cell r="AJ336" t="e">
            <v>#REF!</v>
          </cell>
          <cell r="AK336" t="e">
            <v>#REF!</v>
          </cell>
          <cell r="AL336" t="e">
            <v>#REF!</v>
          </cell>
          <cell r="AM336" t="e">
            <v>#REF!</v>
          </cell>
          <cell r="AN336" t="e">
            <v>#REF!</v>
          </cell>
          <cell r="AO336" t="e">
            <v>#REF!</v>
          </cell>
          <cell r="AP336" t="e">
            <v>#REF!</v>
          </cell>
          <cell r="AQ336" t="e">
            <v>#REF!</v>
          </cell>
          <cell r="AR336" t="e">
            <v>#REF!</v>
          </cell>
          <cell r="AS336" t="e">
            <v>#REF!</v>
          </cell>
          <cell r="AT336" t="e">
            <v>#REF!</v>
          </cell>
          <cell r="AU336" t="e">
            <v>#REF!</v>
          </cell>
          <cell r="AV336" t="e">
            <v>#REF!</v>
          </cell>
          <cell r="AW336" t="e">
            <v>#REF!</v>
          </cell>
          <cell r="AX336" t="e">
            <v>#REF!</v>
          </cell>
          <cell r="AY336" t="e">
            <v>#REF!</v>
          </cell>
          <cell r="AZ336" t="e">
            <v>#REF!</v>
          </cell>
          <cell r="BA336" t="e">
            <v>#REF!</v>
          </cell>
          <cell r="BB336" t="e">
            <v>#REF!</v>
          </cell>
          <cell r="BC336" t="e">
            <v>#REF!</v>
          </cell>
          <cell r="BD336" t="e">
            <v>#REF!</v>
          </cell>
          <cell r="BE336" t="e">
            <v>#REF!</v>
          </cell>
        </row>
        <row r="337">
          <cell r="E337" t="e">
            <v>#REF!</v>
          </cell>
          <cell r="F337" t="e">
            <v>#REF!</v>
          </cell>
          <cell r="G337" t="e">
            <v>#REF!</v>
          </cell>
          <cell r="H337" t="e">
            <v>#REF!</v>
          </cell>
          <cell r="I337" t="e">
            <v>#REF!</v>
          </cell>
          <cell r="J337" t="e">
            <v>#REF!</v>
          </cell>
          <cell r="K337" t="e">
            <v>#REF!</v>
          </cell>
          <cell r="L337" t="e">
            <v>#REF!</v>
          </cell>
          <cell r="M337" t="e">
            <v>#REF!</v>
          </cell>
          <cell r="N337" t="e">
            <v>#REF!</v>
          </cell>
          <cell r="O337" t="e">
            <v>#REF!</v>
          </cell>
          <cell r="P337" t="e">
            <v>#REF!</v>
          </cell>
          <cell r="Q337" t="e">
            <v>#REF!</v>
          </cell>
          <cell r="R337" t="e">
            <v>#REF!</v>
          </cell>
          <cell r="S337" t="e">
            <v>#REF!</v>
          </cell>
          <cell r="T337" t="e">
            <v>#REF!</v>
          </cell>
          <cell r="U337" t="e">
            <v>#REF!</v>
          </cell>
          <cell r="V337" t="e">
            <v>#REF!</v>
          </cell>
          <cell r="W337" t="e">
            <v>#REF!</v>
          </cell>
          <cell r="X337" t="e">
            <v>#REF!</v>
          </cell>
          <cell r="Y337" t="e">
            <v>#REF!</v>
          </cell>
          <cell r="Z337" t="e">
            <v>#REF!</v>
          </cell>
          <cell r="AA337" t="e">
            <v>#REF!</v>
          </cell>
          <cell r="AB337" t="e">
            <v>#REF!</v>
          </cell>
          <cell r="AC337" t="e">
            <v>#REF!</v>
          </cell>
          <cell r="AD337" t="e">
            <v>#REF!</v>
          </cell>
          <cell r="AE337" t="e">
            <v>#REF!</v>
          </cell>
          <cell r="AF337" t="e">
            <v>#REF!</v>
          </cell>
          <cell r="AG337" t="e">
            <v>#REF!</v>
          </cell>
          <cell r="AH337" t="e">
            <v>#REF!</v>
          </cell>
          <cell r="AI337" t="e">
            <v>#REF!</v>
          </cell>
          <cell r="AJ337" t="e">
            <v>#REF!</v>
          </cell>
          <cell r="AK337" t="e">
            <v>#REF!</v>
          </cell>
          <cell r="AL337" t="e">
            <v>#REF!</v>
          </cell>
          <cell r="AM337" t="e">
            <v>#REF!</v>
          </cell>
          <cell r="AN337" t="e">
            <v>#REF!</v>
          </cell>
          <cell r="AO337" t="e">
            <v>#REF!</v>
          </cell>
          <cell r="AP337" t="e">
            <v>#REF!</v>
          </cell>
          <cell r="AQ337" t="e">
            <v>#REF!</v>
          </cell>
          <cell r="AR337" t="e">
            <v>#REF!</v>
          </cell>
          <cell r="AS337" t="e">
            <v>#REF!</v>
          </cell>
          <cell r="AT337" t="e">
            <v>#REF!</v>
          </cell>
          <cell r="AU337" t="e">
            <v>#REF!</v>
          </cell>
          <cell r="AV337" t="e">
            <v>#REF!</v>
          </cell>
          <cell r="AW337" t="e">
            <v>#REF!</v>
          </cell>
          <cell r="AX337" t="e">
            <v>#REF!</v>
          </cell>
          <cell r="AY337" t="e">
            <v>#REF!</v>
          </cell>
          <cell r="AZ337" t="e">
            <v>#REF!</v>
          </cell>
          <cell r="BA337" t="e">
            <v>#REF!</v>
          </cell>
          <cell r="BB337" t="e">
            <v>#REF!</v>
          </cell>
          <cell r="BC337" t="e">
            <v>#REF!</v>
          </cell>
          <cell r="BD337" t="e">
            <v>#REF!</v>
          </cell>
          <cell r="BE337" t="e">
            <v>#REF!</v>
          </cell>
        </row>
        <row r="338">
          <cell r="E338" t="e">
            <v>#REF!</v>
          </cell>
          <cell r="F338" t="e">
            <v>#REF!</v>
          </cell>
          <cell r="G338" t="e">
            <v>#REF!</v>
          </cell>
          <cell r="H338" t="e">
            <v>#REF!</v>
          </cell>
          <cell r="I338" t="e">
            <v>#REF!</v>
          </cell>
          <cell r="J338" t="e">
            <v>#REF!</v>
          </cell>
          <cell r="K338" t="e">
            <v>#REF!</v>
          </cell>
          <cell r="L338" t="e">
            <v>#REF!</v>
          </cell>
          <cell r="M338" t="e">
            <v>#REF!</v>
          </cell>
          <cell r="N338" t="e">
            <v>#REF!</v>
          </cell>
          <cell r="O338" t="e">
            <v>#REF!</v>
          </cell>
          <cell r="P338" t="e">
            <v>#REF!</v>
          </cell>
          <cell r="Q338" t="e">
            <v>#REF!</v>
          </cell>
          <cell r="R338" t="e">
            <v>#REF!</v>
          </cell>
          <cell r="S338" t="e">
            <v>#REF!</v>
          </cell>
          <cell r="T338" t="e">
            <v>#REF!</v>
          </cell>
          <cell r="U338" t="e">
            <v>#REF!</v>
          </cell>
          <cell r="V338" t="e">
            <v>#REF!</v>
          </cell>
          <cell r="W338" t="e">
            <v>#REF!</v>
          </cell>
          <cell r="X338" t="e">
            <v>#REF!</v>
          </cell>
          <cell r="Y338" t="e">
            <v>#REF!</v>
          </cell>
          <cell r="Z338" t="e">
            <v>#REF!</v>
          </cell>
          <cell r="AA338" t="e">
            <v>#REF!</v>
          </cell>
          <cell r="AB338" t="e">
            <v>#REF!</v>
          </cell>
          <cell r="AC338" t="e">
            <v>#REF!</v>
          </cell>
          <cell r="AD338" t="e">
            <v>#REF!</v>
          </cell>
          <cell r="AE338" t="e">
            <v>#REF!</v>
          </cell>
          <cell r="AF338" t="e">
            <v>#REF!</v>
          </cell>
          <cell r="AG338" t="e">
            <v>#REF!</v>
          </cell>
          <cell r="AH338" t="e">
            <v>#REF!</v>
          </cell>
          <cell r="AI338" t="e">
            <v>#REF!</v>
          </cell>
          <cell r="AJ338" t="e">
            <v>#REF!</v>
          </cell>
          <cell r="AK338" t="e">
            <v>#REF!</v>
          </cell>
          <cell r="AL338" t="e">
            <v>#REF!</v>
          </cell>
          <cell r="AM338" t="e">
            <v>#REF!</v>
          </cell>
          <cell r="AN338" t="e">
            <v>#REF!</v>
          </cell>
          <cell r="AO338" t="e">
            <v>#REF!</v>
          </cell>
          <cell r="AP338" t="e">
            <v>#REF!</v>
          </cell>
          <cell r="AQ338" t="e">
            <v>#REF!</v>
          </cell>
          <cell r="AR338" t="e">
            <v>#REF!</v>
          </cell>
          <cell r="AS338" t="e">
            <v>#REF!</v>
          </cell>
          <cell r="AT338" t="e">
            <v>#REF!</v>
          </cell>
          <cell r="AU338" t="e">
            <v>#REF!</v>
          </cell>
          <cell r="AV338" t="e">
            <v>#REF!</v>
          </cell>
          <cell r="AW338" t="e">
            <v>#REF!</v>
          </cell>
          <cell r="AX338" t="e">
            <v>#REF!</v>
          </cell>
          <cell r="AY338" t="e">
            <v>#REF!</v>
          </cell>
          <cell r="AZ338" t="e">
            <v>#REF!</v>
          </cell>
          <cell r="BA338" t="e">
            <v>#REF!</v>
          </cell>
          <cell r="BB338" t="e">
            <v>#REF!</v>
          </cell>
          <cell r="BC338" t="e">
            <v>#REF!</v>
          </cell>
          <cell r="BD338" t="e">
            <v>#REF!</v>
          </cell>
          <cell r="BE338" t="e">
            <v>#REF!</v>
          </cell>
        </row>
        <row r="339">
          <cell r="E339" t="e">
            <v>#REF!</v>
          </cell>
          <cell r="F339" t="e">
            <v>#REF!</v>
          </cell>
          <cell r="G339" t="e">
            <v>#REF!</v>
          </cell>
          <cell r="H339" t="e">
            <v>#REF!</v>
          </cell>
          <cell r="I339" t="e">
            <v>#REF!</v>
          </cell>
          <cell r="J339" t="e">
            <v>#REF!</v>
          </cell>
          <cell r="K339" t="e">
            <v>#REF!</v>
          </cell>
          <cell r="L339" t="e">
            <v>#REF!</v>
          </cell>
          <cell r="M339" t="e">
            <v>#REF!</v>
          </cell>
          <cell r="N339" t="e">
            <v>#REF!</v>
          </cell>
          <cell r="O339" t="e">
            <v>#REF!</v>
          </cell>
          <cell r="P339" t="e">
            <v>#REF!</v>
          </cell>
          <cell r="Q339" t="e">
            <v>#REF!</v>
          </cell>
          <cell r="R339" t="e">
            <v>#REF!</v>
          </cell>
          <cell r="S339" t="e">
            <v>#REF!</v>
          </cell>
          <cell r="T339" t="e">
            <v>#REF!</v>
          </cell>
          <cell r="U339" t="e">
            <v>#REF!</v>
          </cell>
          <cell r="V339" t="e">
            <v>#REF!</v>
          </cell>
          <cell r="W339" t="e">
            <v>#REF!</v>
          </cell>
          <cell r="X339" t="e">
            <v>#REF!</v>
          </cell>
          <cell r="Y339" t="e">
            <v>#REF!</v>
          </cell>
          <cell r="Z339" t="e">
            <v>#REF!</v>
          </cell>
          <cell r="AA339" t="e">
            <v>#REF!</v>
          </cell>
          <cell r="AB339" t="e">
            <v>#REF!</v>
          </cell>
          <cell r="AC339" t="e">
            <v>#REF!</v>
          </cell>
          <cell r="AD339" t="e">
            <v>#REF!</v>
          </cell>
          <cell r="AE339" t="e">
            <v>#REF!</v>
          </cell>
          <cell r="AF339" t="e">
            <v>#REF!</v>
          </cell>
          <cell r="AG339" t="e">
            <v>#REF!</v>
          </cell>
          <cell r="AH339" t="e">
            <v>#REF!</v>
          </cell>
          <cell r="AI339" t="e">
            <v>#REF!</v>
          </cell>
          <cell r="AJ339" t="e">
            <v>#REF!</v>
          </cell>
          <cell r="AK339" t="e">
            <v>#REF!</v>
          </cell>
          <cell r="AL339" t="e">
            <v>#REF!</v>
          </cell>
          <cell r="AM339" t="e">
            <v>#REF!</v>
          </cell>
          <cell r="AN339" t="e">
            <v>#REF!</v>
          </cell>
          <cell r="AO339" t="e">
            <v>#REF!</v>
          </cell>
          <cell r="AP339" t="e">
            <v>#REF!</v>
          </cell>
          <cell r="AQ339" t="e">
            <v>#REF!</v>
          </cell>
          <cell r="AR339" t="e">
            <v>#REF!</v>
          </cell>
          <cell r="AS339" t="e">
            <v>#REF!</v>
          </cell>
          <cell r="AT339" t="e">
            <v>#REF!</v>
          </cell>
          <cell r="AU339" t="e">
            <v>#REF!</v>
          </cell>
          <cell r="AV339" t="e">
            <v>#REF!</v>
          </cell>
          <cell r="AW339" t="e">
            <v>#REF!</v>
          </cell>
          <cell r="AX339" t="e">
            <v>#REF!</v>
          </cell>
          <cell r="AY339" t="e">
            <v>#REF!</v>
          </cell>
          <cell r="AZ339" t="e">
            <v>#REF!</v>
          </cell>
          <cell r="BA339" t="e">
            <v>#REF!</v>
          </cell>
          <cell r="BB339" t="e">
            <v>#REF!</v>
          </cell>
          <cell r="BC339" t="e">
            <v>#REF!</v>
          </cell>
          <cell r="BD339" t="e">
            <v>#REF!</v>
          </cell>
          <cell r="BE339" t="e">
            <v>#REF!</v>
          </cell>
        </row>
        <row r="340">
          <cell r="E340" t="e">
            <v>#REF!</v>
          </cell>
          <cell r="F340" t="e">
            <v>#REF!</v>
          </cell>
          <cell r="G340" t="e">
            <v>#REF!</v>
          </cell>
          <cell r="H340" t="e">
            <v>#REF!</v>
          </cell>
          <cell r="I340" t="e">
            <v>#REF!</v>
          </cell>
          <cell r="J340" t="e">
            <v>#REF!</v>
          </cell>
          <cell r="K340" t="e">
            <v>#REF!</v>
          </cell>
          <cell r="L340" t="e">
            <v>#REF!</v>
          </cell>
          <cell r="M340" t="e">
            <v>#REF!</v>
          </cell>
          <cell r="N340" t="e">
            <v>#REF!</v>
          </cell>
          <cell r="O340" t="e">
            <v>#REF!</v>
          </cell>
          <cell r="P340" t="e">
            <v>#REF!</v>
          </cell>
          <cell r="Q340" t="e">
            <v>#REF!</v>
          </cell>
          <cell r="R340" t="e">
            <v>#REF!</v>
          </cell>
          <cell r="S340" t="e">
            <v>#REF!</v>
          </cell>
          <cell r="T340" t="e">
            <v>#REF!</v>
          </cell>
          <cell r="U340" t="e">
            <v>#REF!</v>
          </cell>
          <cell r="V340" t="e">
            <v>#REF!</v>
          </cell>
          <cell r="W340" t="e">
            <v>#REF!</v>
          </cell>
          <cell r="X340" t="e">
            <v>#REF!</v>
          </cell>
          <cell r="Y340" t="e">
            <v>#REF!</v>
          </cell>
          <cell r="Z340" t="e">
            <v>#REF!</v>
          </cell>
          <cell r="AA340" t="e">
            <v>#REF!</v>
          </cell>
          <cell r="AB340" t="e">
            <v>#REF!</v>
          </cell>
          <cell r="AC340" t="e">
            <v>#REF!</v>
          </cell>
          <cell r="AD340" t="e">
            <v>#REF!</v>
          </cell>
          <cell r="AE340" t="e">
            <v>#REF!</v>
          </cell>
          <cell r="AF340" t="e">
            <v>#REF!</v>
          </cell>
          <cell r="AG340" t="e">
            <v>#REF!</v>
          </cell>
          <cell r="AH340" t="e">
            <v>#REF!</v>
          </cell>
          <cell r="AI340" t="e">
            <v>#REF!</v>
          </cell>
          <cell r="AJ340" t="e">
            <v>#REF!</v>
          </cell>
          <cell r="AK340" t="e">
            <v>#REF!</v>
          </cell>
          <cell r="AL340" t="e">
            <v>#REF!</v>
          </cell>
          <cell r="AM340" t="e">
            <v>#REF!</v>
          </cell>
          <cell r="AN340" t="e">
            <v>#REF!</v>
          </cell>
          <cell r="AO340" t="e">
            <v>#REF!</v>
          </cell>
          <cell r="AP340" t="e">
            <v>#REF!</v>
          </cell>
          <cell r="AQ340" t="e">
            <v>#REF!</v>
          </cell>
          <cell r="AR340" t="e">
            <v>#REF!</v>
          </cell>
          <cell r="AS340" t="e">
            <v>#REF!</v>
          </cell>
          <cell r="AT340" t="e">
            <v>#REF!</v>
          </cell>
          <cell r="AU340" t="e">
            <v>#REF!</v>
          </cell>
          <cell r="AV340" t="e">
            <v>#REF!</v>
          </cell>
          <cell r="AW340" t="e">
            <v>#REF!</v>
          </cell>
          <cell r="AX340" t="e">
            <v>#REF!</v>
          </cell>
          <cell r="AY340" t="e">
            <v>#REF!</v>
          </cell>
          <cell r="AZ340" t="e">
            <v>#REF!</v>
          </cell>
          <cell r="BA340" t="e">
            <v>#REF!</v>
          </cell>
          <cell r="BB340" t="e">
            <v>#REF!</v>
          </cell>
          <cell r="BC340" t="e">
            <v>#REF!</v>
          </cell>
          <cell r="BD340" t="e">
            <v>#REF!</v>
          </cell>
          <cell r="BE340" t="e">
            <v>#REF!</v>
          </cell>
        </row>
        <row r="341">
          <cell r="E341" t="e">
            <v>#REF!</v>
          </cell>
          <cell r="F341" t="e">
            <v>#REF!</v>
          </cell>
          <cell r="G341" t="e">
            <v>#REF!</v>
          </cell>
          <cell r="H341" t="e">
            <v>#REF!</v>
          </cell>
          <cell r="I341" t="e">
            <v>#REF!</v>
          </cell>
          <cell r="J341" t="e">
            <v>#REF!</v>
          </cell>
          <cell r="K341" t="e">
            <v>#REF!</v>
          </cell>
          <cell r="L341" t="e">
            <v>#REF!</v>
          </cell>
          <cell r="M341" t="e">
            <v>#REF!</v>
          </cell>
          <cell r="N341" t="e">
            <v>#REF!</v>
          </cell>
          <cell r="O341" t="e">
            <v>#REF!</v>
          </cell>
          <cell r="P341" t="e">
            <v>#REF!</v>
          </cell>
          <cell r="Q341" t="e">
            <v>#REF!</v>
          </cell>
          <cell r="R341" t="e">
            <v>#REF!</v>
          </cell>
          <cell r="S341" t="e">
            <v>#REF!</v>
          </cell>
          <cell r="T341" t="e">
            <v>#REF!</v>
          </cell>
          <cell r="U341" t="e">
            <v>#REF!</v>
          </cell>
          <cell r="V341" t="e">
            <v>#REF!</v>
          </cell>
          <cell r="W341" t="e">
            <v>#REF!</v>
          </cell>
          <cell r="X341" t="e">
            <v>#REF!</v>
          </cell>
          <cell r="Y341" t="e">
            <v>#REF!</v>
          </cell>
          <cell r="Z341" t="e">
            <v>#REF!</v>
          </cell>
          <cell r="AA341" t="e">
            <v>#REF!</v>
          </cell>
          <cell r="AB341" t="e">
            <v>#REF!</v>
          </cell>
          <cell r="AC341" t="e">
            <v>#REF!</v>
          </cell>
          <cell r="AD341" t="e">
            <v>#REF!</v>
          </cell>
          <cell r="AE341" t="e">
            <v>#REF!</v>
          </cell>
          <cell r="AF341" t="e">
            <v>#REF!</v>
          </cell>
          <cell r="AG341" t="e">
            <v>#REF!</v>
          </cell>
          <cell r="AH341" t="e">
            <v>#REF!</v>
          </cell>
          <cell r="AI341" t="e">
            <v>#REF!</v>
          </cell>
          <cell r="AJ341" t="e">
            <v>#REF!</v>
          </cell>
          <cell r="AK341" t="e">
            <v>#REF!</v>
          </cell>
          <cell r="AL341" t="e">
            <v>#REF!</v>
          </cell>
          <cell r="AM341" t="e">
            <v>#REF!</v>
          </cell>
          <cell r="AN341" t="e">
            <v>#REF!</v>
          </cell>
          <cell r="AO341" t="e">
            <v>#REF!</v>
          </cell>
          <cell r="AP341" t="e">
            <v>#REF!</v>
          </cell>
          <cell r="AQ341" t="e">
            <v>#REF!</v>
          </cell>
          <cell r="AR341" t="e">
            <v>#REF!</v>
          </cell>
          <cell r="AS341" t="e">
            <v>#REF!</v>
          </cell>
          <cell r="AT341" t="e">
            <v>#REF!</v>
          </cell>
          <cell r="AU341" t="e">
            <v>#REF!</v>
          </cell>
          <cell r="AV341" t="e">
            <v>#REF!</v>
          </cell>
          <cell r="AW341" t="e">
            <v>#REF!</v>
          </cell>
          <cell r="AX341" t="e">
            <v>#REF!</v>
          </cell>
          <cell r="AY341" t="e">
            <v>#REF!</v>
          </cell>
          <cell r="AZ341" t="e">
            <v>#REF!</v>
          </cell>
          <cell r="BA341" t="e">
            <v>#REF!</v>
          </cell>
          <cell r="BB341" t="e">
            <v>#REF!</v>
          </cell>
          <cell r="BC341" t="e">
            <v>#REF!</v>
          </cell>
          <cell r="BD341" t="e">
            <v>#REF!</v>
          </cell>
          <cell r="BE341" t="e">
            <v>#REF!</v>
          </cell>
        </row>
        <row r="342">
          <cell r="E342" t="e">
            <v>#REF!</v>
          </cell>
          <cell r="F342" t="e">
            <v>#REF!</v>
          </cell>
          <cell r="G342" t="e">
            <v>#REF!</v>
          </cell>
          <cell r="H342" t="e">
            <v>#REF!</v>
          </cell>
          <cell r="I342" t="e">
            <v>#REF!</v>
          </cell>
          <cell r="J342" t="e">
            <v>#REF!</v>
          </cell>
          <cell r="K342" t="e">
            <v>#REF!</v>
          </cell>
          <cell r="L342" t="e">
            <v>#REF!</v>
          </cell>
          <cell r="M342" t="e">
            <v>#REF!</v>
          </cell>
          <cell r="N342" t="e">
            <v>#REF!</v>
          </cell>
          <cell r="O342" t="e">
            <v>#REF!</v>
          </cell>
          <cell r="P342" t="e">
            <v>#REF!</v>
          </cell>
          <cell r="Q342" t="e">
            <v>#REF!</v>
          </cell>
          <cell r="R342" t="e">
            <v>#REF!</v>
          </cell>
          <cell r="S342" t="e">
            <v>#REF!</v>
          </cell>
          <cell r="T342" t="e">
            <v>#REF!</v>
          </cell>
          <cell r="U342" t="e">
            <v>#REF!</v>
          </cell>
          <cell r="V342" t="e">
            <v>#REF!</v>
          </cell>
          <cell r="W342" t="e">
            <v>#REF!</v>
          </cell>
          <cell r="X342" t="e">
            <v>#REF!</v>
          </cell>
          <cell r="Y342" t="e">
            <v>#REF!</v>
          </cell>
          <cell r="Z342" t="e">
            <v>#REF!</v>
          </cell>
          <cell r="AA342" t="e">
            <v>#REF!</v>
          </cell>
          <cell r="AB342" t="e">
            <v>#REF!</v>
          </cell>
          <cell r="AC342" t="e">
            <v>#REF!</v>
          </cell>
          <cell r="AD342" t="e">
            <v>#REF!</v>
          </cell>
          <cell r="AE342" t="e">
            <v>#REF!</v>
          </cell>
          <cell r="AF342" t="e">
            <v>#REF!</v>
          </cell>
          <cell r="AG342" t="e">
            <v>#REF!</v>
          </cell>
          <cell r="AH342" t="e">
            <v>#REF!</v>
          </cell>
          <cell r="AI342" t="e">
            <v>#REF!</v>
          </cell>
          <cell r="AJ342" t="e">
            <v>#REF!</v>
          </cell>
          <cell r="AK342" t="e">
            <v>#REF!</v>
          </cell>
          <cell r="AL342" t="e">
            <v>#REF!</v>
          </cell>
          <cell r="AM342" t="e">
            <v>#REF!</v>
          </cell>
          <cell r="AN342" t="e">
            <v>#REF!</v>
          </cell>
          <cell r="AO342" t="e">
            <v>#REF!</v>
          </cell>
          <cell r="AP342" t="e">
            <v>#REF!</v>
          </cell>
          <cell r="AQ342" t="e">
            <v>#REF!</v>
          </cell>
          <cell r="AR342" t="e">
            <v>#REF!</v>
          </cell>
          <cell r="AS342" t="e">
            <v>#REF!</v>
          </cell>
          <cell r="AT342" t="e">
            <v>#REF!</v>
          </cell>
          <cell r="AU342" t="e">
            <v>#REF!</v>
          </cell>
          <cell r="AV342" t="e">
            <v>#REF!</v>
          </cell>
          <cell r="AW342" t="e">
            <v>#REF!</v>
          </cell>
          <cell r="AX342" t="e">
            <v>#REF!</v>
          </cell>
          <cell r="AY342" t="e">
            <v>#REF!</v>
          </cell>
          <cell r="AZ342" t="e">
            <v>#REF!</v>
          </cell>
          <cell r="BA342" t="e">
            <v>#REF!</v>
          </cell>
          <cell r="BB342" t="e">
            <v>#REF!</v>
          </cell>
          <cell r="BC342" t="e">
            <v>#REF!</v>
          </cell>
          <cell r="BD342" t="e">
            <v>#REF!</v>
          </cell>
          <cell r="BE342" t="e">
            <v>#REF!</v>
          </cell>
        </row>
        <row r="343">
          <cell r="E343" t="e">
            <v>#REF!</v>
          </cell>
          <cell r="F343" t="e">
            <v>#REF!</v>
          </cell>
          <cell r="G343" t="e">
            <v>#REF!</v>
          </cell>
          <cell r="H343" t="e">
            <v>#REF!</v>
          </cell>
          <cell r="I343" t="e">
            <v>#REF!</v>
          </cell>
          <cell r="J343" t="e">
            <v>#REF!</v>
          </cell>
          <cell r="K343" t="e">
            <v>#REF!</v>
          </cell>
          <cell r="L343" t="e">
            <v>#REF!</v>
          </cell>
          <cell r="M343" t="e">
            <v>#REF!</v>
          </cell>
          <cell r="N343" t="e">
            <v>#REF!</v>
          </cell>
          <cell r="O343" t="e">
            <v>#REF!</v>
          </cell>
          <cell r="P343" t="e">
            <v>#REF!</v>
          </cell>
          <cell r="Q343" t="e">
            <v>#REF!</v>
          </cell>
          <cell r="R343" t="e">
            <v>#REF!</v>
          </cell>
          <cell r="S343" t="e">
            <v>#REF!</v>
          </cell>
          <cell r="T343" t="e">
            <v>#REF!</v>
          </cell>
          <cell r="U343" t="e">
            <v>#REF!</v>
          </cell>
          <cell r="V343" t="e">
            <v>#REF!</v>
          </cell>
          <cell r="W343" t="e">
            <v>#REF!</v>
          </cell>
          <cell r="X343" t="e">
            <v>#REF!</v>
          </cell>
          <cell r="Y343" t="e">
            <v>#REF!</v>
          </cell>
          <cell r="Z343" t="e">
            <v>#REF!</v>
          </cell>
          <cell r="AA343" t="e">
            <v>#REF!</v>
          </cell>
          <cell r="AB343" t="e">
            <v>#REF!</v>
          </cell>
          <cell r="AC343" t="e">
            <v>#REF!</v>
          </cell>
          <cell r="AD343" t="e">
            <v>#REF!</v>
          </cell>
          <cell r="AE343" t="e">
            <v>#REF!</v>
          </cell>
          <cell r="AF343" t="e">
            <v>#REF!</v>
          </cell>
          <cell r="AG343" t="e">
            <v>#REF!</v>
          </cell>
          <cell r="AH343" t="e">
            <v>#REF!</v>
          </cell>
          <cell r="AI343" t="e">
            <v>#REF!</v>
          </cell>
          <cell r="AJ343" t="e">
            <v>#REF!</v>
          </cell>
          <cell r="AK343" t="e">
            <v>#REF!</v>
          </cell>
          <cell r="AL343" t="e">
            <v>#REF!</v>
          </cell>
          <cell r="AM343" t="e">
            <v>#REF!</v>
          </cell>
          <cell r="AN343" t="e">
            <v>#REF!</v>
          </cell>
          <cell r="AO343" t="e">
            <v>#REF!</v>
          </cell>
          <cell r="AP343" t="e">
            <v>#REF!</v>
          </cell>
          <cell r="AQ343" t="e">
            <v>#REF!</v>
          </cell>
          <cell r="AR343" t="e">
            <v>#REF!</v>
          </cell>
          <cell r="AS343" t="e">
            <v>#REF!</v>
          </cell>
          <cell r="AT343" t="e">
            <v>#REF!</v>
          </cell>
          <cell r="AU343" t="e">
            <v>#REF!</v>
          </cell>
          <cell r="AV343" t="e">
            <v>#REF!</v>
          </cell>
          <cell r="AW343" t="e">
            <v>#REF!</v>
          </cell>
          <cell r="AX343" t="e">
            <v>#REF!</v>
          </cell>
          <cell r="AY343" t="e">
            <v>#REF!</v>
          </cell>
          <cell r="AZ343" t="e">
            <v>#REF!</v>
          </cell>
          <cell r="BA343" t="e">
            <v>#REF!</v>
          </cell>
          <cell r="BB343" t="e">
            <v>#REF!</v>
          </cell>
          <cell r="BC343" t="e">
            <v>#REF!</v>
          </cell>
          <cell r="BD343" t="e">
            <v>#REF!</v>
          </cell>
          <cell r="BE343" t="e">
            <v>#REF!</v>
          </cell>
        </row>
        <row r="344">
          <cell r="E344" t="e">
            <v>#REF!</v>
          </cell>
          <cell r="F344" t="e">
            <v>#REF!</v>
          </cell>
          <cell r="G344" t="e">
            <v>#REF!</v>
          </cell>
          <cell r="H344" t="e">
            <v>#REF!</v>
          </cell>
          <cell r="I344" t="e">
            <v>#REF!</v>
          </cell>
          <cell r="J344" t="e">
            <v>#REF!</v>
          </cell>
          <cell r="K344" t="e">
            <v>#REF!</v>
          </cell>
          <cell r="L344" t="e">
            <v>#REF!</v>
          </cell>
          <cell r="M344" t="e">
            <v>#REF!</v>
          </cell>
          <cell r="N344" t="e">
            <v>#REF!</v>
          </cell>
          <cell r="O344" t="e">
            <v>#REF!</v>
          </cell>
          <cell r="P344" t="e">
            <v>#REF!</v>
          </cell>
          <cell r="Q344" t="e">
            <v>#REF!</v>
          </cell>
          <cell r="R344" t="e">
            <v>#REF!</v>
          </cell>
          <cell r="S344" t="e">
            <v>#REF!</v>
          </cell>
          <cell r="T344" t="e">
            <v>#REF!</v>
          </cell>
          <cell r="U344" t="e">
            <v>#REF!</v>
          </cell>
          <cell r="V344" t="e">
            <v>#REF!</v>
          </cell>
          <cell r="W344" t="e">
            <v>#REF!</v>
          </cell>
          <cell r="X344" t="e">
            <v>#REF!</v>
          </cell>
          <cell r="Y344" t="e">
            <v>#REF!</v>
          </cell>
          <cell r="Z344" t="e">
            <v>#REF!</v>
          </cell>
          <cell r="AA344" t="e">
            <v>#REF!</v>
          </cell>
          <cell r="AB344" t="e">
            <v>#REF!</v>
          </cell>
          <cell r="AC344" t="e">
            <v>#REF!</v>
          </cell>
          <cell r="AD344" t="e">
            <v>#REF!</v>
          </cell>
          <cell r="AE344" t="e">
            <v>#REF!</v>
          </cell>
          <cell r="AF344" t="e">
            <v>#REF!</v>
          </cell>
          <cell r="AG344" t="e">
            <v>#REF!</v>
          </cell>
          <cell r="AH344" t="e">
            <v>#REF!</v>
          </cell>
          <cell r="AI344" t="e">
            <v>#REF!</v>
          </cell>
          <cell r="AJ344" t="e">
            <v>#REF!</v>
          </cell>
          <cell r="AK344" t="e">
            <v>#REF!</v>
          </cell>
          <cell r="AL344" t="e">
            <v>#REF!</v>
          </cell>
          <cell r="AM344" t="e">
            <v>#REF!</v>
          </cell>
          <cell r="AN344" t="e">
            <v>#REF!</v>
          </cell>
          <cell r="AO344" t="e">
            <v>#REF!</v>
          </cell>
          <cell r="AP344" t="e">
            <v>#REF!</v>
          </cell>
          <cell r="AQ344" t="e">
            <v>#REF!</v>
          </cell>
          <cell r="AR344" t="e">
            <v>#REF!</v>
          </cell>
          <cell r="AS344" t="e">
            <v>#REF!</v>
          </cell>
          <cell r="AT344" t="e">
            <v>#REF!</v>
          </cell>
          <cell r="AU344" t="e">
            <v>#REF!</v>
          </cell>
          <cell r="AV344" t="e">
            <v>#REF!</v>
          </cell>
          <cell r="AW344" t="e">
            <v>#REF!</v>
          </cell>
          <cell r="AX344" t="e">
            <v>#REF!</v>
          </cell>
          <cell r="AY344" t="e">
            <v>#REF!</v>
          </cell>
          <cell r="AZ344" t="e">
            <v>#REF!</v>
          </cell>
          <cell r="BA344" t="e">
            <v>#REF!</v>
          </cell>
          <cell r="BB344" t="e">
            <v>#REF!</v>
          </cell>
          <cell r="BC344" t="e">
            <v>#REF!</v>
          </cell>
          <cell r="BD344" t="e">
            <v>#REF!</v>
          </cell>
          <cell r="BE344" t="e">
            <v>#REF!</v>
          </cell>
        </row>
        <row r="345">
          <cell r="E345" t="e">
            <v>#REF!</v>
          </cell>
          <cell r="F345" t="e">
            <v>#REF!</v>
          </cell>
          <cell r="G345" t="e">
            <v>#REF!</v>
          </cell>
          <cell r="H345" t="e">
            <v>#REF!</v>
          </cell>
          <cell r="I345" t="e">
            <v>#REF!</v>
          </cell>
          <cell r="J345" t="e">
            <v>#REF!</v>
          </cell>
          <cell r="K345" t="e">
            <v>#REF!</v>
          </cell>
          <cell r="L345" t="e">
            <v>#REF!</v>
          </cell>
          <cell r="M345" t="e">
            <v>#REF!</v>
          </cell>
          <cell r="N345" t="e">
            <v>#REF!</v>
          </cell>
          <cell r="O345" t="e">
            <v>#REF!</v>
          </cell>
          <cell r="P345" t="e">
            <v>#REF!</v>
          </cell>
          <cell r="Q345" t="e">
            <v>#REF!</v>
          </cell>
          <cell r="R345" t="e">
            <v>#REF!</v>
          </cell>
          <cell r="S345" t="e">
            <v>#REF!</v>
          </cell>
          <cell r="T345" t="e">
            <v>#REF!</v>
          </cell>
          <cell r="U345" t="e">
            <v>#REF!</v>
          </cell>
          <cell r="V345" t="e">
            <v>#REF!</v>
          </cell>
          <cell r="W345" t="e">
            <v>#REF!</v>
          </cell>
          <cell r="X345" t="e">
            <v>#REF!</v>
          </cell>
          <cell r="Y345" t="e">
            <v>#REF!</v>
          </cell>
          <cell r="Z345" t="e">
            <v>#REF!</v>
          </cell>
          <cell r="AA345" t="e">
            <v>#REF!</v>
          </cell>
          <cell r="AB345" t="e">
            <v>#REF!</v>
          </cell>
          <cell r="AC345" t="e">
            <v>#REF!</v>
          </cell>
          <cell r="AD345" t="e">
            <v>#REF!</v>
          </cell>
          <cell r="AE345" t="e">
            <v>#REF!</v>
          </cell>
          <cell r="AF345" t="e">
            <v>#REF!</v>
          </cell>
          <cell r="AG345" t="e">
            <v>#REF!</v>
          </cell>
          <cell r="AH345" t="e">
            <v>#REF!</v>
          </cell>
          <cell r="AI345" t="e">
            <v>#REF!</v>
          </cell>
          <cell r="AJ345" t="e">
            <v>#REF!</v>
          </cell>
          <cell r="AK345" t="e">
            <v>#REF!</v>
          </cell>
          <cell r="AL345" t="e">
            <v>#REF!</v>
          </cell>
          <cell r="AM345" t="e">
            <v>#REF!</v>
          </cell>
          <cell r="AN345" t="e">
            <v>#REF!</v>
          </cell>
          <cell r="AO345" t="e">
            <v>#REF!</v>
          </cell>
          <cell r="AP345" t="e">
            <v>#REF!</v>
          </cell>
          <cell r="AQ345" t="e">
            <v>#REF!</v>
          </cell>
          <cell r="AR345" t="e">
            <v>#REF!</v>
          </cell>
          <cell r="AS345" t="e">
            <v>#REF!</v>
          </cell>
          <cell r="AT345" t="e">
            <v>#REF!</v>
          </cell>
          <cell r="AU345" t="e">
            <v>#REF!</v>
          </cell>
          <cell r="AV345" t="e">
            <v>#REF!</v>
          </cell>
          <cell r="AW345" t="e">
            <v>#REF!</v>
          </cell>
          <cell r="AX345" t="e">
            <v>#REF!</v>
          </cell>
          <cell r="AY345" t="e">
            <v>#REF!</v>
          </cell>
          <cell r="AZ345" t="e">
            <v>#REF!</v>
          </cell>
          <cell r="BA345" t="e">
            <v>#REF!</v>
          </cell>
          <cell r="BB345" t="e">
            <v>#REF!</v>
          </cell>
          <cell r="BC345" t="e">
            <v>#REF!</v>
          </cell>
          <cell r="BD345" t="e">
            <v>#REF!</v>
          </cell>
          <cell r="BE345" t="e">
            <v>#REF!</v>
          </cell>
        </row>
        <row r="346">
          <cell r="E346" t="e">
            <v>#REF!</v>
          </cell>
          <cell r="F346" t="e">
            <v>#REF!</v>
          </cell>
          <cell r="G346" t="e">
            <v>#REF!</v>
          </cell>
          <cell r="H346" t="e">
            <v>#REF!</v>
          </cell>
          <cell r="I346" t="e">
            <v>#REF!</v>
          </cell>
          <cell r="J346" t="e">
            <v>#REF!</v>
          </cell>
          <cell r="K346" t="e">
            <v>#REF!</v>
          </cell>
          <cell r="L346" t="e">
            <v>#REF!</v>
          </cell>
          <cell r="M346" t="e">
            <v>#REF!</v>
          </cell>
          <cell r="N346" t="e">
            <v>#REF!</v>
          </cell>
          <cell r="O346" t="e">
            <v>#REF!</v>
          </cell>
          <cell r="P346" t="e">
            <v>#REF!</v>
          </cell>
          <cell r="Q346" t="e">
            <v>#REF!</v>
          </cell>
          <cell r="R346" t="e">
            <v>#REF!</v>
          </cell>
          <cell r="S346" t="e">
            <v>#REF!</v>
          </cell>
          <cell r="T346" t="e">
            <v>#REF!</v>
          </cell>
          <cell r="U346" t="e">
            <v>#REF!</v>
          </cell>
          <cell r="V346" t="e">
            <v>#REF!</v>
          </cell>
          <cell r="W346" t="e">
            <v>#REF!</v>
          </cell>
          <cell r="X346" t="e">
            <v>#REF!</v>
          </cell>
          <cell r="Y346" t="e">
            <v>#REF!</v>
          </cell>
          <cell r="Z346" t="e">
            <v>#REF!</v>
          </cell>
          <cell r="AA346" t="e">
            <v>#REF!</v>
          </cell>
          <cell r="AB346" t="e">
            <v>#REF!</v>
          </cell>
          <cell r="AC346" t="e">
            <v>#REF!</v>
          </cell>
          <cell r="AD346" t="e">
            <v>#REF!</v>
          </cell>
          <cell r="AE346" t="e">
            <v>#REF!</v>
          </cell>
          <cell r="AF346" t="e">
            <v>#REF!</v>
          </cell>
          <cell r="AG346" t="e">
            <v>#REF!</v>
          </cell>
          <cell r="AH346" t="e">
            <v>#REF!</v>
          </cell>
          <cell r="AI346" t="e">
            <v>#REF!</v>
          </cell>
          <cell r="AJ346" t="e">
            <v>#REF!</v>
          </cell>
          <cell r="AK346" t="e">
            <v>#REF!</v>
          </cell>
          <cell r="AL346" t="e">
            <v>#REF!</v>
          </cell>
          <cell r="AM346" t="e">
            <v>#REF!</v>
          </cell>
          <cell r="AN346" t="e">
            <v>#REF!</v>
          </cell>
          <cell r="AO346" t="e">
            <v>#REF!</v>
          </cell>
          <cell r="AP346" t="e">
            <v>#REF!</v>
          </cell>
          <cell r="AQ346" t="e">
            <v>#REF!</v>
          </cell>
          <cell r="AR346" t="e">
            <v>#REF!</v>
          </cell>
          <cell r="AS346" t="e">
            <v>#REF!</v>
          </cell>
          <cell r="AT346" t="e">
            <v>#REF!</v>
          </cell>
          <cell r="AU346" t="e">
            <v>#REF!</v>
          </cell>
          <cell r="AV346" t="e">
            <v>#REF!</v>
          </cell>
          <cell r="AW346" t="e">
            <v>#REF!</v>
          </cell>
          <cell r="AX346" t="e">
            <v>#REF!</v>
          </cell>
          <cell r="AY346" t="e">
            <v>#REF!</v>
          </cell>
          <cell r="AZ346" t="e">
            <v>#REF!</v>
          </cell>
          <cell r="BA346" t="e">
            <v>#REF!</v>
          </cell>
          <cell r="BB346" t="e">
            <v>#REF!</v>
          </cell>
          <cell r="BC346" t="e">
            <v>#REF!</v>
          </cell>
          <cell r="BD346" t="e">
            <v>#REF!</v>
          </cell>
          <cell r="BE346" t="e">
            <v>#REF!</v>
          </cell>
        </row>
        <row r="347">
          <cell r="E347" t="e">
            <v>#REF!</v>
          </cell>
          <cell r="F347" t="e">
            <v>#REF!</v>
          </cell>
          <cell r="G347" t="e">
            <v>#REF!</v>
          </cell>
          <cell r="H347" t="e">
            <v>#REF!</v>
          </cell>
          <cell r="I347" t="e">
            <v>#REF!</v>
          </cell>
          <cell r="J347" t="e">
            <v>#REF!</v>
          </cell>
          <cell r="K347" t="e">
            <v>#REF!</v>
          </cell>
          <cell r="L347" t="e">
            <v>#REF!</v>
          </cell>
          <cell r="M347" t="e">
            <v>#REF!</v>
          </cell>
          <cell r="N347" t="e">
            <v>#REF!</v>
          </cell>
          <cell r="O347" t="e">
            <v>#REF!</v>
          </cell>
          <cell r="P347" t="e">
            <v>#REF!</v>
          </cell>
          <cell r="Q347" t="e">
            <v>#REF!</v>
          </cell>
          <cell r="R347" t="e">
            <v>#REF!</v>
          </cell>
          <cell r="S347" t="e">
            <v>#REF!</v>
          </cell>
          <cell r="T347" t="e">
            <v>#REF!</v>
          </cell>
          <cell r="U347" t="e">
            <v>#REF!</v>
          </cell>
          <cell r="V347" t="e">
            <v>#REF!</v>
          </cell>
          <cell r="W347" t="e">
            <v>#REF!</v>
          </cell>
          <cell r="X347" t="e">
            <v>#REF!</v>
          </cell>
          <cell r="Y347" t="e">
            <v>#REF!</v>
          </cell>
          <cell r="Z347" t="e">
            <v>#REF!</v>
          </cell>
          <cell r="AA347" t="e">
            <v>#REF!</v>
          </cell>
          <cell r="AB347" t="e">
            <v>#REF!</v>
          </cell>
          <cell r="AC347" t="e">
            <v>#REF!</v>
          </cell>
          <cell r="AD347" t="e">
            <v>#REF!</v>
          </cell>
          <cell r="AE347" t="e">
            <v>#REF!</v>
          </cell>
          <cell r="AF347" t="e">
            <v>#REF!</v>
          </cell>
          <cell r="AG347" t="e">
            <v>#REF!</v>
          </cell>
          <cell r="AH347" t="e">
            <v>#REF!</v>
          </cell>
          <cell r="AI347" t="e">
            <v>#REF!</v>
          </cell>
          <cell r="AJ347" t="e">
            <v>#REF!</v>
          </cell>
          <cell r="AK347" t="e">
            <v>#REF!</v>
          </cell>
          <cell r="AL347" t="e">
            <v>#REF!</v>
          </cell>
          <cell r="AM347" t="e">
            <v>#REF!</v>
          </cell>
          <cell r="AN347" t="e">
            <v>#REF!</v>
          </cell>
          <cell r="AO347" t="e">
            <v>#REF!</v>
          </cell>
          <cell r="AP347" t="e">
            <v>#REF!</v>
          </cell>
          <cell r="AQ347" t="e">
            <v>#REF!</v>
          </cell>
          <cell r="AR347" t="e">
            <v>#REF!</v>
          </cell>
          <cell r="AS347" t="e">
            <v>#REF!</v>
          </cell>
          <cell r="AT347" t="e">
            <v>#REF!</v>
          </cell>
          <cell r="AU347" t="e">
            <v>#REF!</v>
          </cell>
          <cell r="AV347" t="e">
            <v>#REF!</v>
          </cell>
          <cell r="AW347" t="e">
            <v>#REF!</v>
          </cell>
          <cell r="AX347" t="e">
            <v>#REF!</v>
          </cell>
          <cell r="AY347" t="e">
            <v>#REF!</v>
          </cell>
          <cell r="AZ347" t="e">
            <v>#REF!</v>
          </cell>
          <cell r="BA347" t="e">
            <v>#REF!</v>
          </cell>
          <cell r="BB347" t="e">
            <v>#REF!</v>
          </cell>
          <cell r="BC347" t="e">
            <v>#REF!</v>
          </cell>
          <cell r="BD347" t="e">
            <v>#REF!</v>
          </cell>
          <cell r="BE347" t="e">
            <v>#REF!</v>
          </cell>
        </row>
        <row r="348">
          <cell r="E348" t="e">
            <v>#REF!</v>
          </cell>
          <cell r="F348" t="e">
            <v>#REF!</v>
          </cell>
          <cell r="G348" t="e">
            <v>#REF!</v>
          </cell>
          <cell r="H348" t="e">
            <v>#REF!</v>
          </cell>
          <cell r="I348" t="e">
            <v>#REF!</v>
          </cell>
          <cell r="J348" t="e">
            <v>#REF!</v>
          </cell>
          <cell r="K348" t="e">
            <v>#REF!</v>
          </cell>
          <cell r="L348" t="e">
            <v>#REF!</v>
          </cell>
          <cell r="M348" t="e">
            <v>#REF!</v>
          </cell>
          <cell r="N348" t="e">
            <v>#REF!</v>
          </cell>
          <cell r="O348" t="e">
            <v>#REF!</v>
          </cell>
          <cell r="P348" t="e">
            <v>#REF!</v>
          </cell>
          <cell r="Q348" t="e">
            <v>#REF!</v>
          </cell>
          <cell r="R348" t="e">
            <v>#REF!</v>
          </cell>
          <cell r="S348" t="e">
            <v>#REF!</v>
          </cell>
          <cell r="T348" t="e">
            <v>#REF!</v>
          </cell>
          <cell r="U348" t="e">
            <v>#REF!</v>
          </cell>
          <cell r="V348" t="e">
            <v>#REF!</v>
          </cell>
          <cell r="W348" t="e">
            <v>#REF!</v>
          </cell>
          <cell r="X348" t="e">
            <v>#REF!</v>
          </cell>
          <cell r="Y348" t="e">
            <v>#REF!</v>
          </cell>
          <cell r="Z348" t="e">
            <v>#REF!</v>
          </cell>
          <cell r="AA348" t="e">
            <v>#REF!</v>
          </cell>
          <cell r="AB348" t="e">
            <v>#REF!</v>
          </cell>
          <cell r="AC348" t="e">
            <v>#REF!</v>
          </cell>
          <cell r="AD348" t="e">
            <v>#REF!</v>
          </cell>
          <cell r="AE348" t="e">
            <v>#REF!</v>
          </cell>
          <cell r="AF348" t="e">
            <v>#REF!</v>
          </cell>
          <cell r="AG348" t="e">
            <v>#REF!</v>
          </cell>
          <cell r="AH348" t="e">
            <v>#REF!</v>
          </cell>
          <cell r="AI348" t="e">
            <v>#REF!</v>
          </cell>
          <cell r="AJ348" t="e">
            <v>#REF!</v>
          </cell>
          <cell r="AK348" t="e">
            <v>#REF!</v>
          </cell>
          <cell r="AL348" t="e">
            <v>#REF!</v>
          </cell>
          <cell r="AM348" t="e">
            <v>#REF!</v>
          </cell>
          <cell r="AN348" t="e">
            <v>#REF!</v>
          </cell>
          <cell r="AO348" t="e">
            <v>#REF!</v>
          </cell>
          <cell r="AP348" t="e">
            <v>#REF!</v>
          </cell>
          <cell r="AQ348" t="e">
            <v>#REF!</v>
          </cell>
          <cell r="AR348" t="e">
            <v>#REF!</v>
          </cell>
          <cell r="AS348" t="e">
            <v>#REF!</v>
          </cell>
          <cell r="AT348" t="e">
            <v>#REF!</v>
          </cell>
          <cell r="AU348" t="e">
            <v>#REF!</v>
          </cell>
          <cell r="AV348" t="e">
            <v>#REF!</v>
          </cell>
          <cell r="AW348" t="e">
            <v>#REF!</v>
          </cell>
          <cell r="AX348" t="e">
            <v>#REF!</v>
          </cell>
          <cell r="AY348" t="e">
            <v>#REF!</v>
          </cell>
          <cell r="AZ348" t="e">
            <v>#REF!</v>
          </cell>
          <cell r="BA348" t="e">
            <v>#REF!</v>
          </cell>
          <cell r="BB348" t="e">
            <v>#REF!</v>
          </cell>
          <cell r="BC348" t="e">
            <v>#REF!</v>
          </cell>
          <cell r="BD348" t="e">
            <v>#REF!</v>
          </cell>
          <cell r="BE348" t="e">
            <v>#REF!</v>
          </cell>
        </row>
        <row r="349">
          <cell r="E349" t="e">
            <v>#REF!</v>
          </cell>
          <cell r="F349" t="e">
            <v>#REF!</v>
          </cell>
          <cell r="G349" t="e">
            <v>#REF!</v>
          </cell>
          <cell r="H349" t="e">
            <v>#REF!</v>
          </cell>
          <cell r="I349" t="e">
            <v>#REF!</v>
          </cell>
          <cell r="J349" t="e">
            <v>#REF!</v>
          </cell>
          <cell r="K349" t="e">
            <v>#REF!</v>
          </cell>
          <cell r="L349" t="e">
            <v>#REF!</v>
          </cell>
          <cell r="M349" t="e">
            <v>#REF!</v>
          </cell>
          <cell r="N349" t="e">
            <v>#REF!</v>
          </cell>
          <cell r="O349" t="e">
            <v>#REF!</v>
          </cell>
          <cell r="P349" t="e">
            <v>#REF!</v>
          </cell>
          <cell r="Q349" t="e">
            <v>#REF!</v>
          </cell>
          <cell r="R349" t="e">
            <v>#REF!</v>
          </cell>
          <cell r="S349" t="e">
            <v>#REF!</v>
          </cell>
          <cell r="T349" t="e">
            <v>#REF!</v>
          </cell>
          <cell r="U349" t="e">
            <v>#REF!</v>
          </cell>
          <cell r="V349" t="e">
            <v>#REF!</v>
          </cell>
          <cell r="W349" t="e">
            <v>#REF!</v>
          </cell>
          <cell r="X349" t="e">
            <v>#REF!</v>
          </cell>
          <cell r="Y349" t="e">
            <v>#REF!</v>
          </cell>
          <cell r="Z349" t="e">
            <v>#REF!</v>
          </cell>
          <cell r="AA349" t="e">
            <v>#REF!</v>
          </cell>
          <cell r="AB349" t="e">
            <v>#REF!</v>
          </cell>
          <cell r="AC349" t="e">
            <v>#REF!</v>
          </cell>
          <cell r="AD349" t="e">
            <v>#REF!</v>
          </cell>
          <cell r="AE349" t="e">
            <v>#REF!</v>
          </cell>
          <cell r="AF349" t="e">
            <v>#REF!</v>
          </cell>
          <cell r="AG349" t="e">
            <v>#REF!</v>
          </cell>
          <cell r="AH349" t="e">
            <v>#REF!</v>
          </cell>
          <cell r="AI349" t="e">
            <v>#REF!</v>
          </cell>
          <cell r="AJ349" t="e">
            <v>#REF!</v>
          </cell>
          <cell r="AK349" t="e">
            <v>#REF!</v>
          </cell>
          <cell r="AL349" t="e">
            <v>#REF!</v>
          </cell>
          <cell r="AM349" t="e">
            <v>#REF!</v>
          </cell>
          <cell r="AN349" t="e">
            <v>#REF!</v>
          </cell>
          <cell r="AO349" t="e">
            <v>#REF!</v>
          </cell>
          <cell r="AP349" t="e">
            <v>#REF!</v>
          </cell>
          <cell r="AQ349" t="e">
            <v>#REF!</v>
          </cell>
          <cell r="AR349" t="e">
            <v>#REF!</v>
          </cell>
          <cell r="AS349" t="e">
            <v>#REF!</v>
          </cell>
          <cell r="AT349" t="e">
            <v>#REF!</v>
          </cell>
          <cell r="AU349" t="e">
            <v>#REF!</v>
          </cell>
          <cell r="AV349" t="e">
            <v>#REF!</v>
          </cell>
          <cell r="AW349" t="e">
            <v>#REF!</v>
          </cell>
          <cell r="AX349" t="e">
            <v>#REF!</v>
          </cell>
          <cell r="AY349" t="e">
            <v>#REF!</v>
          </cell>
          <cell r="AZ349" t="e">
            <v>#REF!</v>
          </cell>
          <cell r="BA349" t="e">
            <v>#REF!</v>
          </cell>
          <cell r="BB349" t="e">
            <v>#REF!</v>
          </cell>
          <cell r="BC349" t="e">
            <v>#REF!</v>
          </cell>
          <cell r="BD349" t="e">
            <v>#REF!</v>
          </cell>
          <cell r="BE349" t="e">
            <v>#REF!</v>
          </cell>
        </row>
        <row r="350">
          <cell r="E350" t="e">
            <v>#REF!</v>
          </cell>
          <cell r="F350" t="e">
            <v>#REF!</v>
          </cell>
          <cell r="G350" t="e">
            <v>#REF!</v>
          </cell>
          <cell r="H350" t="e">
            <v>#REF!</v>
          </cell>
          <cell r="I350" t="e">
            <v>#REF!</v>
          </cell>
          <cell r="J350" t="e">
            <v>#REF!</v>
          </cell>
          <cell r="K350" t="e">
            <v>#REF!</v>
          </cell>
          <cell r="L350" t="e">
            <v>#REF!</v>
          </cell>
          <cell r="M350" t="e">
            <v>#REF!</v>
          </cell>
          <cell r="N350" t="e">
            <v>#REF!</v>
          </cell>
          <cell r="O350" t="e">
            <v>#REF!</v>
          </cell>
          <cell r="P350" t="e">
            <v>#REF!</v>
          </cell>
          <cell r="Q350" t="e">
            <v>#REF!</v>
          </cell>
          <cell r="R350" t="e">
            <v>#REF!</v>
          </cell>
          <cell r="S350" t="e">
            <v>#REF!</v>
          </cell>
          <cell r="T350" t="e">
            <v>#REF!</v>
          </cell>
          <cell r="U350" t="e">
            <v>#REF!</v>
          </cell>
          <cell r="V350" t="e">
            <v>#REF!</v>
          </cell>
          <cell r="W350" t="e">
            <v>#REF!</v>
          </cell>
          <cell r="X350" t="e">
            <v>#REF!</v>
          </cell>
          <cell r="Y350" t="e">
            <v>#REF!</v>
          </cell>
          <cell r="Z350" t="e">
            <v>#REF!</v>
          </cell>
          <cell r="AA350" t="e">
            <v>#REF!</v>
          </cell>
          <cell r="AB350" t="e">
            <v>#REF!</v>
          </cell>
          <cell r="AC350" t="e">
            <v>#REF!</v>
          </cell>
          <cell r="AD350" t="e">
            <v>#REF!</v>
          </cell>
          <cell r="AE350" t="e">
            <v>#REF!</v>
          </cell>
          <cell r="AF350" t="e">
            <v>#REF!</v>
          </cell>
          <cell r="AG350" t="e">
            <v>#REF!</v>
          </cell>
          <cell r="AH350" t="e">
            <v>#REF!</v>
          </cell>
          <cell r="AI350" t="e">
            <v>#REF!</v>
          </cell>
          <cell r="AJ350" t="e">
            <v>#REF!</v>
          </cell>
          <cell r="AK350" t="e">
            <v>#REF!</v>
          </cell>
          <cell r="AL350" t="e">
            <v>#REF!</v>
          </cell>
          <cell r="AM350" t="e">
            <v>#REF!</v>
          </cell>
          <cell r="AN350" t="e">
            <v>#REF!</v>
          </cell>
          <cell r="AO350" t="e">
            <v>#REF!</v>
          </cell>
          <cell r="AP350" t="e">
            <v>#REF!</v>
          </cell>
          <cell r="AQ350" t="e">
            <v>#REF!</v>
          </cell>
          <cell r="AR350" t="e">
            <v>#REF!</v>
          </cell>
          <cell r="AS350" t="e">
            <v>#REF!</v>
          </cell>
          <cell r="AT350" t="e">
            <v>#REF!</v>
          </cell>
          <cell r="AU350" t="e">
            <v>#REF!</v>
          </cell>
          <cell r="AV350" t="e">
            <v>#REF!</v>
          </cell>
          <cell r="AW350" t="e">
            <v>#REF!</v>
          </cell>
          <cell r="AX350" t="e">
            <v>#REF!</v>
          </cell>
          <cell r="AY350" t="e">
            <v>#REF!</v>
          </cell>
          <cell r="AZ350" t="e">
            <v>#REF!</v>
          </cell>
          <cell r="BA350" t="e">
            <v>#REF!</v>
          </cell>
          <cell r="BB350" t="e">
            <v>#REF!</v>
          </cell>
          <cell r="BC350" t="e">
            <v>#REF!</v>
          </cell>
          <cell r="BD350" t="e">
            <v>#REF!</v>
          </cell>
          <cell r="BE350" t="e">
            <v>#REF!</v>
          </cell>
        </row>
        <row r="351">
          <cell r="E351" t="e">
            <v>#REF!</v>
          </cell>
          <cell r="F351" t="e">
            <v>#REF!</v>
          </cell>
          <cell r="G351" t="e">
            <v>#REF!</v>
          </cell>
          <cell r="H351" t="e">
            <v>#REF!</v>
          </cell>
          <cell r="I351" t="e">
            <v>#REF!</v>
          </cell>
          <cell r="J351" t="e">
            <v>#REF!</v>
          </cell>
          <cell r="K351" t="e">
            <v>#REF!</v>
          </cell>
          <cell r="L351" t="e">
            <v>#REF!</v>
          </cell>
          <cell r="M351" t="e">
            <v>#REF!</v>
          </cell>
          <cell r="N351" t="e">
            <v>#REF!</v>
          </cell>
          <cell r="O351" t="e">
            <v>#REF!</v>
          </cell>
          <cell r="P351" t="e">
            <v>#REF!</v>
          </cell>
          <cell r="Q351" t="e">
            <v>#REF!</v>
          </cell>
          <cell r="R351" t="e">
            <v>#REF!</v>
          </cell>
          <cell r="S351" t="e">
            <v>#REF!</v>
          </cell>
          <cell r="T351" t="e">
            <v>#REF!</v>
          </cell>
          <cell r="U351" t="e">
            <v>#REF!</v>
          </cell>
          <cell r="V351" t="e">
            <v>#REF!</v>
          </cell>
          <cell r="W351" t="e">
            <v>#REF!</v>
          </cell>
          <cell r="X351" t="e">
            <v>#REF!</v>
          </cell>
          <cell r="Y351" t="e">
            <v>#REF!</v>
          </cell>
          <cell r="Z351" t="e">
            <v>#REF!</v>
          </cell>
          <cell r="AA351" t="e">
            <v>#REF!</v>
          </cell>
          <cell r="AB351" t="e">
            <v>#REF!</v>
          </cell>
          <cell r="AC351" t="e">
            <v>#REF!</v>
          </cell>
          <cell r="AD351" t="e">
            <v>#REF!</v>
          </cell>
          <cell r="AE351" t="e">
            <v>#REF!</v>
          </cell>
          <cell r="AF351" t="e">
            <v>#REF!</v>
          </cell>
          <cell r="AG351" t="e">
            <v>#REF!</v>
          </cell>
          <cell r="AH351" t="e">
            <v>#REF!</v>
          </cell>
          <cell r="AI351" t="e">
            <v>#REF!</v>
          </cell>
          <cell r="AJ351" t="e">
            <v>#REF!</v>
          </cell>
          <cell r="AK351" t="e">
            <v>#REF!</v>
          </cell>
          <cell r="AL351" t="e">
            <v>#REF!</v>
          </cell>
          <cell r="AM351" t="e">
            <v>#REF!</v>
          </cell>
          <cell r="AN351" t="e">
            <v>#REF!</v>
          </cell>
          <cell r="AO351" t="e">
            <v>#REF!</v>
          </cell>
          <cell r="AP351" t="e">
            <v>#REF!</v>
          </cell>
          <cell r="AQ351" t="e">
            <v>#REF!</v>
          </cell>
          <cell r="AR351" t="e">
            <v>#REF!</v>
          </cell>
          <cell r="AS351" t="e">
            <v>#REF!</v>
          </cell>
          <cell r="AT351" t="e">
            <v>#REF!</v>
          </cell>
          <cell r="AU351" t="e">
            <v>#REF!</v>
          </cell>
          <cell r="AV351" t="e">
            <v>#REF!</v>
          </cell>
          <cell r="AW351" t="e">
            <v>#REF!</v>
          </cell>
          <cell r="AX351" t="e">
            <v>#REF!</v>
          </cell>
          <cell r="AY351" t="e">
            <v>#REF!</v>
          </cell>
          <cell r="AZ351" t="e">
            <v>#REF!</v>
          </cell>
          <cell r="BA351" t="e">
            <v>#REF!</v>
          </cell>
          <cell r="BB351" t="e">
            <v>#REF!</v>
          </cell>
          <cell r="BC351" t="e">
            <v>#REF!</v>
          </cell>
          <cell r="BD351" t="e">
            <v>#REF!</v>
          </cell>
          <cell r="BE351" t="e">
            <v>#REF!</v>
          </cell>
        </row>
        <row r="352">
          <cell r="E352" t="e">
            <v>#REF!</v>
          </cell>
          <cell r="F352" t="e">
            <v>#REF!</v>
          </cell>
          <cell r="G352" t="e">
            <v>#REF!</v>
          </cell>
          <cell r="H352" t="e">
            <v>#REF!</v>
          </cell>
          <cell r="I352" t="e">
            <v>#REF!</v>
          </cell>
          <cell r="J352" t="e">
            <v>#REF!</v>
          </cell>
          <cell r="K352" t="e">
            <v>#REF!</v>
          </cell>
          <cell r="L352" t="e">
            <v>#REF!</v>
          </cell>
          <cell r="M352" t="e">
            <v>#REF!</v>
          </cell>
          <cell r="N352" t="e">
            <v>#REF!</v>
          </cell>
          <cell r="O352" t="e">
            <v>#REF!</v>
          </cell>
          <cell r="P352" t="e">
            <v>#REF!</v>
          </cell>
          <cell r="Q352" t="e">
            <v>#REF!</v>
          </cell>
          <cell r="R352" t="e">
            <v>#REF!</v>
          </cell>
          <cell r="S352" t="e">
            <v>#REF!</v>
          </cell>
          <cell r="T352" t="e">
            <v>#REF!</v>
          </cell>
          <cell r="U352" t="e">
            <v>#REF!</v>
          </cell>
          <cell r="V352" t="e">
            <v>#REF!</v>
          </cell>
          <cell r="W352" t="e">
            <v>#REF!</v>
          </cell>
          <cell r="X352" t="e">
            <v>#REF!</v>
          </cell>
          <cell r="Y352" t="e">
            <v>#REF!</v>
          </cell>
          <cell r="Z352" t="e">
            <v>#REF!</v>
          </cell>
          <cell r="AA352" t="e">
            <v>#REF!</v>
          </cell>
          <cell r="AB352" t="e">
            <v>#REF!</v>
          </cell>
          <cell r="AC352" t="e">
            <v>#REF!</v>
          </cell>
          <cell r="AD352" t="e">
            <v>#REF!</v>
          </cell>
          <cell r="AE352" t="e">
            <v>#REF!</v>
          </cell>
          <cell r="AF352" t="e">
            <v>#REF!</v>
          </cell>
          <cell r="AG352" t="e">
            <v>#REF!</v>
          </cell>
          <cell r="AH352" t="e">
            <v>#REF!</v>
          </cell>
          <cell r="AI352" t="e">
            <v>#REF!</v>
          </cell>
          <cell r="AJ352" t="e">
            <v>#REF!</v>
          </cell>
          <cell r="AK352" t="e">
            <v>#REF!</v>
          </cell>
          <cell r="AL352" t="e">
            <v>#REF!</v>
          </cell>
          <cell r="AM352" t="e">
            <v>#REF!</v>
          </cell>
          <cell r="AN352" t="e">
            <v>#REF!</v>
          </cell>
          <cell r="AO352" t="e">
            <v>#REF!</v>
          </cell>
          <cell r="AP352" t="e">
            <v>#REF!</v>
          </cell>
          <cell r="AQ352" t="e">
            <v>#REF!</v>
          </cell>
          <cell r="AR352" t="e">
            <v>#REF!</v>
          </cell>
          <cell r="AS352" t="e">
            <v>#REF!</v>
          </cell>
          <cell r="AT352" t="e">
            <v>#REF!</v>
          </cell>
          <cell r="AU352" t="e">
            <v>#REF!</v>
          </cell>
          <cell r="AV352" t="e">
            <v>#REF!</v>
          </cell>
          <cell r="AW352" t="e">
            <v>#REF!</v>
          </cell>
          <cell r="AX352" t="e">
            <v>#REF!</v>
          </cell>
          <cell r="AY352" t="e">
            <v>#REF!</v>
          </cell>
          <cell r="AZ352" t="e">
            <v>#REF!</v>
          </cell>
          <cell r="BA352" t="e">
            <v>#REF!</v>
          </cell>
          <cell r="BB352" t="e">
            <v>#REF!</v>
          </cell>
          <cell r="BC352" t="e">
            <v>#REF!</v>
          </cell>
          <cell r="BD352" t="e">
            <v>#REF!</v>
          </cell>
          <cell r="BE352" t="e">
            <v>#REF!</v>
          </cell>
        </row>
        <row r="353">
          <cell r="E353" t="e">
            <v>#REF!</v>
          </cell>
          <cell r="F353" t="e">
            <v>#REF!</v>
          </cell>
          <cell r="G353" t="e">
            <v>#REF!</v>
          </cell>
          <cell r="H353" t="e">
            <v>#REF!</v>
          </cell>
          <cell r="I353" t="e">
            <v>#REF!</v>
          </cell>
          <cell r="J353" t="e">
            <v>#REF!</v>
          </cell>
          <cell r="K353" t="e">
            <v>#REF!</v>
          </cell>
          <cell r="L353" t="e">
            <v>#REF!</v>
          </cell>
          <cell r="M353" t="e">
            <v>#REF!</v>
          </cell>
          <cell r="N353" t="e">
            <v>#REF!</v>
          </cell>
          <cell r="O353" t="e">
            <v>#REF!</v>
          </cell>
          <cell r="P353" t="e">
            <v>#REF!</v>
          </cell>
          <cell r="Q353" t="e">
            <v>#REF!</v>
          </cell>
          <cell r="R353" t="e">
            <v>#REF!</v>
          </cell>
          <cell r="S353" t="e">
            <v>#REF!</v>
          </cell>
          <cell r="T353" t="e">
            <v>#REF!</v>
          </cell>
          <cell r="U353" t="e">
            <v>#REF!</v>
          </cell>
          <cell r="V353" t="e">
            <v>#REF!</v>
          </cell>
          <cell r="W353" t="e">
            <v>#REF!</v>
          </cell>
          <cell r="X353" t="e">
            <v>#REF!</v>
          </cell>
          <cell r="Y353" t="e">
            <v>#REF!</v>
          </cell>
          <cell r="Z353" t="e">
            <v>#REF!</v>
          </cell>
          <cell r="AA353" t="e">
            <v>#REF!</v>
          </cell>
          <cell r="AB353" t="e">
            <v>#REF!</v>
          </cell>
          <cell r="AC353" t="e">
            <v>#REF!</v>
          </cell>
          <cell r="AD353" t="e">
            <v>#REF!</v>
          </cell>
          <cell r="AE353" t="e">
            <v>#REF!</v>
          </cell>
          <cell r="AF353" t="e">
            <v>#REF!</v>
          </cell>
          <cell r="AG353" t="e">
            <v>#REF!</v>
          </cell>
          <cell r="AH353" t="e">
            <v>#REF!</v>
          </cell>
          <cell r="AI353" t="e">
            <v>#REF!</v>
          </cell>
          <cell r="AJ353" t="e">
            <v>#REF!</v>
          </cell>
          <cell r="AK353" t="e">
            <v>#REF!</v>
          </cell>
          <cell r="AL353" t="e">
            <v>#REF!</v>
          </cell>
          <cell r="AM353" t="e">
            <v>#REF!</v>
          </cell>
          <cell r="AN353" t="e">
            <v>#REF!</v>
          </cell>
          <cell r="AO353" t="e">
            <v>#REF!</v>
          </cell>
          <cell r="AP353" t="e">
            <v>#REF!</v>
          </cell>
          <cell r="AQ353" t="e">
            <v>#REF!</v>
          </cell>
          <cell r="AR353" t="e">
            <v>#REF!</v>
          </cell>
          <cell r="AS353" t="e">
            <v>#REF!</v>
          </cell>
          <cell r="AT353" t="e">
            <v>#REF!</v>
          </cell>
          <cell r="AU353" t="e">
            <v>#REF!</v>
          </cell>
          <cell r="AV353" t="e">
            <v>#REF!</v>
          </cell>
          <cell r="AW353" t="e">
            <v>#REF!</v>
          </cell>
          <cell r="AX353" t="e">
            <v>#REF!</v>
          </cell>
          <cell r="AY353" t="e">
            <v>#REF!</v>
          </cell>
          <cell r="AZ353" t="e">
            <v>#REF!</v>
          </cell>
          <cell r="BA353" t="e">
            <v>#REF!</v>
          </cell>
          <cell r="BB353" t="e">
            <v>#REF!</v>
          </cell>
          <cell r="BC353" t="e">
            <v>#REF!</v>
          </cell>
          <cell r="BD353" t="e">
            <v>#REF!</v>
          </cell>
          <cell r="BE353" t="e">
            <v>#REF!</v>
          </cell>
        </row>
        <row r="354">
          <cell r="E354" t="e">
            <v>#REF!</v>
          </cell>
          <cell r="F354" t="e">
            <v>#REF!</v>
          </cell>
          <cell r="G354" t="e">
            <v>#REF!</v>
          </cell>
          <cell r="H354" t="e">
            <v>#REF!</v>
          </cell>
          <cell r="I354" t="e">
            <v>#REF!</v>
          </cell>
          <cell r="J354" t="e">
            <v>#REF!</v>
          </cell>
          <cell r="K354" t="e">
            <v>#REF!</v>
          </cell>
          <cell r="L354" t="e">
            <v>#REF!</v>
          </cell>
          <cell r="M354" t="e">
            <v>#REF!</v>
          </cell>
          <cell r="N354" t="e">
            <v>#REF!</v>
          </cell>
          <cell r="O354" t="e">
            <v>#REF!</v>
          </cell>
          <cell r="P354" t="e">
            <v>#REF!</v>
          </cell>
          <cell r="Q354" t="e">
            <v>#REF!</v>
          </cell>
          <cell r="R354" t="e">
            <v>#REF!</v>
          </cell>
          <cell r="S354" t="e">
            <v>#REF!</v>
          </cell>
          <cell r="T354" t="e">
            <v>#REF!</v>
          </cell>
          <cell r="U354" t="e">
            <v>#REF!</v>
          </cell>
          <cell r="V354" t="e">
            <v>#REF!</v>
          </cell>
          <cell r="W354" t="e">
            <v>#REF!</v>
          </cell>
          <cell r="X354" t="e">
            <v>#REF!</v>
          </cell>
          <cell r="Y354" t="e">
            <v>#REF!</v>
          </cell>
          <cell r="Z354" t="e">
            <v>#REF!</v>
          </cell>
          <cell r="AA354" t="e">
            <v>#REF!</v>
          </cell>
          <cell r="AB354" t="e">
            <v>#REF!</v>
          </cell>
          <cell r="AC354" t="e">
            <v>#REF!</v>
          </cell>
          <cell r="AD354" t="e">
            <v>#REF!</v>
          </cell>
          <cell r="AE354" t="e">
            <v>#REF!</v>
          </cell>
          <cell r="AF354" t="e">
            <v>#REF!</v>
          </cell>
          <cell r="AG354" t="e">
            <v>#REF!</v>
          </cell>
          <cell r="AH354" t="e">
            <v>#REF!</v>
          </cell>
          <cell r="AI354" t="e">
            <v>#REF!</v>
          </cell>
          <cell r="AJ354" t="e">
            <v>#REF!</v>
          </cell>
          <cell r="AK354" t="e">
            <v>#REF!</v>
          </cell>
          <cell r="AL354" t="e">
            <v>#REF!</v>
          </cell>
          <cell r="AM354" t="e">
            <v>#REF!</v>
          </cell>
          <cell r="AN354" t="e">
            <v>#REF!</v>
          </cell>
          <cell r="AO354" t="e">
            <v>#REF!</v>
          </cell>
          <cell r="AP354" t="e">
            <v>#REF!</v>
          </cell>
          <cell r="AQ354" t="e">
            <v>#REF!</v>
          </cell>
          <cell r="AR354" t="e">
            <v>#REF!</v>
          </cell>
          <cell r="AS354" t="e">
            <v>#REF!</v>
          </cell>
          <cell r="AT354" t="e">
            <v>#REF!</v>
          </cell>
          <cell r="AU354" t="e">
            <v>#REF!</v>
          </cell>
          <cell r="AV354" t="e">
            <v>#REF!</v>
          </cell>
          <cell r="AW354" t="e">
            <v>#REF!</v>
          </cell>
          <cell r="AX354" t="e">
            <v>#REF!</v>
          </cell>
          <cell r="AY354" t="e">
            <v>#REF!</v>
          </cell>
          <cell r="AZ354" t="e">
            <v>#REF!</v>
          </cell>
          <cell r="BA354" t="e">
            <v>#REF!</v>
          </cell>
          <cell r="BB354" t="e">
            <v>#REF!</v>
          </cell>
          <cell r="BC354" t="e">
            <v>#REF!</v>
          </cell>
          <cell r="BD354" t="e">
            <v>#REF!</v>
          </cell>
          <cell r="BE354" t="e">
            <v>#REF!</v>
          </cell>
        </row>
        <row r="355">
          <cell r="E355" t="e">
            <v>#REF!</v>
          </cell>
          <cell r="F355" t="e">
            <v>#REF!</v>
          </cell>
          <cell r="G355" t="e">
            <v>#REF!</v>
          </cell>
          <cell r="H355" t="e">
            <v>#REF!</v>
          </cell>
          <cell r="I355" t="e">
            <v>#REF!</v>
          </cell>
          <cell r="J355" t="e">
            <v>#REF!</v>
          </cell>
          <cell r="K355" t="e">
            <v>#REF!</v>
          </cell>
          <cell r="L355" t="e">
            <v>#REF!</v>
          </cell>
          <cell r="M355" t="e">
            <v>#REF!</v>
          </cell>
          <cell r="N355" t="e">
            <v>#REF!</v>
          </cell>
          <cell r="O355" t="e">
            <v>#REF!</v>
          </cell>
          <cell r="P355" t="e">
            <v>#REF!</v>
          </cell>
          <cell r="Q355" t="e">
            <v>#REF!</v>
          </cell>
          <cell r="R355" t="e">
            <v>#REF!</v>
          </cell>
          <cell r="S355" t="e">
            <v>#REF!</v>
          </cell>
          <cell r="T355" t="e">
            <v>#REF!</v>
          </cell>
          <cell r="U355" t="e">
            <v>#REF!</v>
          </cell>
          <cell r="V355" t="e">
            <v>#REF!</v>
          </cell>
          <cell r="W355" t="e">
            <v>#REF!</v>
          </cell>
          <cell r="X355" t="e">
            <v>#REF!</v>
          </cell>
          <cell r="Y355" t="e">
            <v>#REF!</v>
          </cell>
          <cell r="Z355" t="e">
            <v>#REF!</v>
          </cell>
          <cell r="AA355" t="e">
            <v>#REF!</v>
          </cell>
          <cell r="AB355" t="e">
            <v>#REF!</v>
          </cell>
          <cell r="AC355" t="e">
            <v>#REF!</v>
          </cell>
          <cell r="AD355" t="e">
            <v>#REF!</v>
          </cell>
          <cell r="AE355" t="e">
            <v>#REF!</v>
          </cell>
          <cell r="AF355" t="e">
            <v>#REF!</v>
          </cell>
          <cell r="AG355" t="e">
            <v>#REF!</v>
          </cell>
          <cell r="AH355" t="e">
            <v>#REF!</v>
          </cell>
          <cell r="AI355" t="e">
            <v>#REF!</v>
          </cell>
          <cell r="AJ355" t="e">
            <v>#REF!</v>
          </cell>
          <cell r="AK355" t="e">
            <v>#REF!</v>
          </cell>
          <cell r="AL355" t="e">
            <v>#REF!</v>
          </cell>
          <cell r="AM355" t="e">
            <v>#REF!</v>
          </cell>
          <cell r="AN355" t="e">
            <v>#REF!</v>
          </cell>
          <cell r="AO355" t="e">
            <v>#REF!</v>
          </cell>
          <cell r="AP355" t="e">
            <v>#REF!</v>
          </cell>
          <cell r="AQ355" t="e">
            <v>#REF!</v>
          </cell>
          <cell r="AR355" t="e">
            <v>#REF!</v>
          </cell>
          <cell r="AS355" t="e">
            <v>#REF!</v>
          </cell>
          <cell r="AT355" t="e">
            <v>#REF!</v>
          </cell>
          <cell r="AU355" t="e">
            <v>#REF!</v>
          </cell>
          <cell r="AV355" t="e">
            <v>#REF!</v>
          </cell>
          <cell r="AW355" t="e">
            <v>#REF!</v>
          </cell>
          <cell r="AX355" t="e">
            <v>#REF!</v>
          </cell>
          <cell r="AY355" t="e">
            <v>#REF!</v>
          </cell>
          <cell r="AZ355" t="e">
            <v>#REF!</v>
          </cell>
          <cell r="BA355" t="e">
            <v>#REF!</v>
          </cell>
          <cell r="BB355" t="e">
            <v>#REF!</v>
          </cell>
          <cell r="BC355" t="e">
            <v>#REF!</v>
          </cell>
          <cell r="BD355" t="e">
            <v>#REF!</v>
          </cell>
          <cell r="BE355" t="e">
            <v>#REF!</v>
          </cell>
        </row>
        <row r="356">
          <cell r="E356" t="e">
            <v>#REF!</v>
          </cell>
          <cell r="F356" t="e">
            <v>#REF!</v>
          </cell>
          <cell r="G356" t="e">
            <v>#REF!</v>
          </cell>
          <cell r="H356" t="e">
            <v>#REF!</v>
          </cell>
          <cell r="I356" t="e">
            <v>#REF!</v>
          </cell>
          <cell r="J356" t="e">
            <v>#REF!</v>
          </cell>
          <cell r="K356" t="e">
            <v>#REF!</v>
          </cell>
          <cell r="L356" t="e">
            <v>#REF!</v>
          </cell>
          <cell r="M356" t="e">
            <v>#REF!</v>
          </cell>
          <cell r="N356" t="e">
            <v>#REF!</v>
          </cell>
          <cell r="O356" t="e">
            <v>#REF!</v>
          </cell>
          <cell r="P356" t="e">
            <v>#REF!</v>
          </cell>
          <cell r="Q356" t="e">
            <v>#REF!</v>
          </cell>
          <cell r="R356" t="e">
            <v>#REF!</v>
          </cell>
          <cell r="S356" t="e">
            <v>#REF!</v>
          </cell>
          <cell r="T356" t="e">
            <v>#REF!</v>
          </cell>
          <cell r="U356" t="e">
            <v>#REF!</v>
          </cell>
          <cell r="V356" t="e">
            <v>#REF!</v>
          </cell>
          <cell r="W356" t="e">
            <v>#REF!</v>
          </cell>
          <cell r="X356" t="e">
            <v>#REF!</v>
          </cell>
          <cell r="Y356" t="e">
            <v>#REF!</v>
          </cell>
          <cell r="Z356" t="e">
            <v>#REF!</v>
          </cell>
          <cell r="AA356" t="e">
            <v>#REF!</v>
          </cell>
          <cell r="AB356" t="e">
            <v>#REF!</v>
          </cell>
          <cell r="AC356" t="e">
            <v>#REF!</v>
          </cell>
          <cell r="AD356" t="e">
            <v>#REF!</v>
          </cell>
          <cell r="AE356" t="e">
            <v>#REF!</v>
          </cell>
          <cell r="AF356" t="e">
            <v>#REF!</v>
          </cell>
          <cell r="AG356" t="e">
            <v>#REF!</v>
          </cell>
          <cell r="AH356" t="e">
            <v>#REF!</v>
          </cell>
          <cell r="AI356" t="e">
            <v>#REF!</v>
          </cell>
          <cell r="AJ356" t="e">
            <v>#REF!</v>
          </cell>
          <cell r="AK356" t="e">
            <v>#REF!</v>
          </cell>
          <cell r="AL356" t="e">
            <v>#REF!</v>
          </cell>
          <cell r="AM356" t="e">
            <v>#REF!</v>
          </cell>
          <cell r="AN356" t="e">
            <v>#REF!</v>
          </cell>
          <cell r="AO356" t="e">
            <v>#REF!</v>
          </cell>
          <cell r="AP356" t="e">
            <v>#REF!</v>
          </cell>
          <cell r="AQ356" t="e">
            <v>#REF!</v>
          </cell>
          <cell r="AR356" t="e">
            <v>#REF!</v>
          </cell>
          <cell r="AS356" t="e">
            <v>#REF!</v>
          </cell>
          <cell r="AT356" t="e">
            <v>#REF!</v>
          </cell>
          <cell r="AU356" t="e">
            <v>#REF!</v>
          </cell>
          <cell r="AV356" t="e">
            <v>#REF!</v>
          </cell>
          <cell r="AW356" t="e">
            <v>#REF!</v>
          </cell>
          <cell r="AX356" t="e">
            <v>#REF!</v>
          </cell>
          <cell r="AY356" t="e">
            <v>#REF!</v>
          </cell>
          <cell r="AZ356" t="e">
            <v>#REF!</v>
          </cell>
          <cell r="BA356" t="e">
            <v>#REF!</v>
          </cell>
          <cell r="BB356" t="e">
            <v>#REF!</v>
          </cell>
          <cell r="BC356" t="e">
            <v>#REF!</v>
          </cell>
          <cell r="BD356" t="e">
            <v>#REF!</v>
          </cell>
          <cell r="BE356" t="e">
            <v>#REF!</v>
          </cell>
        </row>
        <row r="357">
          <cell r="E357" t="e">
            <v>#REF!</v>
          </cell>
          <cell r="F357" t="e">
            <v>#REF!</v>
          </cell>
          <cell r="G357" t="e">
            <v>#REF!</v>
          </cell>
          <cell r="H357" t="e">
            <v>#REF!</v>
          </cell>
          <cell r="I357" t="e">
            <v>#REF!</v>
          </cell>
          <cell r="J357" t="e">
            <v>#REF!</v>
          </cell>
          <cell r="K357" t="e">
            <v>#REF!</v>
          </cell>
          <cell r="L357" t="e">
            <v>#REF!</v>
          </cell>
          <cell r="M357" t="e">
            <v>#REF!</v>
          </cell>
          <cell r="N357" t="e">
            <v>#REF!</v>
          </cell>
          <cell r="O357" t="e">
            <v>#REF!</v>
          </cell>
          <cell r="P357" t="e">
            <v>#REF!</v>
          </cell>
          <cell r="Q357" t="e">
            <v>#REF!</v>
          </cell>
          <cell r="R357" t="e">
            <v>#REF!</v>
          </cell>
          <cell r="S357" t="e">
            <v>#REF!</v>
          </cell>
          <cell r="T357" t="e">
            <v>#REF!</v>
          </cell>
          <cell r="U357" t="e">
            <v>#REF!</v>
          </cell>
          <cell r="V357" t="e">
            <v>#REF!</v>
          </cell>
          <cell r="W357" t="e">
            <v>#REF!</v>
          </cell>
          <cell r="X357" t="e">
            <v>#REF!</v>
          </cell>
          <cell r="Y357" t="e">
            <v>#REF!</v>
          </cell>
          <cell r="Z357" t="e">
            <v>#REF!</v>
          </cell>
          <cell r="AA357" t="e">
            <v>#REF!</v>
          </cell>
          <cell r="AB357" t="e">
            <v>#REF!</v>
          </cell>
          <cell r="AC357" t="e">
            <v>#REF!</v>
          </cell>
          <cell r="AD357" t="e">
            <v>#REF!</v>
          </cell>
          <cell r="AE357" t="e">
            <v>#REF!</v>
          </cell>
          <cell r="AF357" t="e">
            <v>#REF!</v>
          </cell>
          <cell r="AG357" t="e">
            <v>#REF!</v>
          </cell>
          <cell r="AH357" t="e">
            <v>#REF!</v>
          </cell>
          <cell r="AI357" t="e">
            <v>#REF!</v>
          </cell>
          <cell r="AJ357" t="e">
            <v>#REF!</v>
          </cell>
          <cell r="AK357" t="e">
            <v>#REF!</v>
          </cell>
          <cell r="AL357" t="e">
            <v>#REF!</v>
          </cell>
          <cell r="AM357" t="e">
            <v>#REF!</v>
          </cell>
          <cell r="AN357" t="e">
            <v>#REF!</v>
          </cell>
          <cell r="AO357" t="e">
            <v>#REF!</v>
          </cell>
          <cell r="AP357" t="e">
            <v>#REF!</v>
          </cell>
          <cell r="AQ357" t="e">
            <v>#REF!</v>
          </cell>
          <cell r="AR357" t="e">
            <v>#REF!</v>
          </cell>
          <cell r="AS357" t="e">
            <v>#REF!</v>
          </cell>
          <cell r="AT357" t="e">
            <v>#REF!</v>
          </cell>
          <cell r="AU357" t="e">
            <v>#REF!</v>
          </cell>
          <cell r="AV357" t="e">
            <v>#REF!</v>
          </cell>
          <cell r="AW357" t="e">
            <v>#REF!</v>
          </cell>
          <cell r="AX357" t="e">
            <v>#REF!</v>
          </cell>
          <cell r="AY357" t="e">
            <v>#REF!</v>
          </cell>
          <cell r="AZ357" t="e">
            <v>#REF!</v>
          </cell>
          <cell r="BA357" t="e">
            <v>#REF!</v>
          </cell>
          <cell r="BB357" t="e">
            <v>#REF!</v>
          </cell>
          <cell r="BC357" t="e">
            <v>#REF!</v>
          </cell>
          <cell r="BD357" t="e">
            <v>#REF!</v>
          </cell>
          <cell r="BE357" t="e">
            <v>#REF!</v>
          </cell>
        </row>
        <row r="358">
          <cell r="E358" t="e">
            <v>#REF!</v>
          </cell>
          <cell r="F358" t="e">
            <v>#REF!</v>
          </cell>
          <cell r="G358" t="e">
            <v>#REF!</v>
          </cell>
          <cell r="H358" t="e">
            <v>#REF!</v>
          </cell>
          <cell r="I358" t="e">
            <v>#REF!</v>
          </cell>
          <cell r="J358" t="e">
            <v>#REF!</v>
          </cell>
          <cell r="K358" t="e">
            <v>#REF!</v>
          </cell>
          <cell r="L358" t="e">
            <v>#REF!</v>
          </cell>
          <cell r="M358" t="e">
            <v>#REF!</v>
          </cell>
          <cell r="N358" t="e">
            <v>#REF!</v>
          </cell>
          <cell r="O358" t="e">
            <v>#REF!</v>
          </cell>
          <cell r="P358" t="e">
            <v>#REF!</v>
          </cell>
          <cell r="Q358" t="e">
            <v>#REF!</v>
          </cell>
          <cell r="R358" t="e">
            <v>#REF!</v>
          </cell>
          <cell r="S358" t="e">
            <v>#REF!</v>
          </cell>
          <cell r="T358" t="e">
            <v>#REF!</v>
          </cell>
          <cell r="U358" t="e">
            <v>#REF!</v>
          </cell>
          <cell r="V358" t="e">
            <v>#REF!</v>
          </cell>
          <cell r="W358" t="e">
            <v>#REF!</v>
          </cell>
          <cell r="X358" t="e">
            <v>#REF!</v>
          </cell>
          <cell r="Y358" t="e">
            <v>#REF!</v>
          </cell>
          <cell r="Z358" t="e">
            <v>#REF!</v>
          </cell>
          <cell r="AA358" t="e">
            <v>#REF!</v>
          </cell>
          <cell r="AB358" t="e">
            <v>#REF!</v>
          </cell>
          <cell r="AC358" t="e">
            <v>#REF!</v>
          </cell>
          <cell r="AD358" t="e">
            <v>#REF!</v>
          </cell>
          <cell r="AE358" t="e">
            <v>#REF!</v>
          </cell>
          <cell r="AF358" t="e">
            <v>#REF!</v>
          </cell>
          <cell r="AG358" t="e">
            <v>#REF!</v>
          </cell>
          <cell r="AH358" t="e">
            <v>#REF!</v>
          </cell>
          <cell r="AI358" t="e">
            <v>#REF!</v>
          </cell>
          <cell r="AJ358" t="e">
            <v>#REF!</v>
          </cell>
          <cell r="AK358" t="e">
            <v>#REF!</v>
          </cell>
          <cell r="AL358" t="e">
            <v>#REF!</v>
          </cell>
          <cell r="AM358" t="e">
            <v>#REF!</v>
          </cell>
          <cell r="AN358" t="e">
            <v>#REF!</v>
          </cell>
          <cell r="AO358" t="e">
            <v>#REF!</v>
          </cell>
          <cell r="AP358" t="e">
            <v>#REF!</v>
          </cell>
          <cell r="AQ358" t="e">
            <v>#REF!</v>
          </cell>
          <cell r="AR358" t="e">
            <v>#REF!</v>
          </cell>
          <cell r="AS358" t="e">
            <v>#REF!</v>
          </cell>
          <cell r="AT358" t="e">
            <v>#REF!</v>
          </cell>
          <cell r="AU358" t="e">
            <v>#REF!</v>
          </cell>
          <cell r="AV358" t="e">
            <v>#REF!</v>
          </cell>
          <cell r="AW358" t="e">
            <v>#REF!</v>
          </cell>
          <cell r="AX358" t="e">
            <v>#REF!</v>
          </cell>
          <cell r="AY358" t="e">
            <v>#REF!</v>
          </cell>
          <cell r="AZ358" t="e">
            <v>#REF!</v>
          </cell>
          <cell r="BA358" t="e">
            <v>#REF!</v>
          </cell>
          <cell r="BB358" t="e">
            <v>#REF!</v>
          </cell>
          <cell r="BC358" t="e">
            <v>#REF!</v>
          </cell>
          <cell r="BD358" t="e">
            <v>#REF!</v>
          </cell>
          <cell r="BE358" t="e">
            <v>#REF!</v>
          </cell>
        </row>
        <row r="359">
          <cell r="E359" t="e">
            <v>#REF!</v>
          </cell>
          <cell r="F359" t="e">
            <v>#REF!</v>
          </cell>
          <cell r="G359" t="e">
            <v>#REF!</v>
          </cell>
          <cell r="H359" t="e">
            <v>#REF!</v>
          </cell>
          <cell r="I359" t="e">
            <v>#REF!</v>
          </cell>
          <cell r="J359" t="e">
            <v>#REF!</v>
          </cell>
          <cell r="K359" t="e">
            <v>#REF!</v>
          </cell>
          <cell r="L359" t="e">
            <v>#REF!</v>
          </cell>
          <cell r="M359" t="e">
            <v>#REF!</v>
          </cell>
          <cell r="N359" t="e">
            <v>#REF!</v>
          </cell>
          <cell r="O359" t="e">
            <v>#REF!</v>
          </cell>
          <cell r="P359" t="e">
            <v>#REF!</v>
          </cell>
          <cell r="Q359" t="e">
            <v>#REF!</v>
          </cell>
          <cell r="R359" t="e">
            <v>#REF!</v>
          </cell>
          <cell r="S359" t="e">
            <v>#REF!</v>
          </cell>
          <cell r="T359" t="e">
            <v>#REF!</v>
          </cell>
          <cell r="U359" t="e">
            <v>#REF!</v>
          </cell>
          <cell r="V359" t="e">
            <v>#REF!</v>
          </cell>
          <cell r="W359" t="e">
            <v>#REF!</v>
          </cell>
          <cell r="X359" t="e">
            <v>#REF!</v>
          </cell>
          <cell r="Y359" t="e">
            <v>#REF!</v>
          </cell>
          <cell r="Z359" t="e">
            <v>#REF!</v>
          </cell>
          <cell r="AA359" t="e">
            <v>#REF!</v>
          </cell>
          <cell r="AB359" t="e">
            <v>#REF!</v>
          </cell>
          <cell r="AC359" t="e">
            <v>#REF!</v>
          </cell>
          <cell r="AD359" t="e">
            <v>#REF!</v>
          </cell>
          <cell r="AE359" t="e">
            <v>#REF!</v>
          </cell>
          <cell r="AF359" t="e">
            <v>#REF!</v>
          </cell>
          <cell r="AG359" t="e">
            <v>#REF!</v>
          </cell>
          <cell r="AH359" t="e">
            <v>#REF!</v>
          </cell>
          <cell r="AI359" t="e">
            <v>#REF!</v>
          </cell>
          <cell r="AJ359" t="e">
            <v>#REF!</v>
          </cell>
          <cell r="AK359" t="e">
            <v>#REF!</v>
          </cell>
          <cell r="AL359" t="e">
            <v>#REF!</v>
          </cell>
          <cell r="AM359" t="e">
            <v>#REF!</v>
          </cell>
          <cell r="AN359" t="e">
            <v>#REF!</v>
          </cell>
          <cell r="AO359" t="e">
            <v>#REF!</v>
          </cell>
          <cell r="AP359" t="e">
            <v>#REF!</v>
          </cell>
          <cell r="AQ359" t="e">
            <v>#REF!</v>
          </cell>
          <cell r="AR359" t="e">
            <v>#REF!</v>
          </cell>
          <cell r="AS359" t="e">
            <v>#REF!</v>
          </cell>
          <cell r="AT359" t="e">
            <v>#REF!</v>
          </cell>
          <cell r="AU359" t="e">
            <v>#REF!</v>
          </cell>
          <cell r="AV359" t="e">
            <v>#REF!</v>
          </cell>
          <cell r="AW359" t="e">
            <v>#REF!</v>
          </cell>
          <cell r="AX359" t="e">
            <v>#REF!</v>
          </cell>
          <cell r="AY359" t="e">
            <v>#REF!</v>
          </cell>
          <cell r="AZ359" t="e">
            <v>#REF!</v>
          </cell>
          <cell r="BA359" t="e">
            <v>#REF!</v>
          </cell>
          <cell r="BB359" t="e">
            <v>#REF!</v>
          </cell>
          <cell r="BC359" t="e">
            <v>#REF!</v>
          </cell>
          <cell r="BD359" t="e">
            <v>#REF!</v>
          </cell>
          <cell r="BE359" t="e">
            <v>#REF!</v>
          </cell>
        </row>
        <row r="360">
          <cell r="E360" t="e">
            <v>#REF!</v>
          </cell>
          <cell r="F360" t="e">
            <v>#REF!</v>
          </cell>
          <cell r="G360" t="e">
            <v>#REF!</v>
          </cell>
          <cell r="H360" t="e">
            <v>#REF!</v>
          </cell>
          <cell r="I360" t="e">
            <v>#REF!</v>
          </cell>
          <cell r="J360" t="e">
            <v>#REF!</v>
          </cell>
          <cell r="K360" t="e">
            <v>#REF!</v>
          </cell>
          <cell r="L360" t="e">
            <v>#REF!</v>
          </cell>
          <cell r="M360" t="e">
            <v>#REF!</v>
          </cell>
          <cell r="N360" t="e">
            <v>#REF!</v>
          </cell>
          <cell r="O360" t="e">
            <v>#REF!</v>
          </cell>
          <cell r="P360" t="e">
            <v>#REF!</v>
          </cell>
          <cell r="Q360" t="e">
            <v>#REF!</v>
          </cell>
          <cell r="R360" t="e">
            <v>#REF!</v>
          </cell>
          <cell r="S360" t="e">
            <v>#REF!</v>
          </cell>
          <cell r="T360" t="e">
            <v>#REF!</v>
          </cell>
          <cell r="U360" t="e">
            <v>#REF!</v>
          </cell>
          <cell r="V360" t="e">
            <v>#REF!</v>
          </cell>
          <cell r="W360" t="e">
            <v>#REF!</v>
          </cell>
          <cell r="X360" t="e">
            <v>#REF!</v>
          </cell>
          <cell r="Y360" t="e">
            <v>#REF!</v>
          </cell>
          <cell r="Z360" t="e">
            <v>#REF!</v>
          </cell>
          <cell r="AA360" t="e">
            <v>#REF!</v>
          </cell>
          <cell r="AB360" t="e">
            <v>#REF!</v>
          </cell>
          <cell r="AC360" t="e">
            <v>#REF!</v>
          </cell>
          <cell r="AD360" t="e">
            <v>#REF!</v>
          </cell>
          <cell r="AE360" t="e">
            <v>#REF!</v>
          </cell>
          <cell r="AF360" t="e">
            <v>#REF!</v>
          </cell>
          <cell r="AG360" t="e">
            <v>#REF!</v>
          </cell>
          <cell r="AH360" t="e">
            <v>#REF!</v>
          </cell>
          <cell r="AI360" t="e">
            <v>#REF!</v>
          </cell>
          <cell r="AJ360" t="e">
            <v>#REF!</v>
          </cell>
          <cell r="AK360" t="e">
            <v>#REF!</v>
          </cell>
          <cell r="AL360" t="e">
            <v>#REF!</v>
          </cell>
          <cell r="AM360" t="e">
            <v>#REF!</v>
          </cell>
          <cell r="AN360" t="e">
            <v>#REF!</v>
          </cell>
          <cell r="AO360" t="e">
            <v>#REF!</v>
          </cell>
          <cell r="AP360" t="e">
            <v>#REF!</v>
          </cell>
          <cell r="AQ360" t="e">
            <v>#REF!</v>
          </cell>
          <cell r="AR360" t="e">
            <v>#REF!</v>
          </cell>
          <cell r="AS360" t="e">
            <v>#REF!</v>
          </cell>
          <cell r="AT360" t="e">
            <v>#REF!</v>
          </cell>
          <cell r="AU360" t="e">
            <v>#REF!</v>
          </cell>
          <cell r="AV360" t="e">
            <v>#REF!</v>
          </cell>
          <cell r="AW360" t="e">
            <v>#REF!</v>
          </cell>
          <cell r="AX360" t="e">
            <v>#REF!</v>
          </cell>
          <cell r="AY360" t="e">
            <v>#REF!</v>
          </cell>
          <cell r="AZ360" t="e">
            <v>#REF!</v>
          </cell>
          <cell r="BA360" t="e">
            <v>#REF!</v>
          </cell>
          <cell r="BB360" t="e">
            <v>#REF!</v>
          </cell>
          <cell r="BC360" t="e">
            <v>#REF!</v>
          </cell>
          <cell r="BD360" t="e">
            <v>#REF!</v>
          </cell>
          <cell r="BE360" t="e">
            <v>#REF!</v>
          </cell>
        </row>
        <row r="361">
          <cell r="E361" t="e">
            <v>#REF!</v>
          </cell>
          <cell r="F361" t="e">
            <v>#REF!</v>
          </cell>
          <cell r="G361" t="e">
            <v>#REF!</v>
          </cell>
          <cell r="H361" t="e">
            <v>#REF!</v>
          </cell>
          <cell r="I361" t="e">
            <v>#REF!</v>
          </cell>
          <cell r="J361" t="e">
            <v>#REF!</v>
          </cell>
          <cell r="K361" t="e">
            <v>#REF!</v>
          </cell>
          <cell r="L361" t="e">
            <v>#REF!</v>
          </cell>
          <cell r="M361" t="e">
            <v>#REF!</v>
          </cell>
          <cell r="N361" t="e">
            <v>#REF!</v>
          </cell>
          <cell r="O361" t="e">
            <v>#REF!</v>
          </cell>
          <cell r="P361" t="e">
            <v>#REF!</v>
          </cell>
          <cell r="Q361" t="e">
            <v>#REF!</v>
          </cell>
          <cell r="R361" t="e">
            <v>#REF!</v>
          </cell>
          <cell r="S361" t="e">
            <v>#REF!</v>
          </cell>
          <cell r="T361" t="e">
            <v>#REF!</v>
          </cell>
          <cell r="U361" t="e">
            <v>#REF!</v>
          </cell>
          <cell r="V361" t="e">
            <v>#REF!</v>
          </cell>
          <cell r="W361" t="e">
            <v>#REF!</v>
          </cell>
          <cell r="X361" t="e">
            <v>#REF!</v>
          </cell>
          <cell r="Y361" t="e">
            <v>#REF!</v>
          </cell>
          <cell r="Z361" t="e">
            <v>#REF!</v>
          </cell>
          <cell r="AA361" t="e">
            <v>#REF!</v>
          </cell>
          <cell r="AB361" t="e">
            <v>#REF!</v>
          </cell>
          <cell r="AC361" t="e">
            <v>#REF!</v>
          </cell>
          <cell r="AD361" t="e">
            <v>#REF!</v>
          </cell>
          <cell r="AE361" t="e">
            <v>#REF!</v>
          </cell>
          <cell r="AF361" t="e">
            <v>#REF!</v>
          </cell>
          <cell r="AG361" t="e">
            <v>#REF!</v>
          </cell>
          <cell r="AH361" t="e">
            <v>#REF!</v>
          </cell>
          <cell r="AI361" t="e">
            <v>#REF!</v>
          </cell>
          <cell r="AJ361" t="e">
            <v>#REF!</v>
          </cell>
          <cell r="AK361" t="e">
            <v>#REF!</v>
          </cell>
          <cell r="AL361" t="e">
            <v>#REF!</v>
          </cell>
          <cell r="AM361" t="e">
            <v>#REF!</v>
          </cell>
          <cell r="AN361" t="e">
            <v>#REF!</v>
          </cell>
          <cell r="AO361" t="e">
            <v>#REF!</v>
          </cell>
          <cell r="AP361" t="e">
            <v>#REF!</v>
          </cell>
          <cell r="AQ361" t="e">
            <v>#REF!</v>
          </cell>
          <cell r="AR361" t="e">
            <v>#REF!</v>
          </cell>
          <cell r="AS361" t="e">
            <v>#REF!</v>
          </cell>
          <cell r="AT361" t="e">
            <v>#REF!</v>
          </cell>
          <cell r="AU361" t="e">
            <v>#REF!</v>
          </cell>
          <cell r="AV361" t="e">
            <v>#REF!</v>
          </cell>
          <cell r="AW361" t="e">
            <v>#REF!</v>
          </cell>
          <cell r="AX361" t="e">
            <v>#REF!</v>
          </cell>
          <cell r="AY361" t="e">
            <v>#REF!</v>
          </cell>
          <cell r="AZ361" t="e">
            <v>#REF!</v>
          </cell>
          <cell r="BA361" t="e">
            <v>#REF!</v>
          </cell>
          <cell r="BB361" t="e">
            <v>#REF!</v>
          </cell>
          <cell r="BC361" t="e">
            <v>#REF!</v>
          </cell>
          <cell r="BD361" t="e">
            <v>#REF!</v>
          </cell>
          <cell r="BE361" t="e">
            <v>#REF!</v>
          </cell>
        </row>
        <row r="362">
          <cell r="E362" t="e">
            <v>#REF!</v>
          </cell>
          <cell r="F362" t="e">
            <v>#REF!</v>
          </cell>
          <cell r="G362" t="e">
            <v>#REF!</v>
          </cell>
          <cell r="H362" t="e">
            <v>#REF!</v>
          </cell>
          <cell r="I362" t="e">
            <v>#REF!</v>
          </cell>
          <cell r="J362" t="e">
            <v>#REF!</v>
          </cell>
          <cell r="K362" t="e">
            <v>#REF!</v>
          </cell>
          <cell r="L362" t="e">
            <v>#REF!</v>
          </cell>
          <cell r="M362" t="e">
            <v>#REF!</v>
          </cell>
          <cell r="N362" t="e">
            <v>#REF!</v>
          </cell>
          <cell r="O362" t="e">
            <v>#REF!</v>
          </cell>
          <cell r="P362" t="e">
            <v>#REF!</v>
          </cell>
          <cell r="Q362" t="e">
            <v>#REF!</v>
          </cell>
          <cell r="R362" t="e">
            <v>#REF!</v>
          </cell>
          <cell r="S362" t="e">
            <v>#REF!</v>
          </cell>
          <cell r="T362" t="e">
            <v>#REF!</v>
          </cell>
          <cell r="U362" t="e">
            <v>#REF!</v>
          </cell>
          <cell r="V362" t="e">
            <v>#REF!</v>
          </cell>
          <cell r="W362" t="e">
            <v>#REF!</v>
          </cell>
          <cell r="X362" t="e">
            <v>#REF!</v>
          </cell>
          <cell r="Y362" t="e">
            <v>#REF!</v>
          </cell>
          <cell r="Z362" t="e">
            <v>#REF!</v>
          </cell>
          <cell r="AA362" t="e">
            <v>#REF!</v>
          </cell>
          <cell r="AB362" t="e">
            <v>#REF!</v>
          </cell>
          <cell r="AC362" t="e">
            <v>#REF!</v>
          </cell>
          <cell r="AD362" t="e">
            <v>#REF!</v>
          </cell>
          <cell r="AE362" t="e">
            <v>#REF!</v>
          </cell>
          <cell r="AF362" t="e">
            <v>#REF!</v>
          </cell>
          <cell r="AG362" t="e">
            <v>#REF!</v>
          </cell>
          <cell r="AH362" t="e">
            <v>#REF!</v>
          </cell>
          <cell r="AI362" t="e">
            <v>#REF!</v>
          </cell>
          <cell r="AJ362" t="e">
            <v>#REF!</v>
          </cell>
          <cell r="AK362" t="e">
            <v>#REF!</v>
          </cell>
          <cell r="AL362" t="e">
            <v>#REF!</v>
          </cell>
          <cell r="AM362" t="e">
            <v>#REF!</v>
          </cell>
          <cell r="AN362" t="e">
            <v>#REF!</v>
          </cell>
          <cell r="AO362" t="e">
            <v>#REF!</v>
          </cell>
          <cell r="AP362" t="e">
            <v>#REF!</v>
          </cell>
          <cell r="AQ362" t="e">
            <v>#REF!</v>
          </cell>
          <cell r="AR362" t="e">
            <v>#REF!</v>
          </cell>
          <cell r="AS362" t="e">
            <v>#REF!</v>
          </cell>
          <cell r="AT362" t="e">
            <v>#REF!</v>
          </cell>
          <cell r="AU362" t="e">
            <v>#REF!</v>
          </cell>
          <cell r="AV362" t="e">
            <v>#REF!</v>
          </cell>
          <cell r="AW362" t="e">
            <v>#REF!</v>
          </cell>
          <cell r="AX362" t="e">
            <v>#REF!</v>
          </cell>
          <cell r="AY362" t="e">
            <v>#REF!</v>
          </cell>
          <cell r="AZ362" t="e">
            <v>#REF!</v>
          </cell>
          <cell r="BA362" t="e">
            <v>#REF!</v>
          </cell>
          <cell r="BB362" t="e">
            <v>#REF!</v>
          </cell>
          <cell r="BC362" t="e">
            <v>#REF!</v>
          </cell>
          <cell r="BD362" t="e">
            <v>#REF!</v>
          </cell>
          <cell r="BE362" t="e">
            <v>#REF!</v>
          </cell>
        </row>
        <row r="363">
          <cell r="E363" t="e">
            <v>#REF!</v>
          </cell>
          <cell r="F363" t="e">
            <v>#REF!</v>
          </cell>
          <cell r="G363" t="e">
            <v>#REF!</v>
          </cell>
          <cell r="H363" t="e">
            <v>#REF!</v>
          </cell>
          <cell r="I363" t="e">
            <v>#REF!</v>
          </cell>
          <cell r="J363" t="e">
            <v>#REF!</v>
          </cell>
          <cell r="K363" t="e">
            <v>#REF!</v>
          </cell>
          <cell r="L363" t="e">
            <v>#REF!</v>
          </cell>
          <cell r="M363" t="e">
            <v>#REF!</v>
          </cell>
          <cell r="N363" t="e">
            <v>#REF!</v>
          </cell>
          <cell r="O363" t="e">
            <v>#REF!</v>
          </cell>
          <cell r="P363" t="e">
            <v>#REF!</v>
          </cell>
          <cell r="Q363" t="e">
            <v>#REF!</v>
          </cell>
          <cell r="R363" t="e">
            <v>#REF!</v>
          </cell>
          <cell r="S363" t="e">
            <v>#REF!</v>
          </cell>
          <cell r="T363" t="e">
            <v>#REF!</v>
          </cell>
          <cell r="U363" t="e">
            <v>#REF!</v>
          </cell>
          <cell r="V363" t="e">
            <v>#REF!</v>
          </cell>
          <cell r="W363" t="e">
            <v>#REF!</v>
          </cell>
          <cell r="X363" t="e">
            <v>#REF!</v>
          </cell>
          <cell r="Y363" t="e">
            <v>#REF!</v>
          </cell>
          <cell r="Z363" t="e">
            <v>#REF!</v>
          </cell>
          <cell r="AA363" t="e">
            <v>#REF!</v>
          </cell>
          <cell r="AB363" t="e">
            <v>#REF!</v>
          </cell>
          <cell r="AC363" t="e">
            <v>#REF!</v>
          </cell>
          <cell r="AD363" t="e">
            <v>#REF!</v>
          </cell>
          <cell r="AE363" t="e">
            <v>#REF!</v>
          </cell>
          <cell r="AF363" t="e">
            <v>#REF!</v>
          </cell>
          <cell r="AG363" t="e">
            <v>#REF!</v>
          </cell>
          <cell r="AH363" t="e">
            <v>#REF!</v>
          </cell>
          <cell r="AI363" t="e">
            <v>#REF!</v>
          </cell>
          <cell r="AJ363" t="e">
            <v>#REF!</v>
          </cell>
          <cell r="AK363" t="e">
            <v>#REF!</v>
          </cell>
          <cell r="AL363" t="e">
            <v>#REF!</v>
          </cell>
          <cell r="AM363" t="e">
            <v>#REF!</v>
          </cell>
          <cell r="AN363" t="e">
            <v>#REF!</v>
          </cell>
          <cell r="AO363" t="e">
            <v>#REF!</v>
          </cell>
          <cell r="AP363" t="e">
            <v>#REF!</v>
          </cell>
          <cell r="AQ363" t="e">
            <v>#REF!</v>
          </cell>
          <cell r="AR363" t="e">
            <v>#REF!</v>
          </cell>
          <cell r="AS363" t="e">
            <v>#REF!</v>
          </cell>
          <cell r="AT363" t="e">
            <v>#REF!</v>
          </cell>
          <cell r="AU363" t="e">
            <v>#REF!</v>
          </cell>
          <cell r="AV363" t="e">
            <v>#REF!</v>
          </cell>
          <cell r="AW363" t="e">
            <v>#REF!</v>
          </cell>
          <cell r="AX363" t="e">
            <v>#REF!</v>
          </cell>
          <cell r="AY363" t="e">
            <v>#REF!</v>
          </cell>
          <cell r="AZ363" t="e">
            <v>#REF!</v>
          </cell>
          <cell r="BA363" t="e">
            <v>#REF!</v>
          </cell>
          <cell r="BB363" t="e">
            <v>#REF!</v>
          </cell>
          <cell r="BC363" t="e">
            <v>#REF!</v>
          </cell>
          <cell r="BD363" t="e">
            <v>#REF!</v>
          </cell>
          <cell r="BE363" t="e">
            <v>#REF!</v>
          </cell>
        </row>
        <row r="364">
          <cell r="E364" t="e">
            <v>#REF!</v>
          </cell>
          <cell r="F364" t="e">
            <v>#REF!</v>
          </cell>
          <cell r="G364" t="e">
            <v>#REF!</v>
          </cell>
          <cell r="H364" t="e">
            <v>#REF!</v>
          </cell>
          <cell r="I364" t="e">
            <v>#REF!</v>
          </cell>
          <cell r="J364" t="e">
            <v>#REF!</v>
          </cell>
          <cell r="K364" t="e">
            <v>#REF!</v>
          </cell>
          <cell r="L364" t="e">
            <v>#REF!</v>
          </cell>
          <cell r="M364" t="e">
            <v>#REF!</v>
          </cell>
          <cell r="N364" t="e">
            <v>#REF!</v>
          </cell>
          <cell r="O364" t="e">
            <v>#REF!</v>
          </cell>
          <cell r="P364" t="e">
            <v>#REF!</v>
          </cell>
          <cell r="Q364" t="e">
            <v>#REF!</v>
          </cell>
          <cell r="R364" t="e">
            <v>#REF!</v>
          </cell>
          <cell r="S364" t="e">
            <v>#REF!</v>
          </cell>
          <cell r="T364" t="e">
            <v>#REF!</v>
          </cell>
          <cell r="U364" t="e">
            <v>#REF!</v>
          </cell>
          <cell r="V364" t="e">
            <v>#REF!</v>
          </cell>
          <cell r="W364" t="e">
            <v>#REF!</v>
          </cell>
          <cell r="X364" t="e">
            <v>#REF!</v>
          </cell>
          <cell r="Y364" t="e">
            <v>#REF!</v>
          </cell>
          <cell r="Z364" t="e">
            <v>#REF!</v>
          </cell>
          <cell r="AA364" t="e">
            <v>#REF!</v>
          </cell>
          <cell r="AB364" t="e">
            <v>#REF!</v>
          </cell>
          <cell r="AC364" t="e">
            <v>#REF!</v>
          </cell>
          <cell r="AD364" t="e">
            <v>#REF!</v>
          </cell>
          <cell r="AE364" t="e">
            <v>#REF!</v>
          </cell>
          <cell r="AF364" t="e">
            <v>#REF!</v>
          </cell>
          <cell r="AG364" t="e">
            <v>#REF!</v>
          </cell>
          <cell r="AH364" t="e">
            <v>#REF!</v>
          </cell>
          <cell r="AI364" t="e">
            <v>#REF!</v>
          </cell>
          <cell r="AJ364" t="e">
            <v>#REF!</v>
          </cell>
          <cell r="AK364" t="e">
            <v>#REF!</v>
          </cell>
          <cell r="AL364" t="e">
            <v>#REF!</v>
          </cell>
          <cell r="AM364" t="e">
            <v>#REF!</v>
          </cell>
          <cell r="AN364" t="e">
            <v>#REF!</v>
          </cell>
          <cell r="AO364" t="e">
            <v>#REF!</v>
          </cell>
          <cell r="AP364" t="e">
            <v>#REF!</v>
          </cell>
          <cell r="AQ364" t="e">
            <v>#REF!</v>
          </cell>
          <cell r="AR364" t="e">
            <v>#REF!</v>
          </cell>
          <cell r="AS364" t="e">
            <v>#REF!</v>
          </cell>
          <cell r="AT364" t="e">
            <v>#REF!</v>
          </cell>
          <cell r="AU364" t="e">
            <v>#REF!</v>
          </cell>
          <cell r="AV364" t="e">
            <v>#REF!</v>
          </cell>
          <cell r="AW364" t="e">
            <v>#REF!</v>
          </cell>
          <cell r="AX364" t="e">
            <v>#REF!</v>
          </cell>
          <cell r="AY364" t="e">
            <v>#REF!</v>
          </cell>
          <cell r="AZ364" t="e">
            <v>#REF!</v>
          </cell>
          <cell r="BA364" t="e">
            <v>#REF!</v>
          </cell>
          <cell r="BB364" t="e">
            <v>#REF!</v>
          </cell>
          <cell r="BC364" t="e">
            <v>#REF!</v>
          </cell>
          <cell r="BD364" t="e">
            <v>#REF!</v>
          </cell>
          <cell r="BE364" t="e">
            <v>#REF!</v>
          </cell>
        </row>
        <row r="365">
          <cell r="E365" t="e">
            <v>#REF!</v>
          </cell>
          <cell r="F365" t="e">
            <v>#REF!</v>
          </cell>
          <cell r="G365" t="e">
            <v>#REF!</v>
          </cell>
          <cell r="H365" t="e">
            <v>#REF!</v>
          </cell>
          <cell r="I365" t="e">
            <v>#REF!</v>
          </cell>
          <cell r="J365" t="e">
            <v>#REF!</v>
          </cell>
          <cell r="K365" t="e">
            <v>#REF!</v>
          </cell>
          <cell r="L365" t="e">
            <v>#REF!</v>
          </cell>
          <cell r="M365" t="e">
            <v>#REF!</v>
          </cell>
          <cell r="N365" t="e">
            <v>#REF!</v>
          </cell>
          <cell r="O365" t="e">
            <v>#REF!</v>
          </cell>
          <cell r="P365" t="e">
            <v>#REF!</v>
          </cell>
          <cell r="Q365" t="e">
            <v>#REF!</v>
          </cell>
          <cell r="R365" t="e">
            <v>#REF!</v>
          </cell>
          <cell r="S365" t="e">
            <v>#REF!</v>
          </cell>
          <cell r="T365" t="e">
            <v>#REF!</v>
          </cell>
          <cell r="U365" t="e">
            <v>#REF!</v>
          </cell>
          <cell r="V365" t="e">
            <v>#REF!</v>
          </cell>
          <cell r="W365" t="e">
            <v>#REF!</v>
          </cell>
          <cell r="X365" t="e">
            <v>#REF!</v>
          </cell>
          <cell r="Y365" t="e">
            <v>#REF!</v>
          </cell>
          <cell r="Z365" t="e">
            <v>#REF!</v>
          </cell>
          <cell r="AA365" t="e">
            <v>#REF!</v>
          </cell>
          <cell r="AB365" t="e">
            <v>#REF!</v>
          </cell>
          <cell r="AC365" t="e">
            <v>#REF!</v>
          </cell>
          <cell r="AD365" t="e">
            <v>#REF!</v>
          </cell>
          <cell r="AE365" t="e">
            <v>#REF!</v>
          </cell>
          <cell r="AF365" t="e">
            <v>#REF!</v>
          </cell>
          <cell r="AG365" t="e">
            <v>#REF!</v>
          </cell>
          <cell r="AH365" t="e">
            <v>#REF!</v>
          </cell>
          <cell r="AI365" t="e">
            <v>#REF!</v>
          </cell>
          <cell r="AJ365" t="e">
            <v>#REF!</v>
          </cell>
          <cell r="AK365" t="e">
            <v>#REF!</v>
          </cell>
          <cell r="AL365" t="e">
            <v>#REF!</v>
          </cell>
          <cell r="AM365" t="e">
            <v>#REF!</v>
          </cell>
          <cell r="AN365" t="e">
            <v>#REF!</v>
          </cell>
          <cell r="AO365" t="e">
            <v>#REF!</v>
          </cell>
          <cell r="AP365" t="e">
            <v>#REF!</v>
          </cell>
          <cell r="AQ365" t="e">
            <v>#REF!</v>
          </cell>
          <cell r="AR365" t="e">
            <v>#REF!</v>
          </cell>
          <cell r="AS365" t="e">
            <v>#REF!</v>
          </cell>
          <cell r="AT365" t="e">
            <v>#REF!</v>
          </cell>
          <cell r="AU365" t="e">
            <v>#REF!</v>
          </cell>
          <cell r="AV365" t="e">
            <v>#REF!</v>
          </cell>
          <cell r="AW365" t="e">
            <v>#REF!</v>
          </cell>
          <cell r="AX365" t="e">
            <v>#REF!</v>
          </cell>
          <cell r="AY365" t="e">
            <v>#REF!</v>
          </cell>
          <cell r="AZ365" t="e">
            <v>#REF!</v>
          </cell>
          <cell r="BA365" t="e">
            <v>#REF!</v>
          </cell>
          <cell r="BB365" t="e">
            <v>#REF!</v>
          </cell>
          <cell r="BC365" t="e">
            <v>#REF!</v>
          </cell>
          <cell r="BD365" t="e">
            <v>#REF!</v>
          </cell>
          <cell r="BE365" t="e">
            <v>#REF!</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M16"/>
      <sheetName val="FIM3"/>
      <sheetName val="FIM6"/>
      <sheetName val="FIM7"/>
      <sheetName val="Appendix M7 "/>
      <sheetName val="FIM8"/>
      <sheetName val="FIM10"/>
      <sheetName val="FIM11"/>
      <sheetName val="FIM12"/>
      <sheetName val="FIM16_D"/>
      <sheetName val="Vizor Values"/>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ubsic (2)"/>
      <sheetName val="cusubsic"/>
      <sheetName val="CUSUBSIC-SEP04"/>
      <sheetName val="BANKLOANSDEC04"/>
      <sheetName val="BSD4NOV04"/>
      <sheetName val="MainReportEBG"/>
      <sheetName val="GL BANK NOV04"/>
      <sheetName val="hodglDEC04"/>
      <sheetName val="TUDU DGLDEC04"/>
      <sheetName val="TARKWA DET-GL DEC 04"/>
      <sheetName val="TEMA DET-GLDEC04"/>
      <sheetName val="KSI DET-GLDEC04"/>
      <sheetName val="TADI DET-GLDEC04"/>
      <sheetName val="RRC DET-GL DEC04"/>
      <sheetName val="BANKGLDEC04"/>
      <sheetName val="line of bus"/>
      <sheetName val="HO"/>
      <sheetName val="GL"/>
      <sheetName val="MainReportEBG (2)"/>
      <sheetName val="Economic and Financial Data"/>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Out-A"/>
      <sheetName val="Out-F"/>
      <sheetName val="Out-M"/>
      <sheetName val="Out-BoP"/>
      <sheetName val="Trade"/>
      <sheetName val="BoP-worksheet"/>
      <sheetName val="Finance"/>
      <sheetName val="Debt"/>
      <sheetName val="IMF"/>
      <sheetName val="Gas"/>
      <sheetName val="Pledge"/>
      <sheetName val="Finreq"/>
      <sheetName val="FundSR"/>
      <sheetName val="Input_external"/>
      <sheetName val="Inp_Outp_debt"/>
      <sheetName val="NPV"/>
      <sheetName val="BoP-GDP"/>
      <sheetName val="NPC Debt"/>
      <sheetName val="Flow"/>
      <sheetName val="Oil shock"/>
      <sheetName val="Fiscal1"/>
      <sheetName val="ControlSheet"/>
      <sheetName val="Figs"/>
      <sheetName val="NRI"/>
      <sheetName val="Input-DS-04-Feb 05"/>
      <sheetName val="Input-DS-05-Feb 05"/>
      <sheetName val="Input-Grants-05-Feb 05-2"/>
      <sheetName val="Input-Grants-04-Feb 05"/>
      <sheetName val="Input-Credit-05-Feb 05"/>
      <sheetName val="Input-Credit 04 Feb 05"/>
      <sheetName val="Merchandise"/>
      <sheetName val="Debt stocks"/>
      <sheetName val="Storage"/>
      <sheetName val="Q5"/>
      <sheetName val="Q6"/>
      <sheetName val="Q7"/>
      <sheetName val="OUTREO"/>
      <sheetName val="FSUOUT"/>
      <sheetName val="OUTREO_Histo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s_XLB_WorkbookFile"/>
      <sheetName val="Chart1"/>
      <sheetName val="SALES SUMMARY"/>
      <sheetName val="SALES"/>
      <sheetName val="SPA PRICE"/>
      <sheetName val="CLOSING STOCK"/>
      <sheetName val="VALUATION"/>
      <sheetName val="PURCHASES"/>
      <sheetName val="SELLER STATEMENT"/>
      <sheetName val="FEED GAS CALC."/>
      <sheetName val="EX-SHIP EXCEL"/>
      <sheetName val="EX-SHIP SOHAR"/>
      <sheetName val="return Gas"/>
      <sheetName val="etries"/>
      <sheetName val="Model"/>
      <sheetName val="Unit Cost"/>
      <sheetName val="Bgt"/>
    </sheetNames>
    <sheetDataSet>
      <sheetData sheetId="0" refreshError="1"/>
      <sheetData sheetId="1" refreshError="1"/>
      <sheetData sheetId="2" refreshError="1"/>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Attestation Form"/>
      <sheetName val="CRD1 CAR"/>
      <sheetName val="CRD2a ON BS BB"/>
      <sheetName val="CRD2b OFF BS NON MARKET "/>
      <sheetName val="CRD2c OFF BS MARKET"/>
      <sheetName val="CRD3a ORCC"/>
      <sheetName val="CRD3b OpRisk Mapping BL"/>
      <sheetName val="CRD3c OR Loss Register"/>
      <sheetName val="9a.Loss Event Types and Instruc"/>
      <sheetName val="CRD4a MRCC"/>
      <sheetName val="CRD4b MR IR Specific"/>
      <sheetName val="CRD4c MR GIR ALL CCY"/>
      <sheetName val="CRD4d MR FX"/>
      <sheetName val="CRD4e MR Equity"/>
      <sheetName val="CRD4f MR Commodity Simple"/>
      <sheetName val="CRD Reporting template - FINAL "/>
      <sheetName val="Attestation"/>
      <sheetName val="CRD1a CAR"/>
    </sheetNames>
    <sheetDataSet>
      <sheetData sheetId="0">
        <row r="10">
          <cell r="A10" t="str">
            <v>9a.Loss Event Types and Instruc</v>
          </cell>
        </row>
      </sheetData>
      <sheetData sheetId="1"/>
      <sheetData sheetId="2"/>
      <sheetData sheetId="3"/>
      <sheetData sheetId="4"/>
      <sheetData sheetId="5"/>
      <sheetData sheetId="6">
        <row r="23">
          <cell r="J23">
            <v>0</v>
          </cell>
        </row>
      </sheetData>
      <sheetData sheetId="7"/>
      <sheetData sheetId="8"/>
      <sheetData sheetId="9">
        <row r="59">
          <cell r="A59" t="str">
            <v>Internal_Fraud</v>
          </cell>
          <cell r="B59" t="str">
            <v>External_Fraud</v>
          </cell>
          <cell r="C59" t="str">
            <v>Employment_Practices_and_Workplace_Safety</v>
          </cell>
          <cell r="D59" t="str">
            <v>Clients_Products_and_Business_Practices</v>
          </cell>
          <cell r="E59" t="str">
            <v>Damage_to_Physical_Assets</v>
          </cell>
          <cell r="F59" t="str">
            <v>Business_Disruption_and_System_Failures</v>
          </cell>
          <cell r="G59" t="str">
            <v>Execution_Delivery_and_Process_Management</v>
          </cell>
        </row>
      </sheetData>
      <sheetData sheetId="10">
        <row r="27">
          <cell r="C27" t="e">
            <v>#REF!</v>
          </cell>
        </row>
      </sheetData>
      <sheetData sheetId="11"/>
      <sheetData sheetId="12"/>
      <sheetData sheetId="13"/>
      <sheetData sheetId="14"/>
      <sheetData sheetId="15"/>
      <sheetData sheetId="16" refreshError="1"/>
      <sheetData sheetId="17"/>
      <sheetData sheetId="18"/>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Attestation Form"/>
      <sheetName val="CRD1 CAR"/>
      <sheetName val="CRD2a ON BS BB"/>
      <sheetName val="CRD2b OFF BS NON MARKET "/>
      <sheetName val="CRD2c OFF BS MARKET"/>
      <sheetName val="CRD3a ORCC"/>
      <sheetName val="CRD3b OpRisk Mapping BL"/>
      <sheetName val="CRD3c OR Loss Register"/>
      <sheetName val="9a.Loss Event Types and Instruc"/>
      <sheetName val="CRD4a MRCC"/>
      <sheetName val="CRD4b MR IR Specific"/>
      <sheetName val="CRD4c MR GIR ALL CCY"/>
      <sheetName val="CRD4d MR FX"/>
      <sheetName val="CRD4e MR Equity"/>
      <sheetName val="CRD4f MR Commodity Simple"/>
      <sheetName val="CRD Reporting template - FINAL "/>
      <sheetName val="Attestation"/>
      <sheetName val="CRD1a CAR"/>
    </sheetNames>
    <sheetDataSet>
      <sheetData sheetId="0">
        <row r="10">
          <cell r="A10" t="str">
            <v>9a.Loss Event Types and Instruc</v>
          </cell>
        </row>
      </sheetData>
      <sheetData sheetId="1"/>
      <sheetData sheetId="2"/>
      <sheetData sheetId="3"/>
      <sheetData sheetId="4"/>
      <sheetData sheetId="5"/>
      <sheetData sheetId="6">
        <row r="23">
          <cell r="J23">
            <v>0</v>
          </cell>
        </row>
      </sheetData>
      <sheetData sheetId="7"/>
      <sheetData sheetId="8"/>
      <sheetData sheetId="9">
        <row r="59">
          <cell r="A59" t="str">
            <v>Internal_Fraud</v>
          </cell>
          <cell r="B59" t="str">
            <v>External_Fraud</v>
          </cell>
          <cell r="C59" t="str">
            <v>Employment_Practices_and_Workplace_Safety</v>
          </cell>
          <cell r="D59" t="str">
            <v>Clients_Products_and_Business_Practices</v>
          </cell>
          <cell r="E59" t="str">
            <v>Damage_to_Physical_Assets</v>
          </cell>
          <cell r="F59" t="str">
            <v>Business_Disruption_and_System_Failures</v>
          </cell>
          <cell r="G59" t="str">
            <v>Execution_Delivery_and_Process_Management</v>
          </cell>
        </row>
      </sheetData>
      <sheetData sheetId="10">
        <row r="27">
          <cell r="C27" t="e">
            <v>#REF!</v>
          </cell>
        </row>
      </sheetData>
      <sheetData sheetId="11"/>
      <sheetData sheetId="12"/>
      <sheetData sheetId="13"/>
      <sheetData sheetId="14"/>
      <sheetData sheetId="15"/>
      <sheetData sheetId="16" refreshError="1"/>
      <sheetData sheetId="17"/>
      <sheetData sheetId="18"/>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Links"/>
      <sheetName val="xxweolinksxx"/>
      <sheetName val="ErrCheck"/>
      <sheetName val="DA"/>
      <sheetName val="Micro"/>
      <sheetName val="Q1"/>
      <sheetName val="Q2"/>
      <sheetName val="Q3"/>
      <sheetName val="Q4"/>
      <sheetName val="Q5"/>
      <sheetName val="Q6"/>
      <sheetName val="Q7"/>
      <sheetName val="QQ"/>
      <sheetName val="QC"/>
      <sheetName val="WDQP"/>
      <sheetName val="QQ1"/>
      <sheetName val="QQ2"/>
      <sheetName val="QQ3"/>
      <sheetName val="WRSTAB"/>
    </sheetNames>
    <sheetDataSet>
      <sheetData sheetId="0" refreshError="1">
        <row r="18">
          <cell r="G18" t="str">
            <v>Last sent to WEO:</v>
          </cell>
        </row>
        <row r="19">
          <cell r="G19" t="str">
            <v xml:space="preserve">       Last updated:</v>
          </cell>
        </row>
        <row r="25">
          <cell r="AB25" t="b">
            <v>0</v>
          </cell>
        </row>
      </sheetData>
      <sheetData sheetId="1" refreshError="1">
        <row r="1">
          <cell r="A1" t="str">
            <v>Links and other sources</v>
          </cell>
        </row>
        <row r="3">
          <cell r="A3" t="str">
            <v>Quest</v>
          </cell>
          <cell r="B3" t="str">
            <v>Series</v>
          </cell>
          <cell r="C3" t="str">
            <v>Year</v>
          </cell>
          <cell r="D3" t="str">
            <v>Link Type</v>
          </cell>
          <cell r="E3" t="str">
            <v>Link Path</v>
          </cell>
          <cell r="F3" t="str">
            <v>Link Reference</v>
          </cell>
        </row>
        <row r="4">
          <cell r="A4" t="str">
            <v>Q1</v>
          </cell>
          <cell r="B4" t="str">
            <v>NFI_R</v>
          </cell>
          <cell r="C4">
            <v>1974</v>
          </cell>
          <cell r="D4" t="str">
            <v>Aremos</v>
          </cell>
          <cell r="E4" t="str">
            <v>C:\JRFiles\WEO\banks\R999.bnk</v>
          </cell>
          <cell r="F4" t="str">
            <v>W111BMS</v>
          </cell>
        </row>
        <row r="5">
          <cell r="A5" t="str">
            <v>Q1</v>
          </cell>
          <cell r="B5" t="str">
            <v>NFI_R</v>
          </cell>
          <cell r="C5">
            <v>1975</v>
          </cell>
          <cell r="D5" t="str">
            <v>Aremos</v>
          </cell>
          <cell r="E5" t="str">
            <v>C:\JRFiles\WEO\banks\R999.bnk</v>
          </cell>
          <cell r="F5" t="str">
            <v>W111BMS</v>
          </cell>
        </row>
        <row r="6">
          <cell r="A6" t="str">
            <v>Q1</v>
          </cell>
          <cell r="B6" t="str">
            <v>NFI_R</v>
          </cell>
          <cell r="C6">
            <v>1976</v>
          </cell>
          <cell r="D6" t="str">
            <v>Aremos</v>
          </cell>
          <cell r="E6" t="str">
            <v>C:\JRFiles\WEO\banks\R999.bnk</v>
          </cell>
          <cell r="F6" t="str">
            <v>W111BMS</v>
          </cell>
        </row>
        <row r="7">
          <cell r="A7" t="str">
            <v>Q1</v>
          </cell>
          <cell r="B7" t="str">
            <v>NFI_R</v>
          </cell>
          <cell r="C7">
            <v>1977</v>
          </cell>
          <cell r="D7" t="str">
            <v>Aremos</v>
          </cell>
          <cell r="E7" t="str">
            <v>C:\JRFiles\WEO\banks\R999.bnk</v>
          </cell>
          <cell r="F7" t="str">
            <v>W111BMS</v>
          </cell>
        </row>
        <row r="8">
          <cell r="A8" t="str">
            <v>Q1</v>
          </cell>
          <cell r="B8" t="str">
            <v>NFI_R</v>
          </cell>
          <cell r="C8">
            <v>1978</v>
          </cell>
          <cell r="D8" t="str">
            <v>Aremos</v>
          </cell>
          <cell r="E8" t="str">
            <v>C:\JRFiles\WEO\banks\R999.bnk</v>
          </cell>
          <cell r="F8" t="str">
            <v>W111BMS</v>
          </cell>
        </row>
        <row r="9">
          <cell r="A9" t="str">
            <v>Q1</v>
          </cell>
          <cell r="B9" t="str">
            <v>NFI_R</v>
          </cell>
          <cell r="C9">
            <v>1979</v>
          </cell>
          <cell r="D9" t="str">
            <v>Aremos</v>
          </cell>
          <cell r="E9" t="str">
            <v>C:\JRFiles\WEO\banks\R999.bnk</v>
          </cell>
          <cell r="F9" t="str">
            <v>W111BMS</v>
          </cell>
        </row>
        <row r="10">
          <cell r="A10" t="str">
            <v>Q1</v>
          </cell>
          <cell r="B10" t="str">
            <v>NFI_R</v>
          </cell>
          <cell r="C10">
            <v>1980</v>
          </cell>
          <cell r="D10" t="str">
            <v>Aremos</v>
          </cell>
          <cell r="E10" t="str">
            <v>C:\JRFiles\WEO\banks\R999.bnk</v>
          </cell>
          <cell r="F10" t="str">
            <v>W111BMS</v>
          </cell>
        </row>
        <row r="11">
          <cell r="A11" t="str">
            <v>Q1</v>
          </cell>
          <cell r="B11" t="str">
            <v>NFI_R</v>
          </cell>
          <cell r="C11">
            <v>1981</v>
          </cell>
          <cell r="D11" t="str">
            <v>Aremos</v>
          </cell>
          <cell r="E11" t="str">
            <v>C:\JRFiles\WEO\banks\R999.bnk</v>
          </cell>
          <cell r="F11" t="str">
            <v>W111BMS</v>
          </cell>
        </row>
        <row r="12">
          <cell r="A12" t="str">
            <v>Q1</v>
          </cell>
          <cell r="B12" t="str">
            <v>NFI_R</v>
          </cell>
          <cell r="C12">
            <v>1982</v>
          </cell>
          <cell r="D12" t="str">
            <v>Aremos</v>
          </cell>
          <cell r="E12" t="str">
            <v>C:\JRFiles\WEO\banks\R999.bnk</v>
          </cell>
          <cell r="F12" t="str">
            <v>W111BMS</v>
          </cell>
        </row>
        <row r="13">
          <cell r="A13" t="str">
            <v>Q1</v>
          </cell>
          <cell r="B13" t="str">
            <v>NFI_R</v>
          </cell>
          <cell r="C13">
            <v>1983</v>
          </cell>
          <cell r="D13" t="str">
            <v>Aremos</v>
          </cell>
          <cell r="E13" t="str">
            <v>C:\JRFiles\WEO\banks\R999.bnk</v>
          </cell>
          <cell r="F13" t="str">
            <v>W111BMS</v>
          </cell>
        </row>
        <row r="14">
          <cell r="A14" t="str">
            <v>Q1</v>
          </cell>
          <cell r="B14" t="str">
            <v>NFI_R</v>
          </cell>
          <cell r="C14">
            <v>1984</v>
          </cell>
          <cell r="D14" t="str">
            <v>Aremos</v>
          </cell>
          <cell r="E14" t="str">
            <v>C:\JRFiles\WEO\banks\R999.bnk</v>
          </cell>
          <cell r="F14" t="str">
            <v>W111BMS</v>
          </cell>
        </row>
        <row r="15">
          <cell r="A15" t="str">
            <v>Q1</v>
          </cell>
          <cell r="B15" t="str">
            <v>NFI_R</v>
          </cell>
          <cell r="C15">
            <v>1985</v>
          </cell>
          <cell r="D15" t="str">
            <v>Aremos</v>
          </cell>
          <cell r="E15" t="str">
            <v>C:\JRFiles\WEO\banks\R999.bnk</v>
          </cell>
          <cell r="F15" t="str">
            <v>W111BMS</v>
          </cell>
        </row>
        <row r="16">
          <cell r="A16" t="str">
            <v>Q1</v>
          </cell>
          <cell r="B16" t="str">
            <v>NFI_R</v>
          </cell>
          <cell r="C16">
            <v>1986</v>
          </cell>
          <cell r="D16" t="str">
            <v>Aremos</v>
          </cell>
          <cell r="E16" t="str">
            <v>C:\JRFiles\WEO\banks\R999.bnk</v>
          </cell>
          <cell r="F16" t="str">
            <v>W111BMS</v>
          </cell>
        </row>
        <row r="17">
          <cell r="A17" t="str">
            <v>Q1</v>
          </cell>
          <cell r="B17" t="str">
            <v>NFI_R</v>
          </cell>
          <cell r="C17">
            <v>1987</v>
          </cell>
          <cell r="D17" t="str">
            <v>Aremos</v>
          </cell>
          <cell r="E17" t="str">
            <v>C:\JRFiles\WEO\banks\R999.bnk</v>
          </cell>
          <cell r="F17" t="str">
            <v>W111BMS</v>
          </cell>
        </row>
        <row r="18">
          <cell r="A18" t="str">
            <v>Q1</v>
          </cell>
          <cell r="B18" t="str">
            <v>NFI_R</v>
          </cell>
          <cell r="C18">
            <v>1988</v>
          </cell>
          <cell r="D18" t="str">
            <v>Aremos</v>
          </cell>
          <cell r="E18" t="str">
            <v>C:\JRFiles\WEO\banks\R999.bnk</v>
          </cell>
          <cell r="F18" t="str">
            <v>W111BMS</v>
          </cell>
        </row>
        <row r="19">
          <cell r="A19" t="str">
            <v>Q1</v>
          </cell>
          <cell r="B19" t="str">
            <v>NFI_R</v>
          </cell>
          <cell r="C19">
            <v>1989</v>
          </cell>
          <cell r="D19" t="str">
            <v>Aremos</v>
          </cell>
          <cell r="E19" t="str">
            <v>C:\JRFiles\WEO\banks\R999.bnk</v>
          </cell>
          <cell r="F19" t="str">
            <v>W111BMS</v>
          </cell>
        </row>
        <row r="20">
          <cell r="A20" t="str">
            <v>Q1</v>
          </cell>
          <cell r="B20" t="str">
            <v>NFI_R</v>
          </cell>
          <cell r="C20">
            <v>1990</v>
          </cell>
          <cell r="D20" t="str">
            <v>Aremos</v>
          </cell>
          <cell r="E20" t="str">
            <v>C:\JRFiles\WEO\banks\R999.bnk</v>
          </cell>
          <cell r="F20" t="str">
            <v>W111BMS</v>
          </cell>
        </row>
        <row r="21">
          <cell r="A21" t="str">
            <v>Q1</v>
          </cell>
          <cell r="B21" t="str">
            <v>NFI_R</v>
          </cell>
          <cell r="C21">
            <v>1991</v>
          </cell>
          <cell r="D21" t="str">
            <v>Aremos</v>
          </cell>
          <cell r="E21" t="str">
            <v>C:\JRFiles\WEO\banks\R999.bnk</v>
          </cell>
          <cell r="F21" t="str">
            <v>W111BMS</v>
          </cell>
        </row>
        <row r="22">
          <cell r="A22" t="str">
            <v>Q1</v>
          </cell>
          <cell r="B22" t="str">
            <v>NFI_R</v>
          </cell>
          <cell r="C22">
            <v>1992</v>
          </cell>
          <cell r="D22" t="str">
            <v>Aremos</v>
          </cell>
          <cell r="E22" t="str">
            <v>C:\JRFiles\WEO\banks\R999.bnk</v>
          </cell>
          <cell r="F22" t="str">
            <v>W111BMS</v>
          </cell>
        </row>
        <row r="23">
          <cell r="A23" t="str">
            <v>Q1</v>
          </cell>
          <cell r="B23" t="str">
            <v>NFI_R</v>
          </cell>
          <cell r="C23">
            <v>1993</v>
          </cell>
          <cell r="D23" t="str">
            <v>Aremos</v>
          </cell>
          <cell r="E23" t="str">
            <v>C:\JRFiles\WEO\banks\R999.bnk</v>
          </cell>
          <cell r="F23" t="str">
            <v>W111BMS</v>
          </cell>
        </row>
        <row r="24">
          <cell r="A24" t="str">
            <v>Q1</v>
          </cell>
          <cell r="B24" t="str">
            <v>NFI_R</v>
          </cell>
          <cell r="C24">
            <v>1994</v>
          </cell>
          <cell r="D24" t="str">
            <v>Aremos</v>
          </cell>
          <cell r="E24" t="str">
            <v>C:\JRFiles\WEO\banks\R999.bnk</v>
          </cell>
          <cell r="F24" t="str">
            <v>W111BMS</v>
          </cell>
        </row>
        <row r="25">
          <cell r="A25" t="str">
            <v>Q1</v>
          </cell>
          <cell r="B25" t="str">
            <v>NFI_R</v>
          </cell>
          <cell r="C25">
            <v>1995</v>
          </cell>
          <cell r="D25" t="str">
            <v>Aremos</v>
          </cell>
          <cell r="E25" t="str">
            <v>C:\JRFiles\WEO\banks\R999.bnk</v>
          </cell>
          <cell r="F25" t="str">
            <v>W111BMS</v>
          </cell>
        </row>
        <row r="26">
          <cell r="A26" t="str">
            <v>Q1</v>
          </cell>
          <cell r="B26" t="str">
            <v>NFI_R</v>
          </cell>
          <cell r="C26">
            <v>1996</v>
          </cell>
          <cell r="D26" t="str">
            <v>Aremos</v>
          </cell>
          <cell r="E26" t="str">
            <v>C:\JRFiles\WEO\banks\R999.bnk</v>
          </cell>
          <cell r="F26" t="str">
            <v>W111BMS</v>
          </cell>
        </row>
        <row r="27">
          <cell r="A27" t="str">
            <v>Q1</v>
          </cell>
          <cell r="B27" t="str">
            <v>NFI_R</v>
          </cell>
          <cell r="C27">
            <v>1997</v>
          </cell>
          <cell r="D27" t="str">
            <v>Aremos</v>
          </cell>
          <cell r="E27" t="str">
            <v>C:\JRFiles\WEO\banks\R999.bnk</v>
          </cell>
          <cell r="F27" t="str">
            <v>W111BMS</v>
          </cell>
        </row>
        <row r="28">
          <cell r="A28" t="str">
            <v>Q1</v>
          </cell>
          <cell r="B28" t="str">
            <v>NFI_R</v>
          </cell>
          <cell r="C28">
            <v>1998</v>
          </cell>
          <cell r="D28" t="str">
            <v>Aremos</v>
          </cell>
          <cell r="E28" t="str">
            <v>C:\JRFiles\WEO\banks\R999.bnk</v>
          </cell>
          <cell r="F28" t="str">
            <v>W111BMS</v>
          </cell>
        </row>
        <row r="29">
          <cell r="A29" t="str">
            <v>Q1</v>
          </cell>
          <cell r="B29" t="str">
            <v>NFI_R</v>
          </cell>
          <cell r="C29">
            <v>1999</v>
          </cell>
          <cell r="D29" t="str">
            <v>Aremos</v>
          </cell>
          <cell r="E29" t="str">
            <v>C:\JRFiles\WEO\banks\R999.bnk</v>
          </cell>
          <cell r="F29" t="str">
            <v>W111BMS</v>
          </cell>
        </row>
        <row r="30">
          <cell r="A30" t="str">
            <v>Q1</v>
          </cell>
          <cell r="B30" t="str">
            <v>NFI_R</v>
          </cell>
          <cell r="C30">
            <v>2000</v>
          </cell>
          <cell r="D30" t="str">
            <v>Aremos</v>
          </cell>
          <cell r="E30" t="str">
            <v>C:\JRFiles\WEO\banks\R999.bnk</v>
          </cell>
          <cell r="F30" t="str">
            <v>W111BMS</v>
          </cell>
        </row>
        <row r="31">
          <cell r="A31" t="str">
            <v>Q1</v>
          </cell>
          <cell r="B31" t="str">
            <v>NFI_R</v>
          </cell>
          <cell r="C31">
            <v>2001</v>
          </cell>
          <cell r="D31" t="str">
            <v>Aremos</v>
          </cell>
          <cell r="E31" t="str">
            <v>C:\JRFiles\WEO\banks\R999.bnk</v>
          </cell>
          <cell r="F31" t="str">
            <v>W111BMS</v>
          </cell>
        </row>
        <row r="32">
          <cell r="A32" t="str">
            <v>Q1</v>
          </cell>
          <cell r="B32" t="str">
            <v>NFI_R</v>
          </cell>
          <cell r="C32">
            <v>2002</v>
          </cell>
          <cell r="D32" t="str">
            <v>Aremos</v>
          </cell>
          <cell r="E32" t="str">
            <v>C:\JRFiles\WEO\banks\R999.bnk</v>
          </cell>
          <cell r="F32" t="str">
            <v>W111BMS</v>
          </cell>
        </row>
        <row r="33">
          <cell r="A33" t="str">
            <v>Q1</v>
          </cell>
          <cell r="B33" t="str">
            <v>NFI_R</v>
          </cell>
          <cell r="C33">
            <v>2003</v>
          </cell>
          <cell r="D33" t="str">
            <v>Aremos</v>
          </cell>
          <cell r="E33" t="str">
            <v>C:\JRFiles\WEO\banks\R999.bnk</v>
          </cell>
          <cell r="F33" t="str">
            <v>W111BMS</v>
          </cell>
        </row>
      </sheetData>
      <sheetData sheetId="2" refreshError="1"/>
      <sheetData sheetId="3" refreshError="1">
        <row r="3">
          <cell r="A3" t="str">
            <v>Import of services must be neagtive</v>
          </cell>
          <cell r="B3" t="str">
            <v>(BMS)&lt;(0)</v>
          </cell>
          <cell r="C3" t="str">
            <v>1974 to 2003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M13"/>
      <sheetName val="BOJ BS TABLE"/>
      <sheetName val="DEPOSITS"/>
      <sheetName val="DATA ARRANGED"/>
      <sheetName val="DATA DUMP"/>
      <sheetName val="DATA DUMP 3"/>
      <sheetName val="MACROS"/>
      <sheetName val="Module1"/>
      <sheetName val="Module2"/>
    </sheetNames>
    <sheetDataSet>
      <sheetData sheetId="0"/>
      <sheetData sheetId="1"/>
      <sheetData sheetId="2"/>
      <sheetData sheetId="3"/>
      <sheetData sheetId="4"/>
      <sheetData sheetId="5"/>
      <sheetData sheetId="6"/>
      <sheetData sheetId="7"/>
      <sheetData sheetId="8"/>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nData_CAET"/>
      <sheetName val="LIST OF DEPOSITORS"/>
      <sheetName val="Sheet1"/>
    </sheetNames>
    <sheetDataSet>
      <sheetData sheetId="0">
        <row r="2">
          <cell r="BQ2" t="str">
            <v>Weekly</v>
          </cell>
          <cell r="BZ2" t="str">
            <v>flat</v>
          </cell>
        </row>
        <row r="3">
          <cell r="BQ3" t="str">
            <v>Bi-Weekly</v>
          </cell>
          <cell r="BZ3" t="str">
            <v>reducing balance</v>
          </cell>
        </row>
        <row r="4">
          <cell r="BQ4" t="str">
            <v>Monthly</v>
          </cell>
        </row>
        <row r="5">
          <cell r="BQ5" t="str">
            <v>Daily</v>
          </cell>
        </row>
        <row r="6">
          <cell r="BQ6" t="str">
            <v>Bullet</v>
          </cell>
        </row>
      </sheetData>
      <sheetData sheetId="1" refreshError="1"/>
      <sheetData sheetId="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nData_CAET"/>
      <sheetName val="LIST OF DEPOSITORS"/>
      <sheetName val="Sheet1"/>
    </sheetNames>
    <sheetDataSet>
      <sheetData sheetId="0">
        <row r="2">
          <cell r="BQ2" t="str">
            <v>Weekly</v>
          </cell>
          <cell r="BZ2" t="str">
            <v>flat</v>
          </cell>
        </row>
        <row r="3">
          <cell r="BQ3" t="str">
            <v>Bi-Weekly</v>
          </cell>
          <cell r="BZ3" t="str">
            <v>reducing balance</v>
          </cell>
        </row>
        <row r="4">
          <cell r="BQ4" t="str">
            <v>Monthly</v>
          </cell>
        </row>
        <row r="5">
          <cell r="BQ5" t="str">
            <v>Daily</v>
          </cell>
        </row>
        <row r="6">
          <cell r="BQ6" t="str">
            <v>Bullet</v>
          </cell>
        </row>
      </sheetData>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xecute Macros"/>
      <sheetName val="Annual Transfer"/>
      <sheetName val="Quarterly Transfer"/>
      <sheetName val="Annual Assumptions"/>
      <sheetName val="Quarterly Assumptions"/>
      <sheetName val="Annual MacroFlow"/>
      <sheetName val="Quarterly MacroFlow"/>
      <sheetName val="Annual Tables"/>
      <sheetName val="MFLOW96"/>
    </sheetNames>
    <definedNames>
      <definedName name="[Macros Import].qbop"/>
      <definedName name="atrade"/>
      <definedName name="mflowsa"/>
      <definedName name="mflowsq"/>
      <definedName name="mstocksa"/>
      <definedName name="mstocksq"/>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testation Form"/>
      <sheetName val="Index"/>
      <sheetName val="CRD1"/>
      <sheetName val="CRD1A"/>
      <sheetName val="CRD1B"/>
      <sheetName val="CRD1C"/>
      <sheetName val="CRD1D"/>
      <sheetName val="CRD1E"/>
      <sheetName val="CRD1F"/>
      <sheetName val="CRD1G"/>
      <sheetName val="CRD-2A"/>
      <sheetName val="CRD-2B"/>
      <sheetName val="CRD-2C"/>
      <sheetName val="CRD-2D"/>
      <sheetName val="CRD-2Ai"/>
      <sheetName val="CRD-2Aii"/>
      <sheetName val="CRD-2Aiii"/>
      <sheetName val="CRD-2Aiv"/>
      <sheetName val="CRD-2Av"/>
      <sheetName val="CRD-2Avi"/>
      <sheetName val="CRD-2Avii"/>
      <sheetName val="CRD-2Aviii"/>
      <sheetName val="CRD-2Aix"/>
      <sheetName val="CRD-2Ax"/>
      <sheetName val="CRD-2Axi"/>
      <sheetName val="CRD-2Axii"/>
      <sheetName val="CRD-2Axiii"/>
      <sheetName val="DROP DOWN CREDIT RISK"/>
      <sheetName val="CRD3A ORWA"/>
      <sheetName val="CRD3B OR Mapping BL"/>
      <sheetName val="CRD3C OR Mapping Schedule"/>
      <sheetName val="CRD3D OR Loss Register"/>
      <sheetName val="CRD3E Loss Event Types and Ins"/>
      <sheetName val="CRD4A MRCC"/>
      <sheetName val="CRD4B MR IR Specific"/>
      <sheetName val="CRD4Ci MR IR General (GHC)"/>
      <sheetName val="CRD4Cii MR IR-General (USD)"/>
      <sheetName val="CRD4Ciii MR GIR (GBP)"/>
      <sheetName val="CRD4Civ MR GIR (EUR)"/>
      <sheetName val="CRD4Cv MR GIR (Other)"/>
      <sheetName val="CRD4D MR FX"/>
      <sheetName val="CRD4E MR Equity"/>
      <sheetName val="CRD4F MR Commodity Simple"/>
      <sheetName val="Schedule CRD4d MR FX1"/>
      <sheetName val="Schedule CRD4D MR FX2"/>
      <sheetName val="Schedule CRD4D MR FX3"/>
      <sheetName val="Schedule CRD4D MR FX4"/>
      <sheetName val="Schedule CRD4D MR FX5"/>
      <sheetName val="Schedule Inv"/>
      <sheetName val="Schedule IR Offsetting"/>
      <sheetName val="CRD Reporting Template-Final Ve"/>
    </sheetNames>
    <sheetDataSet>
      <sheetData sheetId="0"/>
      <sheetData sheetId="1"/>
      <sheetData sheetId="2"/>
      <sheetData sheetId="3">
        <row r="11">
          <cell r="F11">
            <v>0</v>
          </cell>
        </row>
      </sheetData>
      <sheetData sheetId="4">
        <row r="8">
          <cell r="E8">
            <v>0</v>
          </cell>
        </row>
      </sheetData>
      <sheetData sheetId="5">
        <row r="8">
          <cell r="G8">
            <v>0</v>
          </cell>
        </row>
      </sheetData>
      <sheetData sheetId="6">
        <row r="8">
          <cell r="E8">
            <v>0</v>
          </cell>
        </row>
      </sheetData>
      <sheetData sheetId="7">
        <row r="8">
          <cell r="E8">
            <v>0</v>
          </cell>
        </row>
      </sheetData>
      <sheetData sheetId="8" refreshError="1"/>
      <sheetData sheetId="9" refreshError="1"/>
      <sheetData sheetId="10">
        <row r="147">
          <cell r="G147">
            <v>0</v>
          </cell>
        </row>
      </sheetData>
      <sheetData sheetId="11">
        <row r="29">
          <cell r="B29">
            <v>0</v>
          </cell>
        </row>
      </sheetData>
      <sheetData sheetId="12">
        <row r="58">
          <cell r="Q58">
            <v>0</v>
          </cell>
        </row>
      </sheetData>
      <sheetData sheetId="13">
        <row r="4">
          <cell r="B4">
            <v>0</v>
          </cell>
        </row>
      </sheetData>
      <sheetData sheetId="14">
        <row r="1">
          <cell r="C1">
            <v>0</v>
          </cell>
        </row>
      </sheetData>
      <sheetData sheetId="15" refreshError="1"/>
      <sheetData sheetId="16">
        <row r="1">
          <cell r="C1">
            <v>0</v>
          </cell>
        </row>
      </sheetData>
      <sheetData sheetId="17">
        <row r="1">
          <cell r="C1">
            <v>0</v>
          </cell>
        </row>
      </sheetData>
      <sheetData sheetId="18">
        <row r="1">
          <cell r="C1">
            <v>0</v>
          </cell>
        </row>
      </sheetData>
      <sheetData sheetId="19">
        <row r="4">
          <cell r="D4">
            <v>0</v>
          </cell>
        </row>
      </sheetData>
      <sheetData sheetId="20">
        <row r="1">
          <cell r="D1">
            <v>0</v>
          </cell>
        </row>
      </sheetData>
      <sheetData sheetId="21">
        <row r="1">
          <cell r="D1">
            <v>0</v>
          </cell>
        </row>
      </sheetData>
      <sheetData sheetId="22">
        <row r="1">
          <cell r="D1">
            <v>0</v>
          </cell>
        </row>
      </sheetData>
      <sheetData sheetId="23">
        <row r="1">
          <cell r="D1">
            <v>0</v>
          </cell>
        </row>
      </sheetData>
      <sheetData sheetId="24">
        <row r="1">
          <cell r="D1">
            <v>0</v>
          </cell>
        </row>
      </sheetData>
      <sheetData sheetId="25">
        <row r="1">
          <cell r="D1">
            <v>0</v>
          </cell>
        </row>
      </sheetData>
      <sheetData sheetId="26">
        <row r="1">
          <cell r="C1">
            <v>0</v>
          </cell>
        </row>
      </sheetData>
      <sheetData sheetId="27"/>
      <sheetData sheetId="28">
        <row r="23">
          <cell r="J23">
            <v>0</v>
          </cell>
        </row>
      </sheetData>
      <sheetData sheetId="29">
        <row r="10">
          <cell r="D10">
            <v>0</v>
          </cell>
        </row>
      </sheetData>
      <sheetData sheetId="30" refreshError="1"/>
      <sheetData sheetId="31" refreshError="1"/>
      <sheetData sheetId="32">
        <row r="60">
          <cell r="A60" t="str">
            <v>Internal_Fraud</v>
          </cell>
        </row>
      </sheetData>
      <sheetData sheetId="33">
        <row r="25">
          <cell r="C25">
            <v>0</v>
          </cell>
        </row>
      </sheetData>
      <sheetData sheetId="34">
        <row r="31">
          <cell r="N31">
            <v>0</v>
          </cell>
        </row>
      </sheetData>
      <sheetData sheetId="35">
        <row r="41">
          <cell r="S41">
            <v>0</v>
          </cell>
        </row>
      </sheetData>
      <sheetData sheetId="36">
        <row r="41">
          <cell r="S41">
            <v>0</v>
          </cell>
        </row>
      </sheetData>
      <sheetData sheetId="37">
        <row r="41">
          <cell r="S41">
            <v>0</v>
          </cell>
        </row>
      </sheetData>
      <sheetData sheetId="38">
        <row r="41">
          <cell r="S41">
            <v>0</v>
          </cell>
        </row>
      </sheetData>
      <sheetData sheetId="39">
        <row r="41">
          <cell r="S41">
            <v>0</v>
          </cell>
        </row>
      </sheetData>
      <sheetData sheetId="40">
        <row r="25">
          <cell r="E25">
            <v>0</v>
          </cell>
        </row>
      </sheetData>
      <sheetData sheetId="41">
        <row r="34">
          <cell r="H34">
            <v>0</v>
          </cell>
        </row>
      </sheetData>
      <sheetData sheetId="42">
        <row r="27">
          <cell r="H27">
            <v>0</v>
          </cell>
        </row>
      </sheetData>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EKLY0"/>
      <sheetName val="Sheet2"/>
      <sheetName val="A1(1)"/>
      <sheetName val="B1(1)"/>
      <sheetName val="B2(1)"/>
      <sheetName val="B1_1(1)"/>
      <sheetName val="B1_2(1)"/>
      <sheetName val="B1_3(1)"/>
      <sheetName val="B2_1(1)"/>
      <sheetName val="B2_2_I(1)"/>
      <sheetName val="B2_2_II(1)"/>
      <sheetName val="B2_3_I(1)"/>
      <sheetName val="B2_3_II(1)"/>
      <sheetName val="B2_4(1)"/>
      <sheetName val="B3_1(1)"/>
      <sheetName val="B3_2_I(1)"/>
      <sheetName val="B3_2_II(1)"/>
      <sheetName val="B3_3(1)"/>
      <sheetName val="B3_4_I(1)"/>
      <sheetName val="B3_4_II(1)"/>
      <sheetName val="B3_4_III(1)"/>
      <sheetName val="B3_5(1)"/>
      <sheetName val="B3_6(1)"/>
      <sheetName val="B3_7(1)"/>
      <sheetName val="C1_1(1)"/>
      <sheetName val="C1_2(1)"/>
      <sheetName val="C1_3(1)"/>
      <sheetName val="C1_4(1)"/>
      <sheetName val="C1_5(1)"/>
      <sheetName val="C1_6_I(1)"/>
      <sheetName val="C1_6_II(1)"/>
      <sheetName val="D1(1)"/>
      <sheetName val="D2_I(1)"/>
      <sheetName val="D2_II(1)"/>
      <sheetName val="D2_III(1)"/>
      <sheetName val="D3_1_I(1)"/>
      <sheetName val="D3_1_II(1)"/>
      <sheetName val="D3_1_III(1)"/>
      <sheetName val="D3_2_I_II(1)"/>
      <sheetName val="D3_2_III_IV_V(1)"/>
      <sheetName val="D4_I(1)"/>
      <sheetName val="D4_II(1)"/>
      <sheetName val="D5(1)"/>
      <sheetName val="E_1(1)"/>
      <sheetName val="E_2(1)"/>
      <sheetName val="E_3_I_II(1)"/>
      <sheetName val="F_1(1)"/>
      <sheetName val="F_2(1)"/>
      <sheetName val="F_3(1)"/>
      <sheetName val="G1_1(1)"/>
      <sheetName val="G1_2(1)"/>
      <sheetName val="H_1(1)"/>
      <sheetName val="I_FX_IR_I(1)"/>
      <sheetName val="I_FX_IR_II(1)"/>
      <sheetName val="J_1(1)"/>
      <sheetName val="K_1(1)"/>
      <sheetName val="L_1(1)"/>
      <sheetName val="L_2(1)"/>
      <sheetName val="M_1(1)"/>
    </sheetNames>
    <definedNames>
      <definedName name="GRADE"/>
    </defined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
      <sheetName val="CONSO"/>
      <sheetName val="CONSO (3)"/>
      <sheetName val="FINAL"/>
      <sheetName val="LEASE"/>
      <sheetName val="IML"/>
      <sheetName val="TDI"/>
      <sheetName val="TMA"/>
      <sheetName val="KSI"/>
      <sheetName val="TKA"/>
      <sheetName val="RRC"/>
      <sheetName val="TUDU"/>
      <sheetName val="CONSO (2)"/>
      <sheetName val="OD H.O"/>
      <sheetName val="MainReportEBG"/>
      <sheetName val="Sheet1"/>
      <sheetName val="MARŻA-bank"/>
      <sheetName val="BBG, Sector, Tenor and Secu GBP"/>
      <sheetName val="Limits, RT, Mandate and Scl KE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s>
    <sheetDataSet>
      <sheetData sheetId="0">
        <row r="1">
          <cell r="A1" t="str">
            <v>NAME</v>
          </cell>
          <cell r="B1" t="str">
            <v>GL</v>
          </cell>
          <cell r="C1" t="str">
            <v>SL</v>
          </cell>
          <cell r="D1" t="str">
            <v>CCY</v>
          </cell>
          <cell r="E1" t="str">
            <v>INT</v>
          </cell>
          <cell r="F1" t="str">
            <v>TYPE</v>
          </cell>
          <cell r="G1" t="str">
            <v>CBM 5</v>
          </cell>
          <cell r="H1" t="str">
            <v>CBM 4</v>
          </cell>
          <cell r="I1" t="str">
            <v>JMD</v>
          </cell>
          <cell r="J1" t="str">
            <v>USD</v>
          </cell>
          <cell r="K1" t="str">
            <v>JMD EQUIV.</v>
          </cell>
        </row>
        <row r="2">
          <cell r="A2" t="str">
            <v>CARIBBEAN BRAKE PRODUCTS LTD</v>
          </cell>
          <cell r="B2">
            <v>128</v>
          </cell>
          <cell r="C2" t="str">
            <v>03</v>
          </cell>
          <cell r="D2" t="str">
            <v>USD</v>
          </cell>
          <cell r="E2">
            <v>9.4600000000000009</v>
          </cell>
          <cell r="F2" t="str">
            <v>L/C</v>
          </cell>
          <cell r="G2" t="str">
            <v>MFG-OTHER</v>
          </cell>
          <cell r="H2" t="str">
            <v>BUSINESS</v>
          </cell>
          <cell r="I2">
            <v>9070944</v>
          </cell>
          <cell r="J2">
            <v>172615.49000951476</v>
          </cell>
          <cell r="K2">
            <v>9070944</v>
          </cell>
        </row>
        <row r="3">
          <cell r="A3" t="str">
            <v>JAMAICA PUBLIC SERVICE CO. LTD</v>
          </cell>
          <cell r="B3">
            <v>128</v>
          </cell>
          <cell r="C3" t="str">
            <v>14</v>
          </cell>
          <cell r="D3" t="str">
            <v>USD</v>
          </cell>
          <cell r="E3">
            <v>9.75</v>
          </cell>
          <cell r="F3" t="str">
            <v>L/C</v>
          </cell>
          <cell r="G3" t="str">
            <v>GAS</v>
          </cell>
          <cell r="H3" t="str">
            <v>BUSINESS</v>
          </cell>
          <cell r="I3">
            <v>64225684.590000004</v>
          </cell>
          <cell r="J3">
            <v>1222182.3899143673</v>
          </cell>
          <cell r="K3">
            <v>64225684.590000004</v>
          </cell>
        </row>
        <row r="4">
          <cell r="A4" t="str">
            <v>BRL LIMITED</v>
          </cell>
          <cell r="B4">
            <v>150</v>
          </cell>
          <cell r="C4" t="str">
            <v>00</v>
          </cell>
          <cell r="D4" t="str">
            <v>USD</v>
          </cell>
          <cell r="E4">
            <v>12</v>
          </cell>
          <cell r="F4" t="str">
            <v>LEASE</v>
          </cell>
          <cell r="G4" t="str">
            <v>TOURISM</v>
          </cell>
          <cell r="H4" t="str">
            <v>BUSINESS</v>
          </cell>
          <cell r="I4">
            <v>1312220.8</v>
          </cell>
          <cell r="J4">
            <v>24970.900095147481</v>
          </cell>
          <cell r="K4">
            <v>1312220.8</v>
          </cell>
        </row>
        <row r="5">
          <cell r="A5" t="str">
            <v>CAYMANAS DEVELOPMENT</v>
          </cell>
          <cell r="B5">
            <v>150</v>
          </cell>
          <cell r="C5" t="str">
            <v>02</v>
          </cell>
          <cell r="D5" t="str">
            <v>USD</v>
          </cell>
          <cell r="E5">
            <v>12.5</v>
          </cell>
          <cell r="F5" t="str">
            <v>LEASE</v>
          </cell>
          <cell r="G5" t="str">
            <v>PROF.</v>
          </cell>
          <cell r="H5" t="str">
            <v>BUSINESS</v>
          </cell>
          <cell r="I5">
            <v>5901919.4000000004</v>
          </cell>
          <cell r="J5">
            <v>112310.54995242627</v>
          </cell>
          <cell r="K5">
            <v>5901919.4000000004</v>
          </cell>
        </row>
        <row r="6">
          <cell r="A6" t="str">
            <v>CONTINENTAL BAKING CO.</v>
          </cell>
          <cell r="B6">
            <v>150</v>
          </cell>
          <cell r="C6" t="str">
            <v>00</v>
          </cell>
          <cell r="D6" t="str">
            <v>USD</v>
          </cell>
          <cell r="E6">
            <v>15</v>
          </cell>
          <cell r="F6" t="str">
            <v>LEASE</v>
          </cell>
          <cell r="G6" t="str">
            <v>FOOD</v>
          </cell>
          <cell r="H6" t="str">
            <v>BUSINESS</v>
          </cell>
          <cell r="I6">
            <v>10442793.810000001</v>
          </cell>
          <cell r="J6">
            <v>198721.1000951475</v>
          </cell>
          <cell r="K6">
            <v>10442793.810000001</v>
          </cell>
        </row>
        <row r="7">
          <cell r="A7" t="str">
            <v>CONTINENTAL BAKING CO.</v>
          </cell>
          <cell r="B7">
            <v>150</v>
          </cell>
          <cell r="C7" t="str">
            <v>00</v>
          </cell>
          <cell r="D7" t="str">
            <v>USD</v>
          </cell>
          <cell r="E7">
            <v>15</v>
          </cell>
          <cell r="F7" t="str">
            <v>LEASE</v>
          </cell>
          <cell r="G7" t="str">
            <v>FOOD</v>
          </cell>
          <cell r="H7" t="str">
            <v>BUSINESS</v>
          </cell>
          <cell r="I7">
            <v>59663048.189999998</v>
          </cell>
          <cell r="J7">
            <v>1135357.7200761179</v>
          </cell>
          <cell r="K7">
            <v>59663048.18999999</v>
          </cell>
        </row>
        <row r="8">
          <cell r="A8" t="str">
            <v>CONTINENTAL BAKING CO.</v>
          </cell>
          <cell r="B8">
            <v>150</v>
          </cell>
          <cell r="C8" t="str">
            <v>01</v>
          </cell>
          <cell r="D8" t="str">
            <v>USD</v>
          </cell>
          <cell r="E8">
            <v>15</v>
          </cell>
          <cell r="F8" t="str">
            <v>LEASE</v>
          </cell>
          <cell r="G8" t="str">
            <v>FOOD</v>
          </cell>
          <cell r="H8" t="str">
            <v>BUSINESS</v>
          </cell>
          <cell r="I8">
            <v>29392.27</v>
          </cell>
          <cell r="J8">
            <v>559.32007611798292</v>
          </cell>
          <cell r="K8">
            <v>29392.27</v>
          </cell>
        </row>
        <row r="9">
          <cell r="A9" t="str">
            <v>GREAT RESORTS</v>
          </cell>
          <cell r="B9">
            <v>150</v>
          </cell>
          <cell r="C9" t="str">
            <v>00</v>
          </cell>
          <cell r="D9" t="str">
            <v>USD</v>
          </cell>
          <cell r="E9">
            <v>9.4600000000000009</v>
          </cell>
          <cell r="F9" t="str">
            <v>LEASE</v>
          </cell>
          <cell r="G9" t="str">
            <v>TOURISM</v>
          </cell>
          <cell r="H9" t="str">
            <v>BUSINESS</v>
          </cell>
          <cell r="I9">
            <v>1240635.6000000001</v>
          </cell>
          <cell r="J9">
            <v>23608.66983824929</v>
          </cell>
          <cell r="K9">
            <v>1240635.6000000001</v>
          </cell>
        </row>
        <row r="10">
          <cell r="A10" t="str">
            <v>INNOVATIVE RESORTS LTD.</v>
          </cell>
          <cell r="B10">
            <v>150</v>
          </cell>
          <cell r="C10" t="str">
            <v>00</v>
          </cell>
          <cell r="D10" t="str">
            <v>USD</v>
          </cell>
          <cell r="E10">
            <v>12</v>
          </cell>
          <cell r="F10" t="str">
            <v>LEASE</v>
          </cell>
          <cell r="G10" t="str">
            <v>TOURISM</v>
          </cell>
          <cell r="H10" t="str">
            <v>BUSINESS</v>
          </cell>
          <cell r="I10">
            <v>1421364.52</v>
          </cell>
          <cell r="J10">
            <v>27047.850047573742</v>
          </cell>
          <cell r="K10">
            <v>1421364.52</v>
          </cell>
        </row>
        <row r="11">
          <cell r="A11" t="str">
            <v>INNOVATIVE RESORTS LTD.</v>
          </cell>
          <cell r="B11">
            <v>150</v>
          </cell>
          <cell r="C11" t="str">
            <v>01</v>
          </cell>
          <cell r="D11" t="str">
            <v>USD</v>
          </cell>
          <cell r="E11">
            <v>12</v>
          </cell>
          <cell r="F11" t="str">
            <v>LEASE</v>
          </cell>
          <cell r="G11" t="str">
            <v>TOURISM</v>
          </cell>
          <cell r="H11" t="str">
            <v>BUSINESS</v>
          </cell>
          <cell r="I11">
            <v>55612.09</v>
          </cell>
          <cell r="J11">
            <v>1058.2700285442436</v>
          </cell>
          <cell r="K11">
            <v>55612.09</v>
          </cell>
        </row>
        <row r="12">
          <cell r="A12" t="str">
            <v>INTERNATIONAL HOTELS</v>
          </cell>
          <cell r="B12">
            <v>150</v>
          </cell>
          <cell r="C12" t="str">
            <v>00</v>
          </cell>
          <cell r="D12" t="str">
            <v>USD</v>
          </cell>
          <cell r="E12">
            <v>12.5</v>
          </cell>
          <cell r="F12" t="str">
            <v>LEASE</v>
          </cell>
          <cell r="G12" t="str">
            <v>TOURISM</v>
          </cell>
          <cell r="H12" t="str">
            <v>BUSINESS</v>
          </cell>
          <cell r="I12">
            <v>44207602.369999997</v>
          </cell>
          <cell r="J12">
            <v>841248.38001902949</v>
          </cell>
          <cell r="K12">
            <v>44207602.369999997</v>
          </cell>
        </row>
        <row r="13">
          <cell r="A13" t="str">
            <v>INTERNATIONAL HOTELS</v>
          </cell>
          <cell r="B13">
            <v>150</v>
          </cell>
          <cell r="C13" t="str">
            <v>01</v>
          </cell>
          <cell r="D13" t="str">
            <v>USD</v>
          </cell>
          <cell r="E13">
            <v>12.5</v>
          </cell>
          <cell r="F13" t="str">
            <v>LEASE</v>
          </cell>
          <cell r="G13" t="str">
            <v>TOURISM</v>
          </cell>
          <cell r="H13" t="str">
            <v>BUSINESS</v>
          </cell>
          <cell r="I13">
            <v>2423326.96</v>
          </cell>
          <cell r="J13">
            <v>46114.69000951475</v>
          </cell>
          <cell r="K13">
            <v>2423326.96</v>
          </cell>
        </row>
        <row r="14">
          <cell r="A14" t="str">
            <v>INTL INGREDIENTS LTD.</v>
          </cell>
          <cell r="B14">
            <v>150</v>
          </cell>
          <cell r="C14" t="str">
            <v>00</v>
          </cell>
          <cell r="D14" t="str">
            <v>JA $</v>
          </cell>
          <cell r="E14">
            <v>24</v>
          </cell>
          <cell r="F14" t="str">
            <v>LEASE</v>
          </cell>
          <cell r="G14" t="str">
            <v>FOOD</v>
          </cell>
          <cell r="H14" t="str">
            <v>BUSINESS</v>
          </cell>
          <cell r="I14">
            <v>2931681.02</v>
          </cell>
          <cell r="J14">
            <v>0</v>
          </cell>
          <cell r="K14">
            <v>0</v>
          </cell>
        </row>
        <row r="15">
          <cell r="A15" t="str">
            <v>INTL INGREDIENTS LTD.</v>
          </cell>
          <cell r="B15">
            <v>150</v>
          </cell>
          <cell r="C15" t="str">
            <v>01</v>
          </cell>
          <cell r="D15" t="str">
            <v>JA $</v>
          </cell>
          <cell r="E15">
            <v>24</v>
          </cell>
          <cell r="F15" t="str">
            <v>LEASE</v>
          </cell>
          <cell r="G15" t="str">
            <v>FOOD</v>
          </cell>
          <cell r="H15" t="str">
            <v>BUSINESS</v>
          </cell>
          <cell r="I15">
            <v>143637.04999999999</v>
          </cell>
          <cell r="J15">
            <v>0</v>
          </cell>
          <cell r="K15">
            <v>0</v>
          </cell>
        </row>
        <row r="16">
          <cell r="A16" t="str">
            <v>RESTAURANTS OF JAMAICA</v>
          </cell>
          <cell r="B16">
            <v>150</v>
          </cell>
          <cell r="C16" t="str">
            <v>00</v>
          </cell>
          <cell r="D16" t="str">
            <v>JA $</v>
          </cell>
          <cell r="E16">
            <v>20.88</v>
          </cell>
          <cell r="F16" t="str">
            <v>LEASE</v>
          </cell>
          <cell r="G16" t="str">
            <v>FOOD</v>
          </cell>
          <cell r="H16" t="str">
            <v>BUSINESS</v>
          </cell>
          <cell r="I16">
            <v>1745124.77</v>
          </cell>
          <cell r="J16">
            <v>0</v>
          </cell>
          <cell r="K16">
            <v>0</v>
          </cell>
        </row>
        <row r="17">
          <cell r="A17" t="str">
            <v>WENDICO JAMAICA LIMITED</v>
          </cell>
          <cell r="B17">
            <v>150</v>
          </cell>
          <cell r="C17" t="str">
            <v>01</v>
          </cell>
          <cell r="D17" t="str">
            <v>USD</v>
          </cell>
          <cell r="E17">
            <v>12</v>
          </cell>
          <cell r="F17" t="str">
            <v>LEASE</v>
          </cell>
          <cell r="G17" t="str">
            <v>FOOD</v>
          </cell>
          <cell r="H17" t="str">
            <v>BUSINESS</v>
          </cell>
          <cell r="I17">
            <v>1336182.54</v>
          </cell>
          <cell r="J17">
            <v>25426.879923882017</v>
          </cell>
          <cell r="K17">
            <v>1336182.54</v>
          </cell>
        </row>
        <row r="18">
          <cell r="A18" t="str">
            <v>WENDICO JAMAICA LIMITED</v>
          </cell>
          <cell r="B18">
            <v>150</v>
          </cell>
          <cell r="C18" t="str">
            <v>11</v>
          </cell>
          <cell r="D18" t="str">
            <v>USD</v>
          </cell>
          <cell r="E18">
            <v>12</v>
          </cell>
          <cell r="F18" t="str">
            <v>LEASE</v>
          </cell>
          <cell r="G18" t="str">
            <v>FOOD</v>
          </cell>
          <cell r="H18" t="str">
            <v>BUSINESS</v>
          </cell>
          <cell r="I18">
            <v>9519697.8800000008</v>
          </cell>
          <cell r="J18">
            <v>181155.05004757378</v>
          </cell>
          <cell r="K18">
            <v>9519697.8800000008</v>
          </cell>
        </row>
        <row r="19">
          <cell r="A19" t="str">
            <v>CHALICE LIMITED</v>
          </cell>
          <cell r="B19">
            <v>120</v>
          </cell>
          <cell r="C19" t="str">
            <v>33</v>
          </cell>
          <cell r="D19" t="str">
            <v>JA $</v>
          </cell>
          <cell r="E19">
            <v>10</v>
          </cell>
          <cell r="F19" t="str">
            <v>MTG.</v>
          </cell>
          <cell r="G19" t="str">
            <v>R/E SVCS</v>
          </cell>
          <cell r="H19" t="str">
            <v>BUSINESS</v>
          </cell>
          <cell r="I19">
            <v>33321.519999999997</v>
          </cell>
          <cell r="J19">
            <v>0</v>
          </cell>
          <cell r="K19">
            <v>0</v>
          </cell>
        </row>
        <row r="20">
          <cell r="A20" t="str">
            <v>DUQUESNAY RONALD</v>
          </cell>
          <cell r="B20">
            <v>120</v>
          </cell>
          <cell r="C20" t="str">
            <v>03</v>
          </cell>
          <cell r="D20" t="str">
            <v>JA $</v>
          </cell>
          <cell r="E20">
            <v>10</v>
          </cell>
          <cell r="F20" t="str">
            <v>MTG.</v>
          </cell>
          <cell r="G20" t="str">
            <v>INDIV.</v>
          </cell>
          <cell r="H20" t="str">
            <v>INDIV.</v>
          </cell>
          <cell r="I20">
            <v>2781.74</v>
          </cell>
          <cell r="J20">
            <v>0</v>
          </cell>
          <cell r="K20">
            <v>0</v>
          </cell>
        </row>
        <row r="21">
          <cell r="A21" t="str">
            <v>DUQUESNAY RONALD</v>
          </cell>
          <cell r="B21">
            <v>120</v>
          </cell>
          <cell r="C21" t="str">
            <v>33</v>
          </cell>
          <cell r="D21" t="str">
            <v>JA $</v>
          </cell>
          <cell r="E21">
            <v>10</v>
          </cell>
          <cell r="F21" t="str">
            <v>MTG.</v>
          </cell>
          <cell r="G21" t="str">
            <v>INDIV.</v>
          </cell>
          <cell r="H21" t="str">
            <v>INDIV.</v>
          </cell>
          <cell r="I21">
            <v>33017.4</v>
          </cell>
          <cell r="J21">
            <v>0</v>
          </cell>
          <cell r="K21">
            <v>0</v>
          </cell>
        </row>
        <row r="22">
          <cell r="A22" t="str">
            <v>DUQUESNAY STEPHEN</v>
          </cell>
          <cell r="B22">
            <v>120</v>
          </cell>
          <cell r="C22" t="str">
            <v>03</v>
          </cell>
          <cell r="D22" t="str">
            <v>JA $</v>
          </cell>
          <cell r="E22">
            <v>10</v>
          </cell>
          <cell r="F22" t="str">
            <v>MTG.</v>
          </cell>
          <cell r="G22" t="str">
            <v>INDIV.</v>
          </cell>
          <cell r="H22" t="str">
            <v>INDIV.</v>
          </cell>
          <cell r="I22">
            <v>0.04</v>
          </cell>
          <cell r="J22">
            <v>0</v>
          </cell>
          <cell r="K22">
            <v>0</v>
          </cell>
        </row>
        <row r="23">
          <cell r="A23" t="str">
            <v>DUQUESNAY STEPHEN</v>
          </cell>
          <cell r="B23">
            <v>120</v>
          </cell>
          <cell r="C23" t="str">
            <v>33</v>
          </cell>
          <cell r="D23" t="str">
            <v>JA $</v>
          </cell>
          <cell r="E23">
            <v>10</v>
          </cell>
          <cell r="F23" t="str">
            <v>MTG.</v>
          </cell>
          <cell r="G23" t="str">
            <v>INDIV.</v>
          </cell>
          <cell r="H23" t="str">
            <v>INDIV.</v>
          </cell>
          <cell r="I23">
            <v>32918.44</v>
          </cell>
          <cell r="J23">
            <v>0</v>
          </cell>
          <cell r="K23">
            <v>0</v>
          </cell>
        </row>
        <row r="24">
          <cell r="A24" t="str">
            <v>STAFF-16%</v>
          </cell>
          <cell r="B24">
            <v>121</v>
          </cell>
          <cell r="C24" t="str">
            <v>10</v>
          </cell>
          <cell r="D24" t="str">
            <v>JA $</v>
          </cell>
          <cell r="E24">
            <v>16</v>
          </cell>
          <cell r="F24" t="str">
            <v>MTG.</v>
          </cell>
          <cell r="G24" t="str">
            <v>construction</v>
          </cell>
          <cell r="H24" t="str">
            <v>INDIV.</v>
          </cell>
          <cell r="I24">
            <v>10147693.15</v>
          </cell>
          <cell r="J24">
            <v>0</v>
          </cell>
          <cell r="K24">
            <v>0</v>
          </cell>
        </row>
        <row r="25">
          <cell r="A25" t="str">
            <v>STAFF-3%</v>
          </cell>
          <cell r="B25">
            <v>121</v>
          </cell>
          <cell r="C25" t="str">
            <v>08</v>
          </cell>
          <cell r="D25" t="str">
            <v>JA $</v>
          </cell>
          <cell r="E25">
            <v>3</v>
          </cell>
          <cell r="F25" t="str">
            <v>MTG.</v>
          </cell>
          <cell r="G25" t="str">
            <v>construction</v>
          </cell>
          <cell r="H25" t="str">
            <v>INDIV.</v>
          </cell>
          <cell r="I25">
            <v>39222440.810000002</v>
          </cell>
          <cell r="J25">
            <v>0</v>
          </cell>
          <cell r="K25">
            <v>0</v>
          </cell>
        </row>
        <row r="26">
          <cell r="A26" t="str">
            <v>BANKSTON BAILEY DEBORAH</v>
          </cell>
          <cell r="B26">
            <v>200</v>
          </cell>
          <cell r="C26" t="str">
            <v>06</v>
          </cell>
          <cell r="D26" t="str">
            <v>USD</v>
          </cell>
          <cell r="E26">
            <v>31.5</v>
          </cell>
          <cell r="F26" t="str">
            <v>O/D</v>
          </cell>
          <cell r="G26" t="str">
            <v>INDIV.</v>
          </cell>
          <cell r="H26" t="str">
            <v>INDIV.</v>
          </cell>
          <cell r="I26">
            <v>25172.5</v>
          </cell>
          <cell r="J26">
            <v>479.01998097050432</v>
          </cell>
          <cell r="K26">
            <v>25172.5</v>
          </cell>
        </row>
        <row r="27">
          <cell r="A27" t="str">
            <v>BECKFORD CAROLINE</v>
          </cell>
          <cell r="B27">
            <v>200</v>
          </cell>
          <cell r="C27" t="str">
            <v>05</v>
          </cell>
          <cell r="D27" t="str">
            <v>JA $</v>
          </cell>
          <cell r="E27">
            <v>31.5</v>
          </cell>
          <cell r="F27" t="str">
            <v>O/D</v>
          </cell>
          <cell r="G27" t="str">
            <v>INDIV.</v>
          </cell>
          <cell r="H27" t="str">
            <v>INDIV.</v>
          </cell>
          <cell r="I27">
            <v>63.45</v>
          </cell>
          <cell r="J27">
            <v>0</v>
          </cell>
          <cell r="K27">
            <v>0</v>
          </cell>
        </row>
        <row r="28">
          <cell r="A28" t="str">
            <v>BINGHAM KELLI-ANN</v>
          </cell>
          <cell r="B28">
            <v>200</v>
          </cell>
          <cell r="C28" t="str">
            <v>01</v>
          </cell>
          <cell r="D28" t="str">
            <v>JA $</v>
          </cell>
          <cell r="E28">
            <v>0</v>
          </cell>
          <cell r="F28" t="str">
            <v>O/D</v>
          </cell>
          <cell r="G28" t="str">
            <v>INDIV.</v>
          </cell>
          <cell r="H28" t="str">
            <v>INDIV.</v>
          </cell>
          <cell r="I28">
            <v>4136.58</v>
          </cell>
          <cell r="J28">
            <v>0</v>
          </cell>
          <cell r="K28">
            <v>0</v>
          </cell>
        </row>
        <row r="29">
          <cell r="A29" t="str">
            <v>BROWNE GLENROY OR MARJORIE</v>
          </cell>
          <cell r="B29">
            <v>200</v>
          </cell>
          <cell r="C29" t="str">
            <v>05</v>
          </cell>
          <cell r="D29" t="str">
            <v>JA $</v>
          </cell>
          <cell r="E29">
            <v>31.5</v>
          </cell>
          <cell r="F29" t="str">
            <v>O/D</v>
          </cell>
          <cell r="G29" t="str">
            <v>INDIV.</v>
          </cell>
          <cell r="H29" t="str">
            <v>INDIV.</v>
          </cell>
          <cell r="I29">
            <v>262.31</v>
          </cell>
          <cell r="J29">
            <v>0</v>
          </cell>
          <cell r="K29">
            <v>0</v>
          </cell>
        </row>
        <row r="30">
          <cell r="A30" t="str">
            <v>CAMPBELL ROGER ANGUS</v>
          </cell>
          <cell r="B30">
            <v>200</v>
          </cell>
          <cell r="C30" t="str">
            <v>62</v>
          </cell>
          <cell r="D30" t="str">
            <v>JA $</v>
          </cell>
          <cell r="E30">
            <v>31.5</v>
          </cell>
          <cell r="F30" t="str">
            <v>O/D</v>
          </cell>
          <cell r="G30" t="str">
            <v>INDIV.</v>
          </cell>
          <cell r="H30" t="str">
            <v>INDIV.</v>
          </cell>
          <cell r="I30">
            <v>4217.12</v>
          </cell>
          <cell r="J30">
            <v>0</v>
          </cell>
          <cell r="K30">
            <v>0</v>
          </cell>
        </row>
        <row r="31">
          <cell r="A31" t="str">
            <v>CARIBBEAN CEMENT COMPANY LTD</v>
          </cell>
          <cell r="B31">
            <v>127</v>
          </cell>
          <cell r="C31" t="str">
            <v>02</v>
          </cell>
          <cell r="D31" t="str">
            <v>JA $</v>
          </cell>
          <cell r="E31">
            <v>26.5</v>
          </cell>
          <cell r="F31" t="str">
            <v>O/D</v>
          </cell>
          <cell r="G31" t="str">
            <v>CEMENT</v>
          </cell>
          <cell r="H31" t="str">
            <v>BUSINESS</v>
          </cell>
          <cell r="I31">
            <v>1776644.44</v>
          </cell>
          <cell r="J31">
            <v>0</v>
          </cell>
          <cell r="K31">
            <v>0</v>
          </cell>
        </row>
        <row r="32">
          <cell r="A32" t="str">
            <v>CARIBBEAN TELECOM LIMITED</v>
          </cell>
          <cell r="B32">
            <v>200</v>
          </cell>
          <cell r="C32" t="str">
            <v>61</v>
          </cell>
          <cell r="D32" t="str">
            <v>USD</v>
          </cell>
          <cell r="E32">
            <v>12</v>
          </cell>
          <cell r="F32" t="str">
            <v>O/D</v>
          </cell>
          <cell r="G32" t="str">
            <v>PROF.</v>
          </cell>
          <cell r="H32" t="str">
            <v>BUSINESS</v>
          </cell>
          <cell r="I32">
            <v>117.19</v>
          </cell>
          <cell r="J32">
            <v>2.2300666032350143</v>
          </cell>
          <cell r="K32">
            <v>117.19</v>
          </cell>
        </row>
        <row r="33">
          <cell r="A33" t="str">
            <v>CHARLTON CECIL ET AL</v>
          </cell>
          <cell r="B33">
            <v>126</v>
          </cell>
          <cell r="C33" t="str">
            <v>04</v>
          </cell>
          <cell r="D33" t="str">
            <v>JA $</v>
          </cell>
          <cell r="E33">
            <v>12</v>
          </cell>
          <cell r="F33" t="str">
            <v>O/D</v>
          </cell>
          <cell r="G33" t="str">
            <v>INDIV.</v>
          </cell>
          <cell r="H33" t="str">
            <v>INDIV.</v>
          </cell>
          <cell r="I33">
            <v>186877.53</v>
          </cell>
          <cell r="J33">
            <v>0</v>
          </cell>
          <cell r="K33">
            <v>0</v>
          </cell>
        </row>
        <row r="34">
          <cell r="A34" t="str">
            <v>CHECKER CHEMICALS LIMITED</v>
          </cell>
          <cell r="B34">
            <v>127</v>
          </cell>
          <cell r="C34" t="str">
            <v>06</v>
          </cell>
          <cell r="D34" t="str">
            <v>JA $</v>
          </cell>
          <cell r="E34">
            <v>19</v>
          </cell>
          <cell r="F34" t="str">
            <v>O/D</v>
          </cell>
          <cell r="G34" t="str">
            <v>MFG-CHEM</v>
          </cell>
          <cell r="H34" t="str">
            <v>BUSINESS</v>
          </cell>
          <cell r="I34">
            <v>579321.31000000006</v>
          </cell>
          <cell r="J34">
            <v>0</v>
          </cell>
          <cell r="K34">
            <v>0</v>
          </cell>
        </row>
        <row r="35">
          <cell r="A35" t="str">
            <v>CHRISTIE RAMONE</v>
          </cell>
          <cell r="B35">
            <v>200</v>
          </cell>
          <cell r="C35" t="str">
            <v>05</v>
          </cell>
          <cell r="D35" t="str">
            <v>JA $</v>
          </cell>
          <cell r="E35">
            <v>31.5</v>
          </cell>
          <cell r="F35" t="str">
            <v>O/D</v>
          </cell>
          <cell r="G35" t="str">
            <v>INDIV.</v>
          </cell>
          <cell r="H35" t="str">
            <v>INDIV.</v>
          </cell>
          <cell r="I35">
            <v>320.12</v>
          </cell>
          <cell r="J35">
            <v>0</v>
          </cell>
          <cell r="K35">
            <v>0</v>
          </cell>
        </row>
        <row r="36">
          <cell r="A36" t="str">
            <v>CIVIL ENG. RESEARCH AND TESTING</v>
          </cell>
          <cell r="B36">
            <v>127</v>
          </cell>
          <cell r="C36" t="str">
            <v>06</v>
          </cell>
          <cell r="D36" t="str">
            <v>JA $</v>
          </cell>
          <cell r="E36">
            <v>19</v>
          </cell>
          <cell r="F36" t="str">
            <v>O/D</v>
          </cell>
          <cell r="G36" t="str">
            <v>PROF.</v>
          </cell>
          <cell r="H36" t="str">
            <v>BUSINESS</v>
          </cell>
          <cell r="I36">
            <v>319108.82</v>
          </cell>
          <cell r="J36">
            <v>0</v>
          </cell>
          <cell r="K36">
            <v>0</v>
          </cell>
        </row>
        <row r="37">
          <cell r="A37" t="str">
            <v>CUFFE MICHAEL OR DANA</v>
          </cell>
          <cell r="B37">
            <v>200</v>
          </cell>
          <cell r="C37" t="str">
            <v>05</v>
          </cell>
          <cell r="D37" t="str">
            <v>JA $</v>
          </cell>
          <cell r="E37">
            <v>31.5</v>
          </cell>
          <cell r="F37" t="str">
            <v>O/D</v>
          </cell>
          <cell r="G37" t="str">
            <v>INDIV.</v>
          </cell>
          <cell r="H37" t="str">
            <v>INDIV.</v>
          </cell>
          <cell r="I37">
            <v>1532.28</v>
          </cell>
          <cell r="J37">
            <v>0</v>
          </cell>
          <cell r="K37">
            <v>0</v>
          </cell>
        </row>
        <row r="38">
          <cell r="A38" t="str">
            <v>DENNY CHRISTOPHER</v>
          </cell>
          <cell r="B38">
            <v>200</v>
          </cell>
          <cell r="C38" t="str">
            <v>01</v>
          </cell>
          <cell r="D38" t="str">
            <v>JA $</v>
          </cell>
          <cell r="E38">
            <v>0</v>
          </cell>
          <cell r="F38" t="str">
            <v>O/D</v>
          </cell>
          <cell r="G38" t="str">
            <v>INDIV.</v>
          </cell>
          <cell r="H38" t="str">
            <v>INDIV.</v>
          </cell>
          <cell r="I38">
            <v>3307.88</v>
          </cell>
          <cell r="J38">
            <v>0</v>
          </cell>
          <cell r="K38">
            <v>0</v>
          </cell>
        </row>
        <row r="39">
          <cell r="A39" t="str">
            <v>DUB PLATE MUSIC PUBLISHERS LTD.</v>
          </cell>
          <cell r="B39">
            <v>126</v>
          </cell>
          <cell r="C39" t="str">
            <v>06</v>
          </cell>
          <cell r="D39" t="str">
            <v>JA $</v>
          </cell>
          <cell r="E39">
            <v>12</v>
          </cell>
          <cell r="F39" t="str">
            <v>O/D</v>
          </cell>
          <cell r="G39" t="str">
            <v>ENTERTAINMENT</v>
          </cell>
          <cell r="H39" t="str">
            <v>BUSINESS</v>
          </cell>
          <cell r="I39">
            <v>113849.24</v>
          </cell>
          <cell r="J39">
            <v>0</v>
          </cell>
          <cell r="K39">
            <v>0</v>
          </cell>
        </row>
        <row r="40">
          <cell r="A40" t="str">
            <v>EMBAJADA DE VENEZUELA EN JAMAICA</v>
          </cell>
          <cell r="B40">
            <v>200</v>
          </cell>
          <cell r="C40" t="str">
            <v>13</v>
          </cell>
          <cell r="D40" t="str">
            <v>USD</v>
          </cell>
          <cell r="E40">
            <v>12</v>
          </cell>
          <cell r="F40" t="str">
            <v>O/D</v>
          </cell>
          <cell r="G40" t="str">
            <v>O'SEAS RES</v>
          </cell>
          <cell r="H40" t="str">
            <v>O'SEAS RES</v>
          </cell>
          <cell r="I40">
            <v>68.84</v>
          </cell>
          <cell r="J40">
            <v>1.3099904852521409</v>
          </cell>
          <cell r="K40">
            <v>68.84</v>
          </cell>
        </row>
        <row r="41">
          <cell r="A41" t="str">
            <v>EMBAJADA DE VENEZUELA -IVCC</v>
          </cell>
          <cell r="B41">
            <v>200</v>
          </cell>
          <cell r="C41" t="str">
            <v>13</v>
          </cell>
          <cell r="D41" t="str">
            <v>USD</v>
          </cell>
          <cell r="E41">
            <v>12</v>
          </cell>
          <cell r="F41" t="str">
            <v>O/D</v>
          </cell>
          <cell r="G41" t="str">
            <v>O'SEAS RES</v>
          </cell>
          <cell r="H41" t="str">
            <v>O'SEAS RES</v>
          </cell>
          <cell r="I41">
            <v>97.22</v>
          </cell>
          <cell r="J41">
            <v>1.8500475737392961</v>
          </cell>
          <cell r="K41">
            <v>97.22</v>
          </cell>
        </row>
        <row r="42">
          <cell r="A42" t="str">
            <v>EMBAJADA DE VENEZUELA -IVCC</v>
          </cell>
          <cell r="B42">
            <v>200</v>
          </cell>
          <cell r="C42" t="str">
            <v>13</v>
          </cell>
          <cell r="D42" t="str">
            <v>USD</v>
          </cell>
          <cell r="E42">
            <v>12</v>
          </cell>
          <cell r="F42" t="str">
            <v>O/D</v>
          </cell>
          <cell r="G42" t="str">
            <v>O'SEAS RES</v>
          </cell>
          <cell r="H42" t="str">
            <v>O'SEAS RES</v>
          </cell>
          <cell r="I42">
            <v>40.99</v>
          </cell>
          <cell r="J42">
            <v>0.78001902949571844</v>
          </cell>
          <cell r="K42">
            <v>40.99</v>
          </cell>
        </row>
        <row r="43">
          <cell r="A43" t="str">
            <v>EMBASSY OF PERU</v>
          </cell>
          <cell r="B43">
            <v>200</v>
          </cell>
          <cell r="C43" t="str">
            <v>22</v>
          </cell>
          <cell r="D43" t="str">
            <v>USD</v>
          </cell>
          <cell r="E43">
            <v>12</v>
          </cell>
          <cell r="F43" t="str">
            <v>O/D</v>
          </cell>
          <cell r="G43" t="str">
            <v>O'SEAS RES</v>
          </cell>
          <cell r="H43" t="str">
            <v>BUSINESS</v>
          </cell>
          <cell r="I43">
            <v>270.63</v>
          </cell>
          <cell r="J43">
            <v>5.1499524262607039</v>
          </cell>
          <cell r="K43">
            <v>270.63</v>
          </cell>
        </row>
        <row r="44">
          <cell r="A44" t="str">
            <v>ESSO STANDARD OIL S.A. LTD.</v>
          </cell>
          <cell r="B44">
            <v>126</v>
          </cell>
          <cell r="C44" t="str">
            <v>02</v>
          </cell>
          <cell r="D44" t="str">
            <v>JA $</v>
          </cell>
          <cell r="E44">
            <v>12</v>
          </cell>
          <cell r="F44" t="str">
            <v>O/D</v>
          </cell>
          <cell r="G44" t="str">
            <v>GAS</v>
          </cell>
          <cell r="H44" t="str">
            <v>BUSINESS</v>
          </cell>
          <cell r="I44">
            <v>14802681.49</v>
          </cell>
          <cell r="J44">
            <v>0</v>
          </cell>
          <cell r="K44">
            <v>0</v>
          </cell>
        </row>
        <row r="45">
          <cell r="A45" t="str">
            <v>ESSO STANDARD OIL S.A. LTD.</v>
          </cell>
          <cell r="B45">
            <v>200</v>
          </cell>
          <cell r="C45" t="str">
            <v>02</v>
          </cell>
          <cell r="D45" t="str">
            <v>JA $</v>
          </cell>
          <cell r="E45">
            <v>12</v>
          </cell>
          <cell r="F45" t="str">
            <v>O/D</v>
          </cell>
          <cell r="G45" t="str">
            <v>GAS</v>
          </cell>
          <cell r="H45" t="str">
            <v>BUSINESS</v>
          </cell>
          <cell r="I45">
            <v>4715642.3</v>
          </cell>
          <cell r="J45">
            <v>0</v>
          </cell>
          <cell r="K45">
            <v>0</v>
          </cell>
        </row>
        <row r="46">
          <cell r="A46" t="str">
            <v>GENERAL TOOL AND SUPPLY</v>
          </cell>
          <cell r="B46">
            <v>200</v>
          </cell>
          <cell r="C46" t="str">
            <v>66</v>
          </cell>
          <cell r="D46" t="str">
            <v>JA $</v>
          </cell>
          <cell r="E46">
            <v>15</v>
          </cell>
          <cell r="F46" t="str">
            <v>O/D</v>
          </cell>
          <cell r="G46" t="str">
            <v>DIST'N</v>
          </cell>
          <cell r="H46" t="str">
            <v>BUSINESS</v>
          </cell>
          <cell r="I46">
            <v>5285.05</v>
          </cell>
          <cell r="J46">
            <v>0</v>
          </cell>
          <cell r="K46">
            <v>0</v>
          </cell>
        </row>
        <row r="47">
          <cell r="A47" t="str">
            <v>GORDON DOTSIE OR CARY-NEIL</v>
          </cell>
          <cell r="B47">
            <v>200</v>
          </cell>
          <cell r="C47" t="str">
            <v>05</v>
          </cell>
          <cell r="D47" t="str">
            <v>JA $</v>
          </cell>
          <cell r="E47">
            <v>31.5</v>
          </cell>
          <cell r="F47" t="str">
            <v>O/D</v>
          </cell>
          <cell r="G47" t="str">
            <v>INDIV.</v>
          </cell>
          <cell r="H47" t="str">
            <v>INDIV.</v>
          </cell>
          <cell r="I47">
            <v>1414.09</v>
          </cell>
          <cell r="J47">
            <v>0</v>
          </cell>
          <cell r="K47">
            <v>0</v>
          </cell>
        </row>
        <row r="48">
          <cell r="A48" t="str">
            <v>GRAHAM JOHN GEORGE</v>
          </cell>
          <cell r="B48">
            <v>200</v>
          </cell>
          <cell r="C48" t="str">
            <v>05</v>
          </cell>
          <cell r="D48" t="str">
            <v>JA $</v>
          </cell>
          <cell r="E48">
            <v>31.5</v>
          </cell>
          <cell r="F48" t="str">
            <v>O/D</v>
          </cell>
          <cell r="G48" t="str">
            <v>INDIV.</v>
          </cell>
          <cell r="H48" t="str">
            <v>INDIV.</v>
          </cell>
          <cell r="I48">
            <v>1225.3399999999999</v>
          </cell>
          <cell r="J48">
            <v>0</v>
          </cell>
          <cell r="K48">
            <v>0</v>
          </cell>
        </row>
        <row r="49">
          <cell r="A49" t="str">
            <v>HARDWARE &amp; LUMBER LTD.</v>
          </cell>
          <cell r="B49">
            <v>127</v>
          </cell>
          <cell r="C49" t="str">
            <v>02</v>
          </cell>
          <cell r="D49" t="str">
            <v>JA $</v>
          </cell>
          <cell r="E49">
            <v>19</v>
          </cell>
          <cell r="F49" t="str">
            <v>O/D</v>
          </cell>
          <cell r="G49" t="str">
            <v>DIST'N</v>
          </cell>
          <cell r="H49" t="str">
            <v>BUSINESS</v>
          </cell>
          <cell r="I49">
            <v>1721626.98</v>
          </cell>
          <cell r="J49">
            <v>0</v>
          </cell>
          <cell r="K49">
            <v>0</v>
          </cell>
        </row>
        <row r="50">
          <cell r="A50" t="str">
            <v>HARMAN SALES COMPANY LTD.</v>
          </cell>
          <cell r="B50">
            <v>127</v>
          </cell>
          <cell r="C50" t="str">
            <v>06</v>
          </cell>
          <cell r="D50" t="str">
            <v>JA $</v>
          </cell>
          <cell r="E50">
            <v>19</v>
          </cell>
          <cell r="F50" t="str">
            <v>O/D</v>
          </cell>
          <cell r="G50" t="str">
            <v>DIST'N</v>
          </cell>
          <cell r="H50" t="str">
            <v>BUSINESS</v>
          </cell>
          <cell r="I50">
            <v>110881.07</v>
          </cell>
          <cell r="J50">
            <v>0</v>
          </cell>
          <cell r="K50">
            <v>0</v>
          </cell>
        </row>
        <row r="51">
          <cell r="A51" t="str">
            <v>HILL-BETTY ENGINEERS LTD.</v>
          </cell>
          <cell r="B51">
            <v>200</v>
          </cell>
          <cell r="C51" t="str">
            <v>66</v>
          </cell>
          <cell r="D51" t="str">
            <v>JA $</v>
          </cell>
          <cell r="E51">
            <v>31.5</v>
          </cell>
          <cell r="F51" t="str">
            <v>O/D</v>
          </cell>
          <cell r="G51" t="str">
            <v>PROF.</v>
          </cell>
          <cell r="H51" t="str">
            <v>BUSINESS</v>
          </cell>
          <cell r="I51">
            <v>55119.199999999997</v>
          </cell>
          <cell r="J51">
            <v>0</v>
          </cell>
          <cell r="K51">
            <v>0</v>
          </cell>
        </row>
        <row r="52">
          <cell r="A52" t="str">
            <v>HOLMES OLIVER OR DAYLE</v>
          </cell>
          <cell r="B52">
            <v>200</v>
          </cell>
          <cell r="C52" t="str">
            <v>05</v>
          </cell>
          <cell r="D52" t="str">
            <v>JA $</v>
          </cell>
          <cell r="E52">
            <v>31.5</v>
          </cell>
          <cell r="F52" t="str">
            <v>O/D</v>
          </cell>
          <cell r="G52" t="str">
            <v>INDIV.</v>
          </cell>
          <cell r="H52" t="str">
            <v>INDIV.</v>
          </cell>
          <cell r="I52">
            <v>30028.71</v>
          </cell>
          <cell r="J52">
            <v>0</v>
          </cell>
          <cell r="K52">
            <v>0</v>
          </cell>
        </row>
        <row r="53">
          <cell r="A53" t="str">
            <v>IT'S A DOGS WORLD LIMITED</v>
          </cell>
          <cell r="B53">
            <v>127</v>
          </cell>
          <cell r="C53" t="str">
            <v>06</v>
          </cell>
          <cell r="D53" t="str">
            <v>JA $</v>
          </cell>
          <cell r="E53">
            <v>19</v>
          </cell>
          <cell r="F53" t="str">
            <v>O/D</v>
          </cell>
          <cell r="G53" t="str">
            <v>PROF.</v>
          </cell>
          <cell r="H53" t="str">
            <v>BUSINESS</v>
          </cell>
          <cell r="I53">
            <v>11216.4</v>
          </cell>
          <cell r="J53">
            <v>0</v>
          </cell>
          <cell r="K53">
            <v>0</v>
          </cell>
        </row>
        <row r="54">
          <cell r="A54" t="str">
            <v>JAMAICA ELECTRICAL TECHNOLOGY</v>
          </cell>
          <cell r="B54">
            <v>126</v>
          </cell>
          <cell r="C54" t="str">
            <v>07</v>
          </cell>
          <cell r="D54" t="str">
            <v>JA $</v>
          </cell>
          <cell r="E54">
            <v>26.3</v>
          </cell>
          <cell r="F54" t="str">
            <v>O/D</v>
          </cell>
          <cell r="G54" t="str">
            <v>PROF.</v>
          </cell>
          <cell r="H54" t="str">
            <v>BUSINESS</v>
          </cell>
          <cell r="I54">
            <v>505380.31</v>
          </cell>
          <cell r="J54">
            <v>0</v>
          </cell>
          <cell r="K54">
            <v>0</v>
          </cell>
        </row>
        <row r="55">
          <cell r="A55" t="str">
            <v>JAMES SAMUELS AND CO. LTD.</v>
          </cell>
          <cell r="B55">
            <v>200</v>
          </cell>
          <cell r="C55" t="str">
            <v>66</v>
          </cell>
          <cell r="D55" t="str">
            <v>JA $</v>
          </cell>
          <cell r="E55">
            <v>31.5</v>
          </cell>
          <cell r="F55" t="str">
            <v>O/D</v>
          </cell>
          <cell r="G55" t="str">
            <v>PROF.</v>
          </cell>
          <cell r="H55" t="str">
            <v>BUSINESS</v>
          </cell>
          <cell r="I55">
            <v>2581.04</v>
          </cell>
          <cell r="J55">
            <v>0</v>
          </cell>
          <cell r="K55">
            <v>0</v>
          </cell>
        </row>
        <row r="56">
          <cell r="A56" t="str">
            <v>JARRETT VERNETA OR LITTLE M.</v>
          </cell>
          <cell r="B56">
            <v>200</v>
          </cell>
          <cell r="C56" t="str">
            <v>05</v>
          </cell>
          <cell r="D56" t="str">
            <v>JA $</v>
          </cell>
          <cell r="E56">
            <v>31.5</v>
          </cell>
          <cell r="F56" t="str">
            <v>O/D</v>
          </cell>
          <cell r="G56" t="str">
            <v>INDIV.</v>
          </cell>
          <cell r="H56" t="str">
            <v>INDIV.</v>
          </cell>
          <cell r="I56">
            <v>236.54</v>
          </cell>
          <cell r="J56">
            <v>0</v>
          </cell>
          <cell r="K56">
            <v>0</v>
          </cell>
        </row>
        <row r="57">
          <cell r="A57" t="str">
            <v>JOHNSON &amp; JOHNSON JA. LTD.</v>
          </cell>
          <cell r="B57">
            <v>127</v>
          </cell>
          <cell r="C57" t="str">
            <v>01</v>
          </cell>
          <cell r="D57" t="str">
            <v>JA $</v>
          </cell>
          <cell r="E57">
            <v>26.3</v>
          </cell>
          <cell r="F57" t="str">
            <v>O/D</v>
          </cell>
          <cell r="G57" t="str">
            <v>DIST'N</v>
          </cell>
          <cell r="H57" t="str">
            <v>BUSINESS</v>
          </cell>
          <cell r="I57">
            <v>14451447.300000001</v>
          </cell>
          <cell r="J57">
            <v>0</v>
          </cell>
          <cell r="K57">
            <v>0</v>
          </cell>
        </row>
        <row r="58">
          <cell r="A58" t="str">
            <v>KEENADON LTD T-A L.G SERV CENTRE</v>
          </cell>
          <cell r="B58">
            <v>127</v>
          </cell>
          <cell r="C58" t="str">
            <v>06</v>
          </cell>
          <cell r="D58" t="str">
            <v>JA $</v>
          </cell>
          <cell r="E58">
            <v>29</v>
          </cell>
          <cell r="F58" t="str">
            <v>O/D</v>
          </cell>
          <cell r="G58" t="str">
            <v>GAS</v>
          </cell>
          <cell r="H58" t="str">
            <v>BUSINESS</v>
          </cell>
          <cell r="I58">
            <v>999914.29</v>
          </cell>
          <cell r="J58">
            <v>0</v>
          </cell>
          <cell r="K58">
            <v>0</v>
          </cell>
        </row>
        <row r="59">
          <cell r="A59" t="str">
            <v>KIM JIN HEE</v>
          </cell>
          <cell r="B59">
            <v>200</v>
          </cell>
          <cell r="C59" t="str">
            <v>05</v>
          </cell>
          <cell r="D59" t="str">
            <v>JA $</v>
          </cell>
          <cell r="E59">
            <v>31.5</v>
          </cell>
          <cell r="F59" t="str">
            <v>O/D</v>
          </cell>
          <cell r="G59" t="str">
            <v>INDIV.</v>
          </cell>
          <cell r="H59" t="str">
            <v>INDIV.</v>
          </cell>
          <cell r="I59">
            <v>85.95</v>
          </cell>
          <cell r="J59">
            <v>0</v>
          </cell>
          <cell r="K59">
            <v>0</v>
          </cell>
        </row>
        <row r="60">
          <cell r="A60" t="str">
            <v>L'ART INTERIEUR DESIGN LTD.</v>
          </cell>
          <cell r="B60">
            <v>127</v>
          </cell>
          <cell r="C60" t="str">
            <v>07</v>
          </cell>
          <cell r="D60" t="str">
            <v>JA $</v>
          </cell>
          <cell r="E60">
            <v>26.3</v>
          </cell>
          <cell r="F60" t="str">
            <v>O/D</v>
          </cell>
          <cell r="G60" t="str">
            <v>PROF.</v>
          </cell>
          <cell r="H60" t="str">
            <v>BUSINESS</v>
          </cell>
          <cell r="I60">
            <v>27125.73</v>
          </cell>
          <cell r="J60">
            <v>0</v>
          </cell>
          <cell r="K60">
            <v>0</v>
          </cell>
        </row>
        <row r="61">
          <cell r="A61" t="str">
            <v>LEWIS MARTIN J.</v>
          </cell>
          <cell r="B61">
            <v>200</v>
          </cell>
          <cell r="C61" t="str">
            <v>05</v>
          </cell>
          <cell r="D61" t="str">
            <v>JA $</v>
          </cell>
          <cell r="E61">
            <v>31.5</v>
          </cell>
          <cell r="F61" t="str">
            <v>O/D</v>
          </cell>
          <cell r="G61" t="str">
            <v>INDIV.</v>
          </cell>
          <cell r="H61" t="str">
            <v>INDIV.</v>
          </cell>
          <cell r="I61">
            <v>22885.71</v>
          </cell>
          <cell r="J61">
            <v>0</v>
          </cell>
          <cell r="K61">
            <v>0</v>
          </cell>
        </row>
        <row r="62">
          <cell r="A62" t="str">
            <v>MARLEY DAVID OR BOGLE LORRAINE</v>
          </cell>
          <cell r="B62">
            <v>200</v>
          </cell>
          <cell r="C62" t="str">
            <v>05</v>
          </cell>
          <cell r="D62" t="str">
            <v>JA $</v>
          </cell>
          <cell r="E62">
            <v>31.5</v>
          </cell>
          <cell r="F62" t="str">
            <v>O/D</v>
          </cell>
          <cell r="G62" t="str">
            <v>INDIV.</v>
          </cell>
          <cell r="H62" t="str">
            <v>INDIV.</v>
          </cell>
          <cell r="I62">
            <v>586.76</v>
          </cell>
          <cell r="J62">
            <v>0</v>
          </cell>
          <cell r="K62">
            <v>0</v>
          </cell>
        </row>
        <row r="63">
          <cell r="A63" t="str">
            <v>MASTER MACK ENTERPRISE</v>
          </cell>
          <cell r="B63">
            <v>200</v>
          </cell>
          <cell r="C63" t="str">
            <v>66</v>
          </cell>
          <cell r="D63" t="str">
            <v>JA $</v>
          </cell>
          <cell r="E63">
            <v>31.5</v>
          </cell>
          <cell r="F63" t="str">
            <v>O/D</v>
          </cell>
          <cell r="G63" t="str">
            <v>PROF.</v>
          </cell>
          <cell r="H63" t="str">
            <v>BUSINESS</v>
          </cell>
          <cell r="I63">
            <v>1648887.58</v>
          </cell>
          <cell r="J63">
            <v>0</v>
          </cell>
          <cell r="K63">
            <v>0</v>
          </cell>
        </row>
        <row r="64">
          <cell r="A64" t="str">
            <v>MATROUSSE HOLDINGS LIMITED</v>
          </cell>
          <cell r="B64">
            <v>126</v>
          </cell>
          <cell r="C64" t="str">
            <v>06</v>
          </cell>
          <cell r="D64" t="str">
            <v>JA $</v>
          </cell>
          <cell r="E64">
            <v>11</v>
          </cell>
          <cell r="F64" t="str">
            <v>O/D</v>
          </cell>
          <cell r="G64" t="str">
            <v>PROF.</v>
          </cell>
          <cell r="H64" t="str">
            <v>BUSINESS</v>
          </cell>
          <cell r="I64">
            <v>740701.42</v>
          </cell>
          <cell r="J64">
            <v>0</v>
          </cell>
          <cell r="K64">
            <v>0</v>
          </cell>
        </row>
        <row r="65">
          <cell r="A65" t="str">
            <v>MAYNE ROHAN AND OR HOPE</v>
          </cell>
          <cell r="B65">
            <v>200</v>
          </cell>
          <cell r="C65" t="str">
            <v>01</v>
          </cell>
          <cell r="D65" t="str">
            <v>JA $</v>
          </cell>
          <cell r="E65">
            <v>0</v>
          </cell>
          <cell r="F65" t="str">
            <v>O/D</v>
          </cell>
          <cell r="G65" t="str">
            <v>INDIV.</v>
          </cell>
          <cell r="H65" t="str">
            <v>INDIV.</v>
          </cell>
          <cell r="I65">
            <v>3095.97</v>
          </cell>
          <cell r="J65">
            <v>0</v>
          </cell>
          <cell r="K65">
            <v>0</v>
          </cell>
        </row>
        <row r="66">
          <cell r="A66" t="str">
            <v>MORINDA INTERNATIONAL JA. LTD.</v>
          </cell>
          <cell r="B66">
            <v>200</v>
          </cell>
          <cell r="C66" t="str">
            <v>66</v>
          </cell>
          <cell r="D66" t="str">
            <v>JA $</v>
          </cell>
          <cell r="E66">
            <v>31.5</v>
          </cell>
          <cell r="F66" t="str">
            <v>O/D</v>
          </cell>
          <cell r="G66" t="str">
            <v>DIST'N</v>
          </cell>
          <cell r="H66" t="str">
            <v>BUSINESS</v>
          </cell>
          <cell r="I66">
            <v>175804.32</v>
          </cell>
          <cell r="J66">
            <v>0</v>
          </cell>
          <cell r="K66">
            <v>0</v>
          </cell>
        </row>
        <row r="67">
          <cell r="A67" t="str">
            <v>MOSES PETER</v>
          </cell>
          <cell r="B67">
            <v>200</v>
          </cell>
          <cell r="C67" t="str">
            <v>01</v>
          </cell>
          <cell r="D67" t="str">
            <v>JA $</v>
          </cell>
          <cell r="E67">
            <v>0</v>
          </cell>
          <cell r="F67" t="str">
            <v>O/D</v>
          </cell>
          <cell r="G67" t="str">
            <v>INDIV.</v>
          </cell>
          <cell r="H67" t="str">
            <v>INDIV.</v>
          </cell>
          <cell r="I67">
            <v>380534.82</v>
          </cell>
          <cell r="J67">
            <v>0</v>
          </cell>
          <cell r="K67">
            <v>0</v>
          </cell>
        </row>
        <row r="68">
          <cell r="A68" t="str">
            <v>MUSSON JAMAICA LTD.</v>
          </cell>
          <cell r="B68">
            <v>126</v>
          </cell>
          <cell r="C68" t="str">
            <v>02</v>
          </cell>
          <cell r="D68" t="str">
            <v>JA $</v>
          </cell>
          <cell r="E68">
            <v>12</v>
          </cell>
          <cell r="F68" t="str">
            <v>O/D</v>
          </cell>
          <cell r="G68" t="str">
            <v>FOOD</v>
          </cell>
          <cell r="H68" t="str">
            <v>BUSINESS</v>
          </cell>
          <cell r="I68">
            <v>4429561.76</v>
          </cell>
          <cell r="J68">
            <v>0</v>
          </cell>
          <cell r="K68">
            <v>0</v>
          </cell>
        </row>
        <row r="69">
          <cell r="A69" t="str">
            <v>MYERS,FLETCHER AND GORDON</v>
          </cell>
          <cell r="B69">
            <v>127</v>
          </cell>
          <cell r="C69" t="str">
            <v>02</v>
          </cell>
          <cell r="D69" t="str">
            <v>JA $</v>
          </cell>
          <cell r="E69">
            <v>26.3</v>
          </cell>
          <cell r="F69" t="str">
            <v>O/D</v>
          </cell>
          <cell r="G69" t="str">
            <v>PROF.</v>
          </cell>
          <cell r="H69" t="str">
            <v>BUSINESS</v>
          </cell>
          <cell r="I69">
            <v>186.78</v>
          </cell>
          <cell r="J69">
            <v>0</v>
          </cell>
          <cell r="K69">
            <v>0</v>
          </cell>
        </row>
        <row r="70">
          <cell r="A70" t="str">
            <v>NESTLE JAMAICA LIMITED</v>
          </cell>
          <cell r="B70">
            <v>127</v>
          </cell>
          <cell r="C70" t="str">
            <v>02</v>
          </cell>
          <cell r="D70" t="str">
            <v>JA $</v>
          </cell>
          <cell r="E70">
            <v>19</v>
          </cell>
          <cell r="F70" t="str">
            <v>O/D</v>
          </cell>
          <cell r="G70" t="str">
            <v>FOOD</v>
          </cell>
          <cell r="H70" t="str">
            <v>BUSINESS</v>
          </cell>
          <cell r="I70">
            <v>9537.5300000000007</v>
          </cell>
          <cell r="J70">
            <v>0</v>
          </cell>
          <cell r="K70">
            <v>0</v>
          </cell>
        </row>
        <row r="71">
          <cell r="A71" t="str">
            <v>PAN CARIBBEAN MERCHANT BANK LTD.</v>
          </cell>
          <cell r="B71">
            <v>200</v>
          </cell>
          <cell r="C71" t="str">
            <v>21</v>
          </cell>
          <cell r="D71" t="str">
            <v>JA $</v>
          </cell>
          <cell r="E71">
            <v>31.5</v>
          </cell>
          <cell r="F71" t="str">
            <v>O/D</v>
          </cell>
          <cell r="G71" t="str">
            <v>F.I.</v>
          </cell>
          <cell r="H71" t="str">
            <v>F.I.</v>
          </cell>
          <cell r="I71">
            <v>41935413.240000002</v>
          </cell>
          <cell r="J71">
            <v>0</v>
          </cell>
          <cell r="K71">
            <v>0</v>
          </cell>
        </row>
        <row r="72">
          <cell r="A72" t="str">
            <v>POWELL DAUDRIE</v>
          </cell>
          <cell r="B72">
            <v>200</v>
          </cell>
          <cell r="C72" t="str">
            <v>01</v>
          </cell>
          <cell r="D72" t="str">
            <v>JA $</v>
          </cell>
          <cell r="E72">
            <v>0</v>
          </cell>
          <cell r="F72" t="str">
            <v>O/D</v>
          </cell>
          <cell r="G72" t="str">
            <v>INDIV.</v>
          </cell>
          <cell r="H72" t="str">
            <v>INDIV.</v>
          </cell>
          <cell r="I72">
            <v>1300.5899999999999</v>
          </cell>
          <cell r="J72">
            <v>0</v>
          </cell>
          <cell r="K72">
            <v>0</v>
          </cell>
        </row>
        <row r="73">
          <cell r="A73" t="str">
            <v>REID VINCENT A.</v>
          </cell>
          <cell r="B73">
            <v>200</v>
          </cell>
          <cell r="C73" t="str">
            <v>05</v>
          </cell>
          <cell r="D73" t="str">
            <v>JA $</v>
          </cell>
          <cell r="E73">
            <v>31.5</v>
          </cell>
          <cell r="F73" t="str">
            <v>O/D</v>
          </cell>
          <cell r="G73" t="str">
            <v>INDIV.</v>
          </cell>
          <cell r="H73" t="str">
            <v>INDIV.</v>
          </cell>
          <cell r="I73">
            <v>15.53</v>
          </cell>
          <cell r="J73">
            <v>0</v>
          </cell>
          <cell r="K73">
            <v>0</v>
          </cell>
        </row>
        <row r="74">
          <cell r="A74" t="str">
            <v>ROSE ROMER-ADRIAN-CHANNER-SMITH</v>
          </cell>
          <cell r="B74">
            <v>200</v>
          </cell>
          <cell r="C74" t="str">
            <v>05</v>
          </cell>
          <cell r="D74" t="str">
            <v>JA $</v>
          </cell>
          <cell r="E74">
            <v>31.5</v>
          </cell>
          <cell r="F74" t="str">
            <v>O/D</v>
          </cell>
          <cell r="G74" t="str">
            <v>INDIV.</v>
          </cell>
          <cell r="H74" t="str">
            <v>INDIV.</v>
          </cell>
          <cell r="I74">
            <v>5438.94</v>
          </cell>
          <cell r="J74">
            <v>0</v>
          </cell>
          <cell r="K74">
            <v>0</v>
          </cell>
        </row>
        <row r="75">
          <cell r="A75" t="str">
            <v>RUGBY JA. LIME AND MINERALS LTD.</v>
          </cell>
          <cell r="B75">
            <v>200</v>
          </cell>
          <cell r="C75" t="str">
            <v>07</v>
          </cell>
          <cell r="D75" t="str">
            <v>JA $</v>
          </cell>
          <cell r="E75">
            <v>31.5</v>
          </cell>
          <cell r="F75" t="str">
            <v>O/D</v>
          </cell>
          <cell r="G75" t="str">
            <v>MINING</v>
          </cell>
          <cell r="H75" t="str">
            <v>BUSINESS</v>
          </cell>
          <cell r="I75">
            <v>187152.75</v>
          </cell>
          <cell r="J75">
            <v>0</v>
          </cell>
          <cell r="K75">
            <v>0</v>
          </cell>
        </row>
        <row r="76">
          <cell r="A76" t="str">
            <v>SCULLY VERNADETTE OR VIVION</v>
          </cell>
          <cell r="B76">
            <v>200</v>
          </cell>
          <cell r="C76" t="str">
            <v>05</v>
          </cell>
          <cell r="D76" t="str">
            <v>JA $</v>
          </cell>
          <cell r="E76">
            <v>31.5</v>
          </cell>
          <cell r="F76" t="str">
            <v>O/D</v>
          </cell>
          <cell r="G76" t="str">
            <v>INDIV.</v>
          </cell>
          <cell r="H76" t="str">
            <v>INDIV.</v>
          </cell>
          <cell r="I76">
            <v>161.08000000000001</v>
          </cell>
          <cell r="J76">
            <v>0</v>
          </cell>
          <cell r="K76">
            <v>0</v>
          </cell>
        </row>
        <row r="77">
          <cell r="A77" t="str">
            <v>SHEIP GLADYS OR PLUNKETT AUDREY</v>
          </cell>
          <cell r="B77">
            <v>200</v>
          </cell>
          <cell r="C77" t="str">
            <v>05</v>
          </cell>
          <cell r="D77" t="str">
            <v>JA $</v>
          </cell>
          <cell r="E77">
            <v>31.5</v>
          </cell>
          <cell r="F77" t="str">
            <v>O/D</v>
          </cell>
          <cell r="G77" t="str">
            <v>INDIV.</v>
          </cell>
          <cell r="H77" t="str">
            <v>INDIV.</v>
          </cell>
          <cell r="I77">
            <v>95.89</v>
          </cell>
          <cell r="J77">
            <v>0</v>
          </cell>
          <cell r="K77">
            <v>0</v>
          </cell>
        </row>
        <row r="78">
          <cell r="A78" t="str">
            <v>SMITH DONNA</v>
          </cell>
          <cell r="B78">
            <v>200</v>
          </cell>
          <cell r="C78" t="str">
            <v>01</v>
          </cell>
          <cell r="D78" t="str">
            <v>JA $</v>
          </cell>
          <cell r="E78">
            <v>0</v>
          </cell>
          <cell r="F78" t="str">
            <v>O/D</v>
          </cell>
          <cell r="G78" t="str">
            <v>INDIV.</v>
          </cell>
          <cell r="H78" t="str">
            <v>INDIV.</v>
          </cell>
          <cell r="I78">
            <v>1342.15</v>
          </cell>
          <cell r="J78">
            <v>0</v>
          </cell>
          <cell r="K78">
            <v>0</v>
          </cell>
        </row>
        <row r="79">
          <cell r="A79" t="str">
            <v>TAYLOR ROBERT AND KECIA J.</v>
          </cell>
          <cell r="B79">
            <v>200</v>
          </cell>
          <cell r="C79" t="str">
            <v>01</v>
          </cell>
          <cell r="D79" t="str">
            <v>JA $</v>
          </cell>
          <cell r="E79">
            <v>0</v>
          </cell>
          <cell r="F79" t="str">
            <v>O/D</v>
          </cell>
          <cell r="G79" t="str">
            <v>INDIV.</v>
          </cell>
          <cell r="H79" t="str">
            <v>INDIV.</v>
          </cell>
          <cell r="I79">
            <v>5491.15</v>
          </cell>
          <cell r="J79">
            <v>0</v>
          </cell>
          <cell r="K79">
            <v>0</v>
          </cell>
        </row>
        <row r="80">
          <cell r="A80" t="str">
            <v>TEXACO CARIBBEAN INC.</v>
          </cell>
          <cell r="B80">
            <v>127</v>
          </cell>
          <cell r="C80" t="str">
            <v>02</v>
          </cell>
          <cell r="D80" t="str">
            <v>JA $</v>
          </cell>
          <cell r="E80">
            <v>29</v>
          </cell>
          <cell r="F80" t="str">
            <v>O/D</v>
          </cell>
          <cell r="G80" t="str">
            <v>GAS</v>
          </cell>
          <cell r="H80" t="str">
            <v>BUSINESS</v>
          </cell>
          <cell r="I80">
            <v>697.75</v>
          </cell>
          <cell r="J80">
            <v>0</v>
          </cell>
          <cell r="K80">
            <v>0</v>
          </cell>
        </row>
        <row r="81">
          <cell r="A81" t="str">
            <v>THE TRAVEL CENTRE LTD.</v>
          </cell>
          <cell r="B81">
            <v>200</v>
          </cell>
          <cell r="C81" t="str">
            <v>07</v>
          </cell>
          <cell r="D81" t="str">
            <v>JA $</v>
          </cell>
          <cell r="E81">
            <v>31.5</v>
          </cell>
          <cell r="F81" t="str">
            <v>O/D</v>
          </cell>
          <cell r="G81" t="str">
            <v>PROF.</v>
          </cell>
          <cell r="H81" t="str">
            <v>BUSINESS</v>
          </cell>
          <cell r="I81">
            <v>99.39</v>
          </cell>
          <cell r="J81">
            <v>0</v>
          </cell>
          <cell r="K81">
            <v>0</v>
          </cell>
        </row>
        <row r="82">
          <cell r="A82" t="str">
            <v>TRADECO</v>
          </cell>
          <cell r="B82">
            <v>200</v>
          </cell>
          <cell r="C82" t="str">
            <v>02</v>
          </cell>
          <cell r="D82" t="str">
            <v>JA $</v>
          </cell>
          <cell r="E82">
            <v>31.5</v>
          </cell>
          <cell r="F82" t="str">
            <v>O/D</v>
          </cell>
          <cell r="G82" t="str">
            <v>PROF.</v>
          </cell>
          <cell r="H82" t="str">
            <v>BUSINESS</v>
          </cell>
          <cell r="I82">
            <v>89.4</v>
          </cell>
          <cell r="J82">
            <v>0</v>
          </cell>
          <cell r="K82">
            <v>0</v>
          </cell>
        </row>
        <row r="83">
          <cell r="A83" t="str">
            <v>VAP LIMITED</v>
          </cell>
          <cell r="B83">
            <v>127</v>
          </cell>
          <cell r="C83" t="str">
            <v>06</v>
          </cell>
          <cell r="D83" t="str">
            <v>JA $</v>
          </cell>
          <cell r="E83">
            <v>32</v>
          </cell>
          <cell r="F83" t="str">
            <v>O/D</v>
          </cell>
          <cell r="G83" t="str">
            <v>PROF.</v>
          </cell>
          <cell r="H83" t="str">
            <v>BUSINESS</v>
          </cell>
          <cell r="I83">
            <v>3639590.97</v>
          </cell>
          <cell r="J83">
            <v>0</v>
          </cell>
          <cell r="K83">
            <v>0</v>
          </cell>
        </row>
        <row r="84">
          <cell r="A84" t="str">
            <v>WHYTE MICHAEL</v>
          </cell>
          <cell r="B84">
            <v>200</v>
          </cell>
          <cell r="C84" t="str">
            <v>01</v>
          </cell>
          <cell r="D84" t="str">
            <v>JA $</v>
          </cell>
          <cell r="E84">
            <v>0</v>
          </cell>
          <cell r="F84" t="str">
            <v>O/D</v>
          </cell>
          <cell r="G84" t="str">
            <v>INDIV.</v>
          </cell>
          <cell r="H84" t="str">
            <v>INDIV.</v>
          </cell>
          <cell r="I84">
            <v>1644.19</v>
          </cell>
          <cell r="J84">
            <v>0</v>
          </cell>
          <cell r="K84">
            <v>0</v>
          </cell>
        </row>
        <row r="85">
          <cell r="A85" t="str">
            <v>WILSON TRUDY</v>
          </cell>
          <cell r="B85">
            <v>200</v>
          </cell>
          <cell r="C85" t="str">
            <v>01</v>
          </cell>
          <cell r="D85" t="str">
            <v>JA $</v>
          </cell>
          <cell r="E85">
            <v>0</v>
          </cell>
          <cell r="F85" t="str">
            <v>O/D</v>
          </cell>
          <cell r="G85" t="str">
            <v>INDIV.</v>
          </cell>
          <cell r="H85" t="str">
            <v>INDIV.</v>
          </cell>
          <cell r="I85">
            <v>1331.67</v>
          </cell>
          <cell r="J85">
            <v>0</v>
          </cell>
          <cell r="K85">
            <v>0</v>
          </cell>
        </row>
        <row r="86">
          <cell r="A86" t="str">
            <v>WYNTER SONIA AND OR BRIAN</v>
          </cell>
          <cell r="B86">
            <v>200</v>
          </cell>
          <cell r="C86" t="str">
            <v>01</v>
          </cell>
          <cell r="D86" t="str">
            <v>JA $</v>
          </cell>
          <cell r="E86">
            <v>0</v>
          </cell>
          <cell r="F86" t="str">
            <v>O/D</v>
          </cell>
          <cell r="G86" t="str">
            <v>INDIV.</v>
          </cell>
          <cell r="H86" t="str">
            <v>INDIV.</v>
          </cell>
          <cell r="I86">
            <v>78989.289999999994</v>
          </cell>
          <cell r="J86">
            <v>0</v>
          </cell>
          <cell r="K86">
            <v>0</v>
          </cell>
        </row>
        <row r="87">
          <cell r="A87" t="str">
            <v>BARRETT CALMAN</v>
          </cell>
          <cell r="B87">
            <v>120</v>
          </cell>
          <cell r="C87" t="str">
            <v>02</v>
          </cell>
          <cell r="D87" t="str">
            <v>JA $</v>
          </cell>
          <cell r="E87">
            <v>32</v>
          </cell>
          <cell r="F87" t="str">
            <v>TERM</v>
          </cell>
          <cell r="G87" t="str">
            <v>INDIV.</v>
          </cell>
          <cell r="H87" t="str">
            <v>INDIV.</v>
          </cell>
          <cell r="I87">
            <v>3799999.99</v>
          </cell>
          <cell r="J87">
            <v>0</v>
          </cell>
          <cell r="K87">
            <v>0</v>
          </cell>
        </row>
        <row r="88">
          <cell r="A88" t="str">
            <v>BOGUES BROTHERS INDUSTRIES LTD</v>
          </cell>
          <cell r="B88">
            <v>120</v>
          </cell>
          <cell r="C88" t="str">
            <v>50</v>
          </cell>
          <cell r="D88" t="str">
            <v>JA $</v>
          </cell>
          <cell r="E88">
            <v>15</v>
          </cell>
          <cell r="F88" t="str">
            <v>TERM</v>
          </cell>
          <cell r="G88" t="str">
            <v>PROF.</v>
          </cell>
          <cell r="H88" t="str">
            <v>BUSINESS</v>
          </cell>
          <cell r="I88">
            <v>5250000</v>
          </cell>
          <cell r="J88">
            <v>0</v>
          </cell>
          <cell r="K88">
            <v>0</v>
          </cell>
        </row>
        <row r="89">
          <cell r="A89" t="str">
            <v>CAPITAL AND CREDIT MERCHANT BANK</v>
          </cell>
          <cell r="B89">
            <v>120</v>
          </cell>
          <cell r="C89" t="str">
            <v>51</v>
          </cell>
          <cell r="D89" t="str">
            <v>USD</v>
          </cell>
          <cell r="E89">
            <v>7.25</v>
          </cell>
          <cell r="F89" t="str">
            <v>TERM</v>
          </cell>
          <cell r="G89" t="str">
            <v>F.I.</v>
          </cell>
          <cell r="H89" t="str">
            <v>F.I.</v>
          </cell>
          <cell r="I89">
            <v>173415000</v>
          </cell>
          <cell r="J89">
            <v>3300000</v>
          </cell>
          <cell r="K89">
            <v>173415000</v>
          </cell>
        </row>
        <row r="90">
          <cell r="A90" t="str">
            <v>CARIBBEAN CEMENT COMPANY LTD</v>
          </cell>
          <cell r="B90">
            <v>120</v>
          </cell>
          <cell r="C90" t="str">
            <v>04</v>
          </cell>
          <cell r="D90" t="str">
            <v>JA $</v>
          </cell>
          <cell r="E90">
            <v>26.5</v>
          </cell>
          <cell r="F90" t="str">
            <v>TERM</v>
          </cell>
          <cell r="G90" t="str">
            <v>CEMENT</v>
          </cell>
          <cell r="H90" t="str">
            <v>BUSINESS</v>
          </cell>
          <cell r="I90">
            <v>3736160.39</v>
          </cell>
          <cell r="J90">
            <v>0</v>
          </cell>
          <cell r="K90">
            <v>0</v>
          </cell>
        </row>
        <row r="91">
          <cell r="A91" t="str">
            <v>CESCO LIMITED</v>
          </cell>
          <cell r="B91">
            <v>120</v>
          </cell>
          <cell r="C91" t="str">
            <v>42</v>
          </cell>
          <cell r="D91" t="str">
            <v>USD</v>
          </cell>
          <cell r="E91">
            <v>15</v>
          </cell>
          <cell r="F91" t="str">
            <v>TERM</v>
          </cell>
          <cell r="G91" t="str">
            <v>DIST'N</v>
          </cell>
          <cell r="H91" t="str">
            <v>BUSINESS</v>
          </cell>
          <cell r="I91">
            <v>20946119.43</v>
          </cell>
          <cell r="J91">
            <v>398594.09000951477</v>
          </cell>
          <cell r="K91">
            <v>20946119.43</v>
          </cell>
        </row>
        <row r="92">
          <cell r="A92" t="str">
            <v>CHECKER INT'L</v>
          </cell>
          <cell r="B92">
            <v>120</v>
          </cell>
          <cell r="C92" t="str">
            <v>02</v>
          </cell>
          <cell r="D92" t="str">
            <v>USD</v>
          </cell>
          <cell r="E92">
            <v>12</v>
          </cell>
          <cell r="F92" t="str">
            <v>TERM</v>
          </cell>
          <cell r="G92" t="str">
            <v>MFG-CHEM</v>
          </cell>
          <cell r="H92" t="str">
            <v>BUSINESS</v>
          </cell>
          <cell r="I92">
            <v>1662961.57</v>
          </cell>
          <cell r="J92">
            <v>31645.320076117987</v>
          </cell>
          <cell r="K92">
            <v>1662961.57</v>
          </cell>
        </row>
        <row r="93">
          <cell r="A93" t="str">
            <v>CLARKE WILLIAM</v>
          </cell>
          <cell r="B93">
            <v>120</v>
          </cell>
          <cell r="C93" t="str">
            <v>52</v>
          </cell>
          <cell r="D93" t="str">
            <v>USD</v>
          </cell>
          <cell r="E93">
            <v>20</v>
          </cell>
          <cell r="F93" t="str">
            <v>TERM</v>
          </cell>
          <cell r="G93" t="str">
            <v>INDIV.</v>
          </cell>
          <cell r="H93" t="str">
            <v>INDIV.</v>
          </cell>
          <cell r="I93">
            <v>10510000</v>
          </cell>
          <cell r="J93">
            <v>200000</v>
          </cell>
          <cell r="K93">
            <v>10510000</v>
          </cell>
        </row>
        <row r="94">
          <cell r="A94" t="str">
            <v>COATES BROTHERS JAMAICA LIMITED</v>
          </cell>
          <cell r="B94">
            <v>120</v>
          </cell>
          <cell r="C94" t="str">
            <v>04</v>
          </cell>
          <cell r="D94" t="str">
            <v>JA $</v>
          </cell>
          <cell r="E94">
            <v>15</v>
          </cell>
          <cell r="F94" t="str">
            <v>TERM</v>
          </cell>
          <cell r="G94" t="str">
            <v>PROF.</v>
          </cell>
          <cell r="H94" t="str">
            <v>BUSINESS</v>
          </cell>
          <cell r="I94">
            <v>1434690.9</v>
          </cell>
          <cell r="J94">
            <v>0</v>
          </cell>
          <cell r="K94">
            <v>0</v>
          </cell>
        </row>
        <row r="95">
          <cell r="A95" t="str">
            <v>COLGATE PALMOLIVE</v>
          </cell>
          <cell r="B95">
            <v>120</v>
          </cell>
          <cell r="C95" t="str">
            <v>04</v>
          </cell>
          <cell r="D95" t="str">
            <v>JA $</v>
          </cell>
          <cell r="E95">
            <v>26.5</v>
          </cell>
          <cell r="F95" t="str">
            <v>TERM</v>
          </cell>
          <cell r="G95" t="str">
            <v>DIST'N</v>
          </cell>
          <cell r="H95" t="str">
            <v>BUSINESS</v>
          </cell>
          <cell r="I95">
            <v>72455.41</v>
          </cell>
          <cell r="J95">
            <v>0</v>
          </cell>
          <cell r="K95">
            <v>0</v>
          </cell>
        </row>
        <row r="96">
          <cell r="A96" t="str">
            <v>EPPING OIL COMPANY LIMITED</v>
          </cell>
          <cell r="B96">
            <v>120</v>
          </cell>
          <cell r="C96" t="str">
            <v>50</v>
          </cell>
          <cell r="D96" t="str">
            <v>JA $</v>
          </cell>
          <cell r="E96">
            <v>31</v>
          </cell>
          <cell r="F96" t="str">
            <v>TERM</v>
          </cell>
          <cell r="G96" t="str">
            <v>GAS</v>
          </cell>
          <cell r="H96" t="str">
            <v>BUSINESS</v>
          </cell>
          <cell r="I96">
            <v>2666666.7000000002</v>
          </cell>
          <cell r="J96">
            <v>0</v>
          </cell>
          <cell r="K96">
            <v>0</v>
          </cell>
        </row>
        <row r="97">
          <cell r="A97" t="str">
            <v>EPPING OIL COMPANY LIMITED</v>
          </cell>
          <cell r="B97">
            <v>120</v>
          </cell>
          <cell r="C97" t="str">
            <v>50</v>
          </cell>
          <cell r="D97" t="str">
            <v>JA $</v>
          </cell>
          <cell r="E97">
            <v>31</v>
          </cell>
          <cell r="F97" t="str">
            <v>TERM</v>
          </cell>
          <cell r="G97" t="str">
            <v>GAS</v>
          </cell>
          <cell r="H97" t="str">
            <v>BUSINESS</v>
          </cell>
          <cell r="I97">
            <v>41666.550000000003</v>
          </cell>
          <cell r="J97">
            <v>0</v>
          </cell>
          <cell r="K97">
            <v>0</v>
          </cell>
        </row>
        <row r="98">
          <cell r="A98" t="str">
            <v>FALCON CORPORATION LIMITED</v>
          </cell>
          <cell r="B98">
            <v>120</v>
          </cell>
          <cell r="C98" t="str">
            <v>42</v>
          </cell>
          <cell r="D98" t="str">
            <v>USD</v>
          </cell>
          <cell r="E98">
            <v>15</v>
          </cell>
          <cell r="F98" t="str">
            <v>TERM</v>
          </cell>
          <cell r="G98" t="str">
            <v>DIST'N</v>
          </cell>
          <cell r="H98" t="str">
            <v>BUSINESS</v>
          </cell>
          <cell r="I98">
            <v>1576500</v>
          </cell>
          <cell r="J98">
            <v>30000</v>
          </cell>
          <cell r="K98">
            <v>1576500</v>
          </cell>
        </row>
        <row r="99">
          <cell r="A99" t="str">
            <v>GENERAL TOOL AND SUPPLY</v>
          </cell>
          <cell r="B99">
            <v>120</v>
          </cell>
          <cell r="C99" t="str">
            <v>42</v>
          </cell>
          <cell r="D99" t="str">
            <v>USD</v>
          </cell>
          <cell r="E99">
            <v>15</v>
          </cell>
          <cell r="F99" t="str">
            <v>TERM</v>
          </cell>
          <cell r="G99" t="str">
            <v>DIST'N</v>
          </cell>
          <cell r="H99" t="str">
            <v>BUSINESS</v>
          </cell>
          <cell r="I99">
            <v>7833726.2400000002</v>
          </cell>
          <cell r="J99">
            <v>149071.85994291151</v>
          </cell>
          <cell r="K99">
            <v>7833726.2399999993</v>
          </cell>
        </row>
        <row r="100">
          <cell r="A100" t="str">
            <v>GOVERNMENT OF JAMAICA</v>
          </cell>
          <cell r="B100">
            <v>120</v>
          </cell>
          <cell r="C100" t="str">
            <v>18</v>
          </cell>
          <cell r="D100" t="str">
            <v>USD</v>
          </cell>
          <cell r="E100">
            <v>10</v>
          </cell>
          <cell r="F100" t="str">
            <v>TERM</v>
          </cell>
          <cell r="G100" t="str">
            <v>C.G</v>
          </cell>
          <cell r="H100" t="str">
            <v>C.G</v>
          </cell>
          <cell r="I100">
            <v>122731956.98999999</v>
          </cell>
          <cell r="J100">
            <v>2335527.2500475738</v>
          </cell>
          <cell r="K100">
            <v>122731956.98999999</v>
          </cell>
        </row>
        <row r="101">
          <cell r="A101" t="str">
            <v>GOVERNMENT OF JAMAICA</v>
          </cell>
          <cell r="B101">
            <v>120</v>
          </cell>
          <cell r="C101" t="str">
            <v>53</v>
          </cell>
          <cell r="D101" t="str">
            <v>USD</v>
          </cell>
          <cell r="E101">
            <v>10</v>
          </cell>
          <cell r="F101" t="str">
            <v>TERM</v>
          </cell>
          <cell r="G101" t="str">
            <v>C.G</v>
          </cell>
          <cell r="H101" t="str">
            <v>C.G</v>
          </cell>
          <cell r="I101">
            <v>111686.62</v>
          </cell>
          <cell r="J101">
            <v>2125.3400570884874</v>
          </cell>
          <cell r="K101">
            <v>111686.62000000001</v>
          </cell>
        </row>
        <row r="102">
          <cell r="A102" t="str">
            <v>GOVERNMENT OF JAMAICA</v>
          </cell>
          <cell r="B102">
            <v>120</v>
          </cell>
          <cell r="C102" t="str">
            <v>53</v>
          </cell>
          <cell r="D102" t="str">
            <v>USD</v>
          </cell>
          <cell r="E102">
            <v>10</v>
          </cell>
          <cell r="F102" t="str">
            <v>TERM</v>
          </cell>
          <cell r="G102" t="str">
            <v>C.G</v>
          </cell>
          <cell r="H102" t="str">
            <v>C.G</v>
          </cell>
          <cell r="I102">
            <v>71664494.430000007</v>
          </cell>
          <cell r="J102">
            <v>1363739.1899143674</v>
          </cell>
          <cell r="K102">
            <v>71664494.430000007</v>
          </cell>
        </row>
        <row r="103">
          <cell r="A103" t="str">
            <v>GRACE KENNEDY REMITTANCE SERVICE</v>
          </cell>
          <cell r="B103">
            <v>120</v>
          </cell>
          <cell r="C103" t="str">
            <v>04</v>
          </cell>
          <cell r="D103" t="str">
            <v>JA $</v>
          </cell>
          <cell r="E103">
            <v>32</v>
          </cell>
          <cell r="F103" t="str">
            <v>TERM</v>
          </cell>
          <cell r="G103" t="str">
            <v>F.I.</v>
          </cell>
          <cell r="H103" t="str">
            <v>F.I.</v>
          </cell>
          <cell r="I103">
            <v>1035248.68</v>
          </cell>
          <cell r="J103">
            <v>0</v>
          </cell>
          <cell r="K103">
            <v>0</v>
          </cell>
        </row>
        <row r="104">
          <cell r="A104" t="str">
            <v>GREAT RESORTS</v>
          </cell>
          <cell r="B104">
            <v>120</v>
          </cell>
          <cell r="C104" t="str">
            <v>02</v>
          </cell>
          <cell r="D104" t="str">
            <v>USD</v>
          </cell>
          <cell r="E104">
            <v>9.4600000000000009</v>
          </cell>
          <cell r="F104" t="str">
            <v>TERM</v>
          </cell>
          <cell r="G104" t="str">
            <v>TOURISM</v>
          </cell>
          <cell r="H104" t="str">
            <v>BUSINESS</v>
          </cell>
          <cell r="I104">
            <v>3951760</v>
          </cell>
          <cell r="J104">
            <v>75200</v>
          </cell>
          <cell r="K104">
            <v>3951760</v>
          </cell>
        </row>
        <row r="105">
          <cell r="A105" t="str">
            <v>JAMAICA BROILERS GROUP</v>
          </cell>
          <cell r="B105">
            <v>120</v>
          </cell>
          <cell r="C105" t="str">
            <v>02</v>
          </cell>
          <cell r="D105" t="str">
            <v>JA $</v>
          </cell>
          <cell r="E105">
            <v>12</v>
          </cell>
          <cell r="F105" t="str">
            <v>TERM</v>
          </cell>
          <cell r="G105" t="str">
            <v>LIVESTOCK</v>
          </cell>
          <cell r="H105" t="str">
            <v>BUSINESS</v>
          </cell>
          <cell r="I105">
            <v>9394740</v>
          </cell>
          <cell r="J105">
            <v>0</v>
          </cell>
          <cell r="K105">
            <v>0</v>
          </cell>
        </row>
        <row r="106">
          <cell r="A106" t="str">
            <v>JAMAICA OBSERVER</v>
          </cell>
          <cell r="B106">
            <v>120</v>
          </cell>
          <cell r="C106" t="str">
            <v>06</v>
          </cell>
          <cell r="D106" t="str">
            <v>USD</v>
          </cell>
          <cell r="E106">
            <v>9.5</v>
          </cell>
          <cell r="F106" t="str">
            <v>TERM</v>
          </cell>
          <cell r="G106" t="str">
            <v>PRINT</v>
          </cell>
          <cell r="H106" t="str">
            <v>BUSINESS</v>
          </cell>
          <cell r="I106">
            <v>970979.49</v>
          </cell>
          <cell r="J106">
            <v>18477.25004757374</v>
          </cell>
          <cell r="K106">
            <v>970979.49</v>
          </cell>
        </row>
        <row r="107">
          <cell r="A107" t="str">
            <v>JAMAICA OBSERVER</v>
          </cell>
          <cell r="B107">
            <v>120</v>
          </cell>
          <cell r="C107" t="str">
            <v>42</v>
          </cell>
          <cell r="D107" t="str">
            <v>USD</v>
          </cell>
          <cell r="E107">
            <v>9.5</v>
          </cell>
          <cell r="F107" t="str">
            <v>TERM</v>
          </cell>
          <cell r="G107" t="str">
            <v>PRINT</v>
          </cell>
          <cell r="H107" t="str">
            <v>BUSINESS</v>
          </cell>
          <cell r="I107">
            <v>16441782.52</v>
          </cell>
          <cell r="J107">
            <v>312878.83006660326</v>
          </cell>
          <cell r="K107">
            <v>16441782.52</v>
          </cell>
        </row>
        <row r="108">
          <cell r="A108" t="str">
            <v>JAMAICA PUBLIC SERVICE CO. LTD</v>
          </cell>
          <cell r="B108">
            <v>120</v>
          </cell>
          <cell r="C108" t="str">
            <v>02</v>
          </cell>
          <cell r="D108" t="str">
            <v>USD</v>
          </cell>
          <cell r="E108">
            <v>9.75</v>
          </cell>
          <cell r="F108" t="str">
            <v>TERM</v>
          </cell>
          <cell r="G108" t="str">
            <v>GAS</v>
          </cell>
          <cell r="H108" t="str">
            <v>BUSINESS</v>
          </cell>
          <cell r="I108">
            <v>178670000</v>
          </cell>
          <cell r="J108">
            <v>3400000</v>
          </cell>
          <cell r="K108">
            <v>178670000</v>
          </cell>
        </row>
        <row r="109">
          <cell r="A109" t="str">
            <v>K. CHANDIRAM LIMITED</v>
          </cell>
          <cell r="B109">
            <v>120</v>
          </cell>
          <cell r="C109" t="str">
            <v>04</v>
          </cell>
          <cell r="D109" t="str">
            <v>USD</v>
          </cell>
          <cell r="E109">
            <v>12</v>
          </cell>
          <cell r="F109" t="str">
            <v>TERM</v>
          </cell>
          <cell r="G109" t="str">
            <v>DIST'N</v>
          </cell>
          <cell r="H109" t="str">
            <v>BUSINESS</v>
          </cell>
          <cell r="I109">
            <v>2501672.1800000002</v>
          </cell>
          <cell r="J109">
            <v>47605.560038058997</v>
          </cell>
          <cell r="K109">
            <v>2501672.1800000002</v>
          </cell>
        </row>
        <row r="110">
          <cell r="A110" t="str">
            <v>KEENADON LTD T-A L.G SERV CENTRE</v>
          </cell>
          <cell r="B110">
            <v>120</v>
          </cell>
          <cell r="C110" t="str">
            <v>50</v>
          </cell>
          <cell r="D110" t="str">
            <v>JA $</v>
          </cell>
          <cell r="E110">
            <v>29</v>
          </cell>
          <cell r="F110" t="str">
            <v>TERM</v>
          </cell>
          <cell r="G110" t="str">
            <v>GAS</v>
          </cell>
          <cell r="H110" t="str">
            <v>BUSINESS</v>
          </cell>
          <cell r="I110">
            <v>1255101.93</v>
          </cell>
          <cell r="J110">
            <v>0</v>
          </cell>
          <cell r="K110">
            <v>0</v>
          </cell>
        </row>
        <row r="111">
          <cell r="A111" t="str">
            <v>MATROUSSE HOLDINGS LIMITED</v>
          </cell>
          <cell r="B111">
            <v>120</v>
          </cell>
          <cell r="C111" t="str">
            <v>02</v>
          </cell>
          <cell r="D111" t="str">
            <v>USD</v>
          </cell>
          <cell r="E111">
            <v>11</v>
          </cell>
          <cell r="F111" t="str">
            <v>TERM</v>
          </cell>
          <cell r="G111" t="str">
            <v>PROF.</v>
          </cell>
          <cell r="H111" t="str">
            <v>BUSINESS</v>
          </cell>
          <cell r="I111">
            <v>4454740.75</v>
          </cell>
          <cell r="J111">
            <v>84771.470028544252</v>
          </cell>
          <cell r="K111">
            <v>4454740.75</v>
          </cell>
        </row>
        <row r="112">
          <cell r="A112" t="str">
            <v>MOORE BUSINESS FORMS CARIB LTD.</v>
          </cell>
          <cell r="B112">
            <v>120</v>
          </cell>
          <cell r="C112" t="str">
            <v>04</v>
          </cell>
          <cell r="D112" t="str">
            <v>JA $</v>
          </cell>
          <cell r="E112">
            <v>21</v>
          </cell>
          <cell r="F112" t="str">
            <v>TERM</v>
          </cell>
          <cell r="G112" t="str">
            <v>PRINT</v>
          </cell>
          <cell r="H112" t="str">
            <v>BUSINESS</v>
          </cell>
          <cell r="I112">
            <v>1256834.82</v>
          </cell>
          <cell r="J112">
            <v>0</v>
          </cell>
          <cell r="K112">
            <v>0</v>
          </cell>
        </row>
        <row r="113">
          <cell r="A113" t="str">
            <v>MOORE BUSINESS FORMS CARIB LTD.</v>
          </cell>
          <cell r="B113">
            <v>120</v>
          </cell>
          <cell r="C113" t="str">
            <v>04</v>
          </cell>
          <cell r="D113" t="str">
            <v>JA $</v>
          </cell>
          <cell r="E113">
            <v>21</v>
          </cell>
          <cell r="F113" t="str">
            <v>TERM</v>
          </cell>
          <cell r="G113" t="str">
            <v>PRINT</v>
          </cell>
          <cell r="H113" t="str">
            <v>BUSINESS</v>
          </cell>
          <cell r="I113">
            <v>5036011.82</v>
          </cell>
          <cell r="J113">
            <v>0</v>
          </cell>
          <cell r="K113">
            <v>0</v>
          </cell>
        </row>
        <row r="114">
          <cell r="A114" t="str">
            <v>MUSSON JAMAICA LTD.</v>
          </cell>
          <cell r="B114">
            <v>120</v>
          </cell>
          <cell r="C114" t="str">
            <v>02</v>
          </cell>
          <cell r="D114" t="str">
            <v>JA $</v>
          </cell>
          <cell r="E114">
            <v>12</v>
          </cell>
          <cell r="F114" t="str">
            <v>TERM</v>
          </cell>
          <cell r="G114" t="str">
            <v>FOOD</v>
          </cell>
          <cell r="H114" t="str">
            <v>BUSINESS</v>
          </cell>
          <cell r="I114">
            <v>5500000</v>
          </cell>
          <cell r="J114">
            <v>0</v>
          </cell>
          <cell r="K114">
            <v>0</v>
          </cell>
        </row>
        <row r="115">
          <cell r="A115" t="str">
            <v>NESTLE JAMAICA LIMITED</v>
          </cell>
          <cell r="B115">
            <v>120</v>
          </cell>
          <cell r="C115" t="str">
            <v>04</v>
          </cell>
          <cell r="D115" t="str">
            <v>JA $</v>
          </cell>
          <cell r="E115">
            <v>19</v>
          </cell>
          <cell r="F115" t="str">
            <v>TERM</v>
          </cell>
          <cell r="G115" t="str">
            <v>FOOD</v>
          </cell>
          <cell r="H115" t="str">
            <v>BUSINESS</v>
          </cell>
          <cell r="I115">
            <v>3174977.75</v>
          </cell>
          <cell r="J115">
            <v>0</v>
          </cell>
          <cell r="K115">
            <v>0</v>
          </cell>
        </row>
        <row r="116">
          <cell r="A116" t="str">
            <v>NESTLE JAMAICA LIMITED</v>
          </cell>
          <cell r="B116">
            <v>120</v>
          </cell>
          <cell r="C116" t="str">
            <v>41</v>
          </cell>
          <cell r="D116" t="str">
            <v>JA $</v>
          </cell>
          <cell r="E116">
            <v>19</v>
          </cell>
          <cell r="F116" t="str">
            <v>TERM</v>
          </cell>
          <cell r="G116" t="str">
            <v>FOOD</v>
          </cell>
          <cell r="H116" t="str">
            <v>BUSINESS</v>
          </cell>
          <cell r="I116">
            <v>87880000</v>
          </cell>
          <cell r="J116">
            <v>0</v>
          </cell>
          <cell r="K116">
            <v>0</v>
          </cell>
        </row>
        <row r="117">
          <cell r="A117" t="str">
            <v>NICO DISTRIBUTORS LIMITED</v>
          </cell>
          <cell r="B117">
            <v>120</v>
          </cell>
          <cell r="C117" t="str">
            <v>06</v>
          </cell>
          <cell r="D117" t="str">
            <v>JA $</v>
          </cell>
          <cell r="E117">
            <v>30.75</v>
          </cell>
          <cell r="F117" t="str">
            <v>TERM</v>
          </cell>
          <cell r="G117" t="str">
            <v>DIST'N</v>
          </cell>
          <cell r="H117" t="str">
            <v>BUSINESS</v>
          </cell>
          <cell r="I117">
            <v>2500958</v>
          </cell>
          <cell r="J117">
            <v>0</v>
          </cell>
          <cell r="K117">
            <v>0</v>
          </cell>
        </row>
        <row r="118">
          <cell r="A118" t="str">
            <v>NICO DISTRIBUTORS LIMITED</v>
          </cell>
          <cell r="B118">
            <v>120</v>
          </cell>
          <cell r="C118" t="str">
            <v>06</v>
          </cell>
          <cell r="D118" t="str">
            <v>USD</v>
          </cell>
          <cell r="E118">
            <v>30.75</v>
          </cell>
          <cell r="F118" t="str">
            <v>TERM</v>
          </cell>
          <cell r="G118" t="str">
            <v>DIST'N</v>
          </cell>
          <cell r="H118" t="str">
            <v>BUSINESS</v>
          </cell>
          <cell r="I118">
            <v>18918000</v>
          </cell>
          <cell r="J118">
            <v>360000</v>
          </cell>
          <cell r="K118">
            <v>18918000</v>
          </cell>
        </row>
        <row r="119">
          <cell r="A119" t="str">
            <v>PEGASUS HOTEL</v>
          </cell>
          <cell r="B119">
            <v>120</v>
          </cell>
          <cell r="C119" t="str">
            <v>04</v>
          </cell>
          <cell r="D119" t="str">
            <v>USD</v>
          </cell>
          <cell r="E119">
            <v>12</v>
          </cell>
          <cell r="F119" t="str">
            <v>TERM</v>
          </cell>
          <cell r="G119" t="str">
            <v>TOURISM</v>
          </cell>
          <cell r="H119" t="str">
            <v>BUSINESS</v>
          </cell>
          <cell r="I119">
            <v>880670.74</v>
          </cell>
          <cell r="J119">
            <v>16758.720076117985</v>
          </cell>
          <cell r="K119">
            <v>880670.74000000011</v>
          </cell>
        </row>
        <row r="120">
          <cell r="A120" t="str">
            <v>PORT AUTHORITY OF JAMAICA</v>
          </cell>
          <cell r="B120">
            <v>120</v>
          </cell>
          <cell r="C120" t="str">
            <v>02</v>
          </cell>
          <cell r="D120" t="str">
            <v>USD</v>
          </cell>
          <cell r="E120">
            <v>11</v>
          </cell>
          <cell r="F120" t="str">
            <v>TERM</v>
          </cell>
          <cell r="G120" t="str">
            <v>PSX</v>
          </cell>
          <cell r="H120" t="str">
            <v>PSX</v>
          </cell>
          <cell r="I120">
            <v>52550000</v>
          </cell>
          <cell r="J120">
            <v>1000000</v>
          </cell>
          <cell r="K120">
            <v>52550000</v>
          </cell>
        </row>
        <row r="121">
          <cell r="A121" t="str">
            <v>PORT AUTHORITY OF JAMAICA</v>
          </cell>
          <cell r="B121">
            <v>120</v>
          </cell>
          <cell r="C121" t="str">
            <v>55</v>
          </cell>
          <cell r="D121" t="str">
            <v>USD</v>
          </cell>
          <cell r="E121">
            <v>11</v>
          </cell>
          <cell r="F121" t="str">
            <v>TERM</v>
          </cell>
          <cell r="G121" t="str">
            <v>PSX</v>
          </cell>
          <cell r="H121" t="str">
            <v>PSX</v>
          </cell>
          <cell r="I121">
            <v>28469959.899999999</v>
          </cell>
          <cell r="J121">
            <v>541768.98001902946</v>
          </cell>
          <cell r="K121">
            <v>28469959.899999999</v>
          </cell>
        </row>
        <row r="122">
          <cell r="A122" t="str">
            <v>PORT AUTHORITY OF JAMAICA</v>
          </cell>
          <cell r="B122">
            <v>120</v>
          </cell>
          <cell r="C122" t="str">
            <v>55</v>
          </cell>
          <cell r="D122" t="str">
            <v>USD</v>
          </cell>
          <cell r="E122">
            <v>11</v>
          </cell>
          <cell r="F122" t="str">
            <v>TERM</v>
          </cell>
          <cell r="G122" t="str">
            <v>PSX</v>
          </cell>
          <cell r="H122" t="str">
            <v>PSX</v>
          </cell>
          <cell r="I122">
            <v>853056.24</v>
          </cell>
          <cell r="J122">
            <v>16233.230066603235</v>
          </cell>
          <cell r="K122">
            <v>853056.24</v>
          </cell>
        </row>
        <row r="123">
          <cell r="A123" t="str">
            <v>PORT AUTHORITY OF JAMAICA</v>
          </cell>
          <cell r="B123">
            <v>120</v>
          </cell>
          <cell r="C123" t="str">
            <v>55</v>
          </cell>
          <cell r="D123" t="str">
            <v>USD</v>
          </cell>
          <cell r="E123">
            <v>11</v>
          </cell>
          <cell r="F123" t="str">
            <v>TERM</v>
          </cell>
          <cell r="G123" t="str">
            <v>PSX</v>
          </cell>
          <cell r="H123" t="str">
            <v>PSX</v>
          </cell>
          <cell r="I123">
            <v>7082016.3600000003</v>
          </cell>
          <cell r="J123">
            <v>134767.20000000001</v>
          </cell>
          <cell r="K123">
            <v>7082016.3600000003</v>
          </cell>
        </row>
        <row r="124">
          <cell r="A124" t="str">
            <v>RESTAURANTS OF JAMAICA</v>
          </cell>
          <cell r="B124">
            <v>120</v>
          </cell>
          <cell r="C124" t="str">
            <v>50</v>
          </cell>
          <cell r="D124" t="str">
            <v>JA $</v>
          </cell>
          <cell r="E124">
            <v>20.88</v>
          </cell>
          <cell r="F124" t="str">
            <v>TERM</v>
          </cell>
          <cell r="G124" t="str">
            <v>FOOD</v>
          </cell>
          <cell r="H124" t="str">
            <v>BUSINESS</v>
          </cell>
          <cell r="I124">
            <v>2763157.8</v>
          </cell>
          <cell r="J124">
            <v>0</v>
          </cell>
          <cell r="K124">
            <v>0</v>
          </cell>
        </row>
        <row r="125">
          <cell r="A125" t="str">
            <v>SERAMCO</v>
          </cell>
          <cell r="B125">
            <v>120</v>
          </cell>
          <cell r="C125" t="str">
            <v>15</v>
          </cell>
          <cell r="D125" t="str">
            <v>JA $</v>
          </cell>
          <cell r="E125">
            <v>9.75</v>
          </cell>
          <cell r="F125" t="str">
            <v>TERM</v>
          </cell>
          <cell r="G125" t="str">
            <v>PROF.</v>
          </cell>
          <cell r="H125" t="str">
            <v>BUSINESS</v>
          </cell>
          <cell r="I125">
            <v>988907.56</v>
          </cell>
          <cell r="J125">
            <v>0</v>
          </cell>
          <cell r="K125">
            <v>0</v>
          </cell>
        </row>
        <row r="126">
          <cell r="A126" t="str">
            <v>SERAMCO</v>
          </cell>
          <cell r="B126">
            <v>120</v>
          </cell>
          <cell r="C126" t="str">
            <v>15</v>
          </cell>
          <cell r="D126" t="str">
            <v>USD</v>
          </cell>
          <cell r="E126">
            <v>9.75</v>
          </cell>
          <cell r="F126" t="str">
            <v>TERM</v>
          </cell>
          <cell r="G126" t="str">
            <v>PROF.</v>
          </cell>
          <cell r="H126" t="str">
            <v>BUSINESS</v>
          </cell>
          <cell r="I126">
            <v>11204211.25</v>
          </cell>
          <cell r="J126">
            <v>213210.49000951476</v>
          </cell>
          <cell r="K126">
            <v>11204211.25</v>
          </cell>
        </row>
        <row r="127">
          <cell r="A127" t="str">
            <v>SHELL COMPANY W.I. LTD.</v>
          </cell>
          <cell r="B127">
            <v>120</v>
          </cell>
          <cell r="C127" t="str">
            <v>02</v>
          </cell>
          <cell r="D127" t="str">
            <v>JA $</v>
          </cell>
          <cell r="E127">
            <v>13.7</v>
          </cell>
          <cell r="F127" t="str">
            <v>TERM</v>
          </cell>
          <cell r="G127" t="str">
            <v>GAS</v>
          </cell>
          <cell r="H127" t="str">
            <v>BUSINESS</v>
          </cell>
          <cell r="I127">
            <v>50000000</v>
          </cell>
          <cell r="J127">
            <v>0</v>
          </cell>
          <cell r="K127">
            <v>0</v>
          </cell>
        </row>
        <row r="128">
          <cell r="A128" t="str">
            <v>SOMERSET ENTERPRISES LTD.</v>
          </cell>
          <cell r="B128">
            <v>120</v>
          </cell>
          <cell r="C128" t="str">
            <v>50</v>
          </cell>
          <cell r="D128" t="str">
            <v>JA $</v>
          </cell>
          <cell r="E128">
            <v>20</v>
          </cell>
          <cell r="F128" t="str">
            <v>TERM</v>
          </cell>
          <cell r="G128" t="str">
            <v>TOURISM</v>
          </cell>
          <cell r="H128" t="str">
            <v>BUSINESS</v>
          </cell>
          <cell r="I128">
            <v>8919054.0399999991</v>
          </cell>
          <cell r="J128">
            <v>0</v>
          </cell>
          <cell r="K128">
            <v>0</v>
          </cell>
        </row>
        <row r="129">
          <cell r="A129" t="str">
            <v>STAFF-20.75%</v>
          </cell>
          <cell r="B129">
            <v>121</v>
          </cell>
          <cell r="C129" t="str">
            <v>06</v>
          </cell>
          <cell r="D129" t="str">
            <v>JA $</v>
          </cell>
          <cell r="E129">
            <v>20.75</v>
          </cell>
          <cell r="F129" t="str">
            <v>TERM</v>
          </cell>
          <cell r="G129" t="str">
            <v>INDIV.</v>
          </cell>
          <cell r="H129" t="str">
            <v>INDIV.</v>
          </cell>
          <cell r="I129">
            <v>1729650.65</v>
          </cell>
          <cell r="J129">
            <v>0</v>
          </cell>
          <cell r="K129">
            <v>0</v>
          </cell>
        </row>
        <row r="130">
          <cell r="A130" t="str">
            <v>STAFF-4%</v>
          </cell>
          <cell r="B130">
            <v>121</v>
          </cell>
          <cell r="C130" t="str">
            <v>00</v>
          </cell>
          <cell r="D130" t="str">
            <v>JA $</v>
          </cell>
          <cell r="E130">
            <v>4</v>
          </cell>
          <cell r="F130" t="str">
            <v>TERM</v>
          </cell>
          <cell r="G130" t="str">
            <v>INDIV.</v>
          </cell>
          <cell r="H130" t="str">
            <v>INDIV.</v>
          </cell>
          <cell r="I130">
            <v>61137010.420000002</v>
          </cell>
          <cell r="J130">
            <v>0</v>
          </cell>
          <cell r="K130">
            <v>0</v>
          </cell>
        </row>
        <row r="131">
          <cell r="A131" t="str">
            <v>SUGAR COMPANY</v>
          </cell>
          <cell r="B131">
            <v>120</v>
          </cell>
          <cell r="C131" t="str">
            <v>18</v>
          </cell>
          <cell r="D131" t="str">
            <v>USD</v>
          </cell>
          <cell r="E131">
            <v>12</v>
          </cell>
          <cell r="F131" t="str">
            <v>TERM</v>
          </cell>
          <cell r="G131" t="str">
            <v>POX</v>
          </cell>
          <cell r="H131" t="str">
            <v>POX</v>
          </cell>
          <cell r="I131">
            <v>5852296.96</v>
          </cell>
          <cell r="J131">
            <v>111366.25994291152</v>
          </cell>
          <cell r="K131">
            <v>5852296.96</v>
          </cell>
        </row>
        <row r="132">
          <cell r="A132" t="str">
            <v>TAN-MARJ INVESTMENTS LTD.</v>
          </cell>
          <cell r="B132">
            <v>120</v>
          </cell>
          <cell r="C132" t="str">
            <v>50</v>
          </cell>
          <cell r="D132" t="str">
            <v>JA $</v>
          </cell>
          <cell r="E132">
            <v>24</v>
          </cell>
          <cell r="F132" t="str">
            <v>TERM</v>
          </cell>
          <cell r="G132" t="str">
            <v>PROF.</v>
          </cell>
          <cell r="H132" t="str">
            <v>BUSINESS</v>
          </cell>
          <cell r="I132">
            <v>8000000</v>
          </cell>
          <cell r="J132">
            <v>0</v>
          </cell>
          <cell r="K132">
            <v>0</v>
          </cell>
        </row>
        <row r="133">
          <cell r="A133" t="str">
            <v>TASTEE LIMITED</v>
          </cell>
          <cell r="B133">
            <v>120</v>
          </cell>
          <cell r="C133" t="str">
            <v>02</v>
          </cell>
          <cell r="D133" t="str">
            <v>JA $</v>
          </cell>
          <cell r="E133">
            <v>22.63</v>
          </cell>
          <cell r="F133" t="str">
            <v>TERM</v>
          </cell>
          <cell r="G133" t="str">
            <v>FOOD</v>
          </cell>
          <cell r="H133" t="str">
            <v>BUSINESS</v>
          </cell>
          <cell r="I133">
            <v>8500000</v>
          </cell>
          <cell r="J133">
            <v>0</v>
          </cell>
          <cell r="K133">
            <v>0</v>
          </cell>
        </row>
        <row r="134">
          <cell r="A134" t="str">
            <v>THREE RIVERS MGMT. LTD.</v>
          </cell>
          <cell r="B134">
            <v>120</v>
          </cell>
          <cell r="C134" t="str">
            <v>04</v>
          </cell>
          <cell r="D134" t="str">
            <v>JA $</v>
          </cell>
          <cell r="E134">
            <v>23</v>
          </cell>
          <cell r="F134" t="str">
            <v>TERM</v>
          </cell>
          <cell r="G134" t="str">
            <v>TOURISM</v>
          </cell>
          <cell r="H134" t="str">
            <v>BUSINESS</v>
          </cell>
          <cell r="I134">
            <v>2347233.09</v>
          </cell>
          <cell r="J134">
            <v>0</v>
          </cell>
          <cell r="K134">
            <v>0</v>
          </cell>
        </row>
        <row r="135">
          <cell r="A135" t="str">
            <v>TROPICAIR</v>
          </cell>
          <cell r="B135">
            <v>120</v>
          </cell>
          <cell r="C135" t="str">
            <v>02</v>
          </cell>
          <cell r="D135" t="str">
            <v>USD</v>
          </cell>
          <cell r="E135">
            <v>10</v>
          </cell>
          <cell r="F135" t="str">
            <v>TERM</v>
          </cell>
          <cell r="G135" t="str">
            <v>METALS</v>
          </cell>
          <cell r="H135" t="str">
            <v>BUSINESS</v>
          </cell>
          <cell r="I135">
            <v>63060000</v>
          </cell>
          <cell r="J135">
            <v>1200000</v>
          </cell>
          <cell r="K135">
            <v>63060000</v>
          </cell>
        </row>
        <row r="136">
          <cell r="A136" t="str">
            <v>TROPICAIR</v>
          </cell>
          <cell r="B136">
            <v>120</v>
          </cell>
          <cell r="C136" t="str">
            <v>63</v>
          </cell>
          <cell r="D136" t="str">
            <v>JA $</v>
          </cell>
          <cell r="E136">
            <v>10</v>
          </cell>
          <cell r="F136" t="str">
            <v>TERM</v>
          </cell>
          <cell r="G136" t="str">
            <v>METALS</v>
          </cell>
          <cell r="H136" t="str">
            <v>BUSINESS</v>
          </cell>
          <cell r="I136">
            <v>1376480</v>
          </cell>
          <cell r="J136">
            <v>0</v>
          </cell>
          <cell r="K136">
            <v>0</v>
          </cell>
        </row>
        <row r="137">
          <cell r="A137" t="str">
            <v>URITH WONG</v>
          </cell>
          <cell r="B137">
            <v>120</v>
          </cell>
          <cell r="C137" t="str">
            <v>02</v>
          </cell>
          <cell r="D137" t="str">
            <v>JA $</v>
          </cell>
          <cell r="E137">
            <v>40</v>
          </cell>
          <cell r="F137" t="str">
            <v>TERM</v>
          </cell>
          <cell r="G137" t="str">
            <v>INDIV.</v>
          </cell>
          <cell r="H137" t="str">
            <v>INDIV.</v>
          </cell>
          <cell r="I137">
            <v>753226.57</v>
          </cell>
          <cell r="J137">
            <v>0</v>
          </cell>
          <cell r="K137">
            <v>0</v>
          </cell>
        </row>
        <row r="138">
          <cell r="A138" t="str">
            <v>VAP LIMITED</v>
          </cell>
          <cell r="B138">
            <v>120</v>
          </cell>
          <cell r="C138" t="str">
            <v>02</v>
          </cell>
          <cell r="D138" t="str">
            <v>JA $</v>
          </cell>
          <cell r="E138">
            <v>32</v>
          </cell>
          <cell r="F138" t="str">
            <v>TERM</v>
          </cell>
          <cell r="G138" t="str">
            <v>PROF.</v>
          </cell>
          <cell r="H138" t="str">
            <v>BUSINESS</v>
          </cell>
          <cell r="I138">
            <v>916666.67</v>
          </cell>
          <cell r="J138">
            <v>0</v>
          </cell>
          <cell r="K138">
            <v>0</v>
          </cell>
        </row>
        <row r="139">
          <cell r="A139" t="str">
            <v>VAP LIMITED</v>
          </cell>
          <cell r="B139">
            <v>120</v>
          </cell>
          <cell r="C139" t="str">
            <v>42</v>
          </cell>
          <cell r="D139" t="str">
            <v>USD</v>
          </cell>
          <cell r="E139">
            <v>32</v>
          </cell>
          <cell r="F139" t="str">
            <v>TERM</v>
          </cell>
          <cell r="G139" t="str">
            <v>PROF.</v>
          </cell>
          <cell r="H139" t="str">
            <v>BUSINESS</v>
          </cell>
          <cell r="I139">
            <v>3513939.68</v>
          </cell>
          <cell r="J139">
            <v>66868.500095147479</v>
          </cell>
          <cell r="K139">
            <v>3513939.6799999997</v>
          </cell>
        </row>
        <row r="140">
          <cell r="A140" t="str">
            <v>VAP LIMITED</v>
          </cell>
          <cell r="B140">
            <v>120</v>
          </cell>
          <cell r="C140" t="str">
            <v>50</v>
          </cell>
          <cell r="D140" t="str">
            <v>JA $</v>
          </cell>
          <cell r="E140">
            <v>32</v>
          </cell>
          <cell r="F140" t="str">
            <v>TERM</v>
          </cell>
          <cell r="G140" t="str">
            <v>PROF.</v>
          </cell>
          <cell r="H140" t="str">
            <v>BUSINESS</v>
          </cell>
          <cell r="I140">
            <v>0.01</v>
          </cell>
          <cell r="J140">
            <v>0</v>
          </cell>
          <cell r="K140">
            <v>0</v>
          </cell>
        </row>
        <row r="141">
          <cell r="A141" t="str">
            <v>VILLAGE RESORTS LIMITED</v>
          </cell>
          <cell r="B141">
            <v>120</v>
          </cell>
          <cell r="C141" t="str">
            <v>02</v>
          </cell>
          <cell r="D141" t="str">
            <v>USD</v>
          </cell>
          <cell r="E141">
            <v>12</v>
          </cell>
          <cell r="F141" t="str">
            <v>TERM</v>
          </cell>
          <cell r="G141" t="str">
            <v>TOURISM</v>
          </cell>
          <cell r="H141" t="str">
            <v>BUSINESS</v>
          </cell>
          <cell r="I141">
            <v>1625240.13</v>
          </cell>
          <cell r="J141">
            <v>30927.500095147479</v>
          </cell>
          <cell r="K141">
            <v>1625240.13</v>
          </cell>
        </row>
        <row r="142">
          <cell r="A142" t="str">
            <v>VILLAGE RESORTS LIMITED</v>
          </cell>
          <cell r="B142">
            <v>120</v>
          </cell>
          <cell r="C142" t="str">
            <v>04</v>
          </cell>
          <cell r="D142" t="str">
            <v>USD</v>
          </cell>
          <cell r="E142">
            <v>12</v>
          </cell>
          <cell r="F142" t="str">
            <v>TERM</v>
          </cell>
          <cell r="G142" t="str">
            <v>TOURISM</v>
          </cell>
          <cell r="H142" t="str">
            <v>BUSINESS</v>
          </cell>
          <cell r="I142">
            <v>622585.59999999998</v>
          </cell>
          <cell r="J142">
            <v>11847.490009514748</v>
          </cell>
          <cell r="K142">
            <v>622585.59999999998</v>
          </cell>
        </row>
        <row r="143">
          <cell r="A143" t="str">
            <v>WENDICO JAMAICA LIMITED</v>
          </cell>
          <cell r="B143">
            <v>120</v>
          </cell>
          <cell r="C143" t="str">
            <v>13</v>
          </cell>
          <cell r="D143" t="str">
            <v>USD</v>
          </cell>
          <cell r="E143">
            <v>12</v>
          </cell>
          <cell r="F143" t="str">
            <v>TERM</v>
          </cell>
          <cell r="G143" t="str">
            <v>FOOD</v>
          </cell>
          <cell r="H143" t="str">
            <v>BUSINESS</v>
          </cell>
          <cell r="I143">
            <v>3551982.2</v>
          </cell>
          <cell r="J143">
            <v>67592.430066603236</v>
          </cell>
          <cell r="K143">
            <v>3551982.1999999997</v>
          </cell>
        </row>
        <row r="144">
          <cell r="A144" t="str">
            <v>WRAY AND NEPHEW GROUP LIMITED</v>
          </cell>
          <cell r="B144">
            <v>120</v>
          </cell>
          <cell r="C144" t="str">
            <v>02</v>
          </cell>
          <cell r="D144" t="str">
            <v>JA $</v>
          </cell>
          <cell r="E144">
            <v>13</v>
          </cell>
          <cell r="F144" t="str">
            <v>TERM</v>
          </cell>
          <cell r="G144" t="str">
            <v>RUM</v>
          </cell>
          <cell r="H144" t="str">
            <v>BUSINESS</v>
          </cell>
          <cell r="I144">
            <v>18500000</v>
          </cell>
          <cell r="J144">
            <v>0</v>
          </cell>
          <cell r="K144">
            <v>0</v>
          </cell>
        </row>
        <row r="145">
          <cell r="A145" t="str">
            <v>WRAY AND NEPHEW GROUP LIMITED</v>
          </cell>
          <cell r="B145">
            <v>120</v>
          </cell>
          <cell r="C145" t="str">
            <v>02</v>
          </cell>
          <cell r="D145" t="str">
            <v>JA $</v>
          </cell>
          <cell r="E145">
            <v>13</v>
          </cell>
          <cell r="F145" t="str">
            <v>TERM</v>
          </cell>
          <cell r="G145" t="str">
            <v>RUM</v>
          </cell>
          <cell r="H145" t="str">
            <v>BUSINESS</v>
          </cell>
          <cell r="I145">
            <v>242058000</v>
          </cell>
          <cell r="J145">
            <v>0</v>
          </cell>
          <cell r="K145">
            <v>0</v>
          </cell>
        </row>
        <row r="146">
          <cell r="A146" t="str">
            <v>WRAY AND NEPHEW GROUP LIMITED</v>
          </cell>
          <cell r="B146">
            <v>120</v>
          </cell>
          <cell r="C146" t="str">
            <v>50</v>
          </cell>
          <cell r="D146" t="str">
            <v>JA $</v>
          </cell>
          <cell r="E146">
            <v>13</v>
          </cell>
          <cell r="F146" t="str">
            <v>TERM</v>
          </cell>
          <cell r="G146" t="str">
            <v>RUM</v>
          </cell>
          <cell r="H146" t="str">
            <v>BUSINESS</v>
          </cell>
          <cell r="I146">
            <v>7747057.5</v>
          </cell>
          <cell r="J146">
            <v>0</v>
          </cell>
          <cell r="K146">
            <v>0</v>
          </cell>
        </row>
        <row r="147">
          <cell r="A147" t="str">
            <v>WRAY AND NEPHEW GROUP LIMITED</v>
          </cell>
          <cell r="B147">
            <v>120</v>
          </cell>
          <cell r="C147" t="str">
            <v>50</v>
          </cell>
          <cell r="D147" t="str">
            <v>JA $</v>
          </cell>
          <cell r="E147">
            <v>13</v>
          </cell>
          <cell r="F147" t="str">
            <v>TERM</v>
          </cell>
          <cell r="G147" t="str">
            <v>RUM</v>
          </cell>
          <cell r="H147" t="str">
            <v>BUSINESS</v>
          </cell>
          <cell r="I147">
            <v>30752942.440000001</v>
          </cell>
          <cell r="J147">
            <v>0</v>
          </cell>
          <cell r="K147">
            <v>0</v>
          </cell>
        </row>
        <row r="148">
          <cell r="A148" t="str">
            <v>WRAY AND NEPHEW GROUP LIMITED</v>
          </cell>
          <cell r="B148">
            <v>120</v>
          </cell>
          <cell r="C148" t="str">
            <v>50</v>
          </cell>
          <cell r="D148" t="str">
            <v>JA $</v>
          </cell>
          <cell r="E148">
            <v>13</v>
          </cell>
          <cell r="F148" t="str">
            <v>TERM</v>
          </cell>
          <cell r="G148" t="str">
            <v>RUM</v>
          </cell>
          <cell r="H148" t="str">
            <v>BUSINESS</v>
          </cell>
          <cell r="I148">
            <v>90335135.109999999</v>
          </cell>
          <cell r="J148">
            <v>0</v>
          </cell>
          <cell r="K148">
            <v>0</v>
          </cell>
        </row>
        <row r="151">
          <cell r="I151">
            <v>1845358351.9099998</v>
          </cell>
        </row>
      </sheetData>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LY"/>
    </sheetNames>
    <sheetDataSet>
      <sheetData sheetId="0">
        <row r="1">
          <cell r="A1" t="str">
            <v>NAME</v>
          </cell>
          <cell r="B1" t="str">
            <v>GL</v>
          </cell>
          <cell r="C1" t="str">
            <v>SL</v>
          </cell>
          <cell r="D1" t="str">
            <v>CCY</v>
          </cell>
          <cell r="E1" t="str">
            <v>TYPE</v>
          </cell>
          <cell r="F1" t="str">
            <v>INT</v>
          </cell>
          <cell r="G1" t="str">
            <v>CBM4</v>
          </cell>
          <cell r="H1" t="str">
            <v>CBM5</v>
          </cell>
          <cell r="I1" t="str">
            <v>JMD</v>
          </cell>
          <cell r="J1" t="str">
            <v>USD</v>
          </cell>
          <cell r="K1" t="str">
            <v>JMD EQUIV.</v>
          </cell>
        </row>
        <row r="2">
          <cell r="A2" t="str">
            <v>AAA CARGO BROKERS</v>
          </cell>
          <cell r="B2">
            <v>127</v>
          </cell>
          <cell r="C2" t="str">
            <v>06</v>
          </cell>
          <cell r="D2" t="str">
            <v>JA $</v>
          </cell>
          <cell r="E2" t="str">
            <v>O/D</v>
          </cell>
          <cell r="F2">
            <v>19</v>
          </cell>
          <cell r="G2" t="str">
            <v>BUSINESS</v>
          </cell>
          <cell r="H2" t="str">
            <v>PROF.</v>
          </cell>
          <cell r="I2">
            <v>112607.59</v>
          </cell>
          <cell r="J2">
            <v>0</v>
          </cell>
          <cell r="K2">
            <v>0</v>
          </cell>
        </row>
        <row r="3">
          <cell r="A3" t="str">
            <v>AMERICAN HOME SPORTS CLUB</v>
          </cell>
          <cell r="B3">
            <v>200</v>
          </cell>
          <cell r="C3" t="str">
            <v>03</v>
          </cell>
          <cell r="D3" t="str">
            <v>JA $</v>
          </cell>
          <cell r="E3" t="str">
            <v>O/D</v>
          </cell>
          <cell r="F3">
            <v>31.5</v>
          </cell>
          <cell r="G3" t="str">
            <v>BUSINESS</v>
          </cell>
          <cell r="H3" t="str">
            <v>PROF.</v>
          </cell>
          <cell r="I3">
            <v>107.35</v>
          </cell>
          <cell r="J3">
            <v>0</v>
          </cell>
          <cell r="K3">
            <v>0</v>
          </cell>
        </row>
        <row r="4">
          <cell r="A4" t="str">
            <v>BANKSTON BAILEY DEBORAH</v>
          </cell>
          <cell r="B4">
            <v>200</v>
          </cell>
          <cell r="C4" t="str">
            <v>06</v>
          </cell>
          <cell r="D4" t="str">
            <v>USD</v>
          </cell>
          <cell r="E4" t="str">
            <v>O/D</v>
          </cell>
          <cell r="F4">
            <v>31.5</v>
          </cell>
          <cell r="G4" t="str">
            <v>INDIV.</v>
          </cell>
          <cell r="H4" t="str">
            <v>INDIV.</v>
          </cell>
          <cell r="I4">
            <v>39293.919999999998</v>
          </cell>
          <cell r="J4">
            <v>809.84995877988445</v>
          </cell>
          <cell r="K4">
            <v>39293.919999999998</v>
          </cell>
        </row>
        <row r="5">
          <cell r="A5" t="str">
            <v>BOGUES BROTHERS INDUSTRIES LTD</v>
          </cell>
          <cell r="B5">
            <v>120</v>
          </cell>
          <cell r="C5" t="str">
            <v>50</v>
          </cell>
          <cell r="D5" t="str">
            <v>JA $</v>
          </cell>
          <cell r="E5" t="str">
            <v>TERM</v>
          </cell>
          <cell r="F5">
            <v>15</v>
          </cell>
          <cell r="G5" t="str">
            <v>BUSINESS</v>
          </cell>
          <cell r="H5" t="str">
            <v>PROF.</v>
          </cell>
          <cell r="I5">
            <v>7350000</v>
          </cell>
          <cell r="J5">
            <v>0</v>
          </cell>
          <cell r="K5">
            <v>0</v>
          </cell>
        </row>
        <row r="6">
          <cell r="A6" t="str">
            <v>BRAHAM TRACY</v>
          </cell>
          <cell r="B6">
            <v>200</v>
          </cell>
          <cell r="C6" t="str">
            <v>01</v>
          </cell>
          <cell r="D6" t="str">
            <v>JA $</v>
          </cell>
          <cell r="E6" t="str">
            <v>O/D</v>
          </cell>
          <cell r="F6">
            <v>0</v>
          </cell>
          <cell r="G6" t="str">
            <v>INDIV.</v>
          </cell>
          <cell r="H6" t="str">
            <v>INDIV.</v>
          </cell>
          <cell r="I6">
            <v>4965.59</v>
          </cell>
          <cell r="J6">
            <v>0</v>
          </cell>
          <cell r="K6">
            <v>0</v>
          </cell>
        </row>
        <row r="7">
          <cell r="A7" t="str">
            <v>BRIGHTPOINT JAMAICA LIMITED</v>
          </cell>
          <cell r="B7">
            <v>200</v>
          </cell>
          <cell r="C7" t="str">
            <v>13</v>
          </cell>
          <cell r="D7" t="str">
            <v>USD</v>
          </cell>
          <cell r="E7" t="str">
            <v>O/D</v>
          </cell>
          <cell r="F7">
            <v>31.5</v>
          </cell>
          <cell r="G7" t="str">
            <v>BUSINESS</v>
          </cell>
          <cell r="H7" t="str">
            <v>PROF.</v>
          </cell>
          <cell r="I7">
            <v>1334.3</v>
          </cell>
          <cell r="J7">
            <v>27.499999999999996</v>
          </cell>
          <cell r="K7">
            <v>1334.3</v>
          </cell>
        </row>
        <row r="8">
          <cell r="A8" t="str">
            <v>BRINK DAMON AND OR GINDEL SALLY</v>
          </cell>
          <cell r="B8">
            <v>200</v>
          </cell>
          <cell r="C8" t="str">
            <v>62</v>
          </cell>
          <cell r="D8" t="str">
            <v>JA $</v>
          </cell>
          <cell r="E8" t="str">
            <v>O/D</v>
          </cell>
          <cell r="F8">
            <v>31.5</v>
          </cell>
          <cell r="G8" t="str">
            <v>INDIV.</v>
          </cell>
          <cell r="H8" t="str">
            <v>INDIV.</v>
          </cell>
          <cell r="I8">
            <v>3419.94</v>
          </cell>
          <cell r="J8">
            <v>0</v>
          </cell>
          <cell r="K8">
            <v>0</v>
          </cell>
        </row>
        <row r="9">
          <cell r="A9" t="str">
            <v>BROWN OWEN</v>
          </cell>
          <cell r="B9">
            <v>200</v>
          </cell>
          <cell r="C9" t="str">
            <v>05</v>
          </cell>
          <cell r="D9" t="str">
            <v>JA $</v>
          </cell>
          <cell r="E9" t="str">
            <v>O/D</v>
          </cell>
          <cell r="F9">
            <v>31.5</v>
          </cell>
          <cell r="G9" t="str">
            <v>INDIV.</v>
          </cell>
          <cell r="H9" t="str">
            <v>INDIV.</v>
          </cell>
          <cell r="I9">
            <v>11494.94</v>
          </cell>
          <cell r="J9">
            <v>0</v>
          </cell>
          <cell r="K9">
            <v>0</v>
          </cell>
        </row>
        <row r="10">
          <cell r="A10" t="str">
            <v>BUNTING PETER OR JEANINE</v>
          </cell>
          <cell r="B10">
            <v>200</v>
          </cell>
          <cell r="C10" t="str">
            <v>05</v>
          </cell>
          <cell r="D10" t="str">
            <v>JA $</v>
          </cell>
          <cell r="E10" t="str">
            <v>O/D</v>
          </cell>
          <cell r="F10">
            <v>31.5</v>
          </cell>
          <cell r="G10" t="str">
            <v>INDIV.</v>
          </cell>
          <cell r="H10" t="str">
            <v>INDIV.</v>
          </cell>
          <cell r="I10">
            <v>48755.14</v>
          </cell>
          <cell r="J10">
            <v>0</v>
          </cell>
          <cell r="K10">
            <v>0</v>
          </cell>
        </row>
        <row r="11">
          <cell r="A11" t="str">
            <v>CARIBBEAN BOTTLERS JAMAICA LTD</v>
          </cell>
          <cell r="B11">
            <v>200</v>
          </cell>
          <cell r="C11" t="str">
            <v>02</v>
          </cell>
          <cell r="D11" t="str">
            <v>JA $</v>
          </cell>
          <cell r="E11" t="str">
            <v>O/D</v>
          </cell>
          <cell r="F11">
            <v>31.5</v>
          </cell>
          <cell r="G11" t="str">
            <v>BUSINESS</v>
          </cell>
          <cell r="H11" t="str">
            <v>PROF.</v>
          </cell>
          <cell r="I11">
            <v>100</v>
          </cell>
          <cell r="J11">
            <v>0</v>
          </cell>
          <cell r="K11">
            <v>0</v>
          </cell>
        </row>
        <row r="12">
          <cell r="A12" t="str">
            <v>CARIBBEAN BOTTLERS JAMAICA LTD</v>
          </cell>
          <cell r="B12">
            <v>200</v>
          </cell>
          <cell r="C12" t="str">
            <v>32</v>
          </cell>
          <cell r="D12" t="str">
            <v>JA $</v>
          </cell>
          <cell r="E12" t="str">
            <v>O/D</v>
          </cell>
          <cell r="F12">
            <v>31.5</v>
          </cell>
          <cell r="G12" t="str">
            <v>BUSINESS</v>
          </cell>
          <cell r="H12" t="str">
            <v>PROF.</v>
          </cell>
          <cell r="I12">
            <v>70</v>
          </cell>
          <cell r="J12">
            <v>0</v>
          </cell>
          <cell r="K12">
            <v>0</v>
          </cell>
        </row>
        <row r="13">
          <cell r="A13" t="str">
            <v>CARIBBEAN BRAKE PRODUCTS LTD</v>
          </cell>
          <cell r="B13">
            <v>128</v>
          </cell>
          <cell r="C13" t="str">
            <v>03</v>
          </cell>
          <cell r="D13" t="str">
            <v>USD</v>
          </cell>
          <cell r="E13" t="str">
            <v>L/C</v>
          </cell>
          <cell r="F13">
            <v>9.4600000000000009</v>
          </cell>
          <cell r="G13" t="str">
            <v>BUSINESS</v>
          </cell>
          <cell r="H13" t="str">
            <v>MFG-OTHER</v>
          </cell>
          <cell r="I13">
            <v>19338745.949999999</v>
          </cell>
          <cell r="J13">
            <v>398572.67003297608</v>
          </cell>
          <cell r="K13">
            <v>19338745.949999999</v>
          </cell>
        </row>
        <row r="14">
          <cell r="A14" t="str">
            <v>CARIBBEAN CEMENT COMPANY LTD</v>
          </cell>
          <cell r="B14">
            <v>120</v>
          </cell>
          <cell r="C14" t="str">
            <v>04</v>
          </cell>
          <cell r="D14" t="str">
            <v>JA $</v>
          </cell>
          <cell r="E14" t="str">
            <v>TERM</v>
          </cell>
          <cell r="F14">
            <v>26.5</v>
          </cell>
          <cell r="G14" t="str">
            <v>BUSINESS</v>
          </cell>
          <cell r="H14" t="str">
            <v>CEMENT</v>
          </cell>
          <cell r="I14">
            <v>3054216.42</v>
          </cell>
          <cell r="J14">
            <v>0</v>
          </cell>
          <cell r="K14">
            <v>0</v>
          </cell>
        </row>
        <row r="15">
          <cell r="A15" t="str">
            <v>CARIBBEAN EQUITY PARTNERS</v>
          </cell>
          <cell r="B15">
            <v>200</v>
          </cell>
          <cell r="C15" t="str">
            <v>16</v>
          </cell>
          <cell r="D15" t="str">
            <v>JA $</v>
          </cell>
          <cell r="E15" t="str">
            <v>O/D</v>
          </cell>
          <cell r="F15">
            <v>31.5</v>
          </cell>
          <cell r="G15" t="str">
            <v>F.I.</v>
          </cell>
          <cell r="H15" t="str">
            <v>F.I.</v>
          </cell>
          <cell r="I15">
            <v>232612.6</v>
          </cell>
          <cell r="J15">
            <v>0</v>
          </cell>
          <cell r="K15">
            <v>0</v>
          </cell>
        </row>
        <row r="16">
          <cell r="A16" t="str">
            <v>CAYMANAS DEVELOPMENT</v>
          </cell>
          <cell r="B16">
            <v>150</v>
          </cell>
          <cell r="C16" t="str">
            <v>02</v>
          </cell>
          <cell r="D16" t="str">
            <v>USD</v>
          </cell>
          <cell r="E16" t="str">
            <v>LEASE</v>
          </cell>
          <cell r="F16">
            <v>12.5</v>
          </cell>
          <cell r="G16" t="str">
            <v>BUSINESS</v>
          </cell>
          <cell r="H16" t="str">
            <v>PROF.</v>
          </cell>
          <cell r="I16">
            <v>6151180.7400000002</v>
          </cell>
          <cell r="J16">
            <v>126776.19002473206</v>
          </cell>
          <cell r="K16">
            <v>6151180.7400000002</v>
          </cell>
        </row>
        <row r="17">
          <cell r="A17" t="str">
            <v>CESCO LIMITED</v>
          </cell>
          <cell r="B17">
            <v>120</v>
          </cell>
          <cell r="C17" t="str">
            <v>42</v>
          </cell>
          <cell r="D17" t="str">
            <v>USD</v>
          </cell>
          <cell r="E17" t="str">
            <v>TERM</v>
          </cell>
          <cell r="F17">
            <v>15</v>
          </cell>
          <cell r="G17" t="str">
            <v>BUSINESS</v>
          </cell>
          <cell r="H17" t="str">
            <v>DIST'N</v>
          </cell>
          <cell r="I17">
            <v>19238860.739999998</v>
          </cell>
          <cell r="J17">
            <v>396514.03009068419</v>
          </cell>
          <cell r="K17">
            <v>19238860.739999998</v>
          </cell>
        </row>
        <row r="18">
          <cell r="A18" t="str">
            <v>CHALICE LIMITED</v>
          </cell>
          <cell r="B18">
            <v>120</v>
          </cell>
          <cell r="C18" t="str">
            <v>33</v>
          </cell>
          <cell r="D18" t="str">
            <v>JA $</v>
          </cell>
          <cell r="E18" t="str">
            <v>MTG</v>
          </cell>
          <cell r="F18">
            <v>10</v>
          </cell>
          <cell r="G18" t="str">
            <v>BUSINESS</v>
          </cell>
          <cell r="H18" t="str">
            <v>R/E SVCS</v>
          </cell>
          <cell r="I18">
            <v>37108</v>
          </cell>
          <cell r="J18">
            <v>0</v>
          </cell>
          <cell r="K18">
            <v>0</v>
          </cell>
        </row>
        <row r="19">
          <cell r="A19" t="str">
            <v>CHAMBERS JOHN ANTHONY</v>
          </cell>
          <cell r="B19">
            <v>200</v>
          </cell>
          <cell r="C19" t="str">
            <v>05</v>
          </cell>
          <cell r="D19" t="str">
            <v>JA $</v>
          </cell>
          <cell r="E19" t="str">
            <v>O/D</v>
          </cell>
          <cell r="F19">
            <v>31.5</v>
          </cell>
          <cell r="G19" t="str">
            <v>INDIV.</v>
          </cell>
          <cell r="H19" t="str">
            <v>INDIV.</v>
          </cell>
          <cell r="I19">
            <v>595.71</v>
          </cell>
          <cell r="J19">
            <v>0</v>
          </cell>
          <cell r="K19">
            <v>0</v>
          </cell>
        </row>
        <row r="20">
          <cell r="A20" t="str">
            <v>CHECKER CHEMICALS LIMITED</v>
          </cell>
          <cell r="B20">
            <v>127</v>
          </cell>
          <cell r="C20" t="str">
            <v>06</v>
          </cell>
          <cell r="D20" t="str">
            <v>JA $</v>
          </cell>
          <cell r="E20" t="str">
            <v>O/D</v>
          </cell>
          <cell r="F20">
            <v>19</v>
          </cell>
          <cell r="G20" t="str">
            <v>BUSINESS</v>
          </cell>
          <cell r="H20" t="str">
            <v>MFG-CHEM</v>
          </cell>
          <cell r="I20">
            <v>710306.85</v>
          </cell>
          <cell r="J20">
            <v>0</v>
          </cell>
          <cell r="K20">
            <v>0</v>
          </cell>
        </row>
        <row r="21">
          <cell r="A21" t="str">
            <v>CHECKER INT'L</v>
          </cell>
          <cell r="B21">
            <v>120</v>
          </cell>
          <cell r="C21" t="str">
            <v>02</v>
          </cell>
          <cell r="D21" t="str">
            <v>USD</v>
          </cell>
          <cell r="E21" t="str">
            <v>TERM</v>
          </cell>
          <cell r="F21">
            <v>12</v>
          </cell>
          <cell r="G21" t="str">
            <v>BUSINESS</v>
          </cell>
          <cell r="H21" t="str">
            <v>MFG-CHEM</v>
          </cell>
          <cell r="I21">
            <v>1455600</v>
          </cell>
          <cell r="J21">
            <v>29999.999999999996</v>
          </cell>
          <cell r="K21">
            <v>1455600</v>
          </cell>
        </row>
        <row r="22">
          <cell r="A22" t="str">
            <v>CITIBANK JAMAICA</v>
          </cell>
          <cell r="B22">
            <v>200</v>
          </cell>
          <cell r="C22" t="str">
            <v>99</v>
          </cell>
          <cell r="D22" t="str">
            <v>JA $</v>
          </cell>
          <cell r="E22" t="str">
            <v>O/D</v>
          </cell>
          <cell r="F22">
            <v>31.5</v>
          </cell>
          <cell r="G22" t="str">
            <v>F.I.</v>
          </cell>
          <cell r="H22" t="str">
            <v>F.I.</v>
          </cell>
          <cell r="I22">
            <v>0.2</v>
          </cell>
          <cell r="J22">
            <v>0</v>
          </cell>
          <cell r="K22">
            <v>0</v>
          </cell>
        </row>
        <row r="23">
          <cell r="A23" t="str">
            <v>CIVIL ENG. RESEARCH AND TESTING</v>
          </cell>
          <cell r="B23">
            <v>127</v>
          </cell>
          <cell r="C23" t="str">
            <v>06</v>
          </cell>
          <cell r="D23" t="str">
            <v>JA $</v>
          </cell>
          <cell r="E23" t="str">
            <v>O/D</v>
          </cell>
          <cell r="F23">
            <v>19</v>
          </cell>
          <cell r="G23" t="str">
            <v>BUSINESS</v>
          </cell>
          <cell r="H23" t="str">
            <v>PROF.</v>
          </cell>
          <cell r="I23">
            <v>323670.61</v>
          </cell>
          <cell r="J23">
            <v>0</v>
          </cell>
          <cell r="K23">
            <v>0</v>
          </cell>
        </row>
        <row r="24">
          <cell r="A24" t="str">
            <v>CLARKE WILLIAM</v>
          </cell>
          <cell r="B24">
            <v>120</v>
          </cell>
          <cell r="C24" t="str">
            <v>52</v>
          </cell>
          <cell r="D24" t="str">
            <v>USD</v>
          </cell>
          <cell r="E24" t="str">
            <v>TERM</v>
          </cell>
          <cell r="F24">
            <v>15</v>
          </cell>
          <cell r="G24" t="str">
            <v>INDIV.</v>
          </cell>
          <cell r="H24" t="str">
            <v>INDIV.</v>
          </cell>
          <cell r="I24">
            <v>4852000</v>
          </cell>
          <cell r="J24">
            <v>100000</v>
          </cell>
          <cell r="K24">
            <v>4852000</v>
          </cell>
        </row>
        <row r="25">
          <cell r="A25" t="str">
            <v>CN INDUSTRIAL SUPPLIES LTD.</v>
          </cell>
          <cell r="B25">
            <v>120</v>
          </cell>
          <cell r="C25" t="str">
            <v>42</v>
          </cell>
          <cell r="D25" t="str">
            <v>USD</v>
          </cell>
          <cell r="E25" t="str">
            <v>TERM</v>
          </cell>
          <cell r="F25">
            <v>14</v>
          </cell>
          <cell r="G25" t="str">
            <v>BUSINESS</v>
          </cell>
          <cell r="H25" t="str">
            <v>DIST'N</v>
          </cell>
          <cell r="I25">
            <v>1868990.4</v>
          </cell>
          <cell r="J25">
            <v>38519.999999999993</v>
          </cell>
          <cell r="K25">
            <v>1868990.3999999997</v>
          </cell>
        </row>
        <row r="26">
          <cell r="A26" t="str">
            <v>COATES BROTHERS JAMAICA LIMITED</v>
          </cell>
          <cell r="B26">
            <v>120</v>
          </cell>
          <cell r="C26" t="str">
            <v>04</v>
          </cell>
          <cell r="D26" t="str">
            <v>JA $</v>
          </cell>
          <cell r="E26" t="str">
            <v>TERM</v>
          </cell>
          <cell r="F26">
            <v>15</v>
          </cell>
          <cell r="G26" t="str">
            <v>BUSINESS</v>
          </cell>
          <cell r="H26" t="str">
            <v>PROF.</v>
          </cell>
          <cell r="I26">
            <v>1967700.48</v>
          </cell>
          <cell r="J26">
            <v>0</v>
          </cell>
          <cell r="K26">
            <v>0</v>
          </cell>
        </row>
        <row r="27">
          <cell r="A27" t="str">
            <v>CODNER YVONNE AND OR MICHAEL</v>
          </cell>
          <cell r="B27">
            <v>200</v>
          </cell>
          <cell r="C27" t="str">
            <v>01</v>
          </cell>
          <cell r="D27" t="str">
            <v>JA $</v>
          </cell>
          <cell r="E27" t="str">
            <v>O/D</v>
          </cell>
          <cell r="F27">
            <v>0</v>
          </cell>
          <cell r="G27" t="str">
            <v>INDIV.</v>
          </cell>
          <cell r="H27" t="str">
            <v>INDIV.</v>
          </cell>
          <cell r="I27">
            <v>1861.07</v>
          </cell>
          <cell r="J27">
            <v>0</v>
          </cell>
          <cell r="K27">
            <v>0</v>
          </cell>
        </row>
        <row r="28">
          <cell r="A28" t="str">
            <v>COLGATE PALMOLIVE</v>
          </cell>
          <cell r="B28">
            <v>120</v>
          </cell>
          <cell r="C28" t="str">
            <v>04</v>
          </cell>
          <cell r="D28" t="str">
            <v>JA $</v>
          </cell>
          <cell r="E28" t="str">
            <v>TERM</v>
          </cell>
          <cell r="F28">
            <v>26.5</v>
          </cell>
          <cell r="G28" t="str">
            <v>BUSINESS</v>
          </cell>
          <cell r="H28" t="str">
            <v>DIST'N</v>
          </cell>
          <cell r="I28">
            <v>451246.71</v>
          </cell>
          <cell r="J28">
            <v>0</v>
          </cell>
          <cell r="K28">
            <v>0</v>
          </cell>
        </row>
        <row r="29">
          <cell r="A29" t="str">
            <v>CONTINENTAL BAKING CO.</v>
          </cell>
          <cell r="B29">
            <v>150</v>
          </cell>
          <cell r="C29" t="str">
            <v>00</v>
          </cell>
          <cell r="D29" t="str">
            <v>USD</v>
          </cell>
          <cell r="E29" t="str">
            <v>LEASE</v>
          </cell>
          <cell r="F29">
            <v>15</v>
          </cell>
          <cell r="G29" t="str">
            <v>BUSINESS</v>
          </cell>
          <cell r="H29" t="str">
            <v>FOOD</v>
          </cell>
          <cell r="I29">
            <v>12469502.199999999</v>
          </cell>
          <cell r="J29">
            <v>256997.15993404778</v>
          </cell>
          <cell r="K29">
            <v>12469502.199999999</v>
          </cell>
        </row>
        <row r="30">
          <cell r="A30" t="str">
            <v>CONTINENTAL BAKING CO.</v>
          </cell>
          <cell r="B30">
            <v>150</v>
          </cell>
          <cell r="C30" t="str">
            <v>00</v>
          </cell>
          <cell r="D30" t="str">
            <v>USD</v>
          </cell>
          <cell r="E30" t="str">
            <v>LEASE</v>
          </cell>
          <cell r="F30">
            <v>15</v>
          </cell>
          <cell r="G30" t="str">
            <v>BUSINESS</v>
          </cell>
          <cell r="H30" t="str">
            <v>FOOD</v>
          </cell>
          <cell r="I30">
            <v>23478656.719999999</v>
          </cell>
          <cell r="J30">
            <v>483896.4699093157</v>
          </cell>
          <cell r="K30">
            <v>23478656.719999999</v>
          </cell>
        </row>
        <row r="31">
          <cell r="A31" t="str">
            <v>CONTINENTAL BAKING CO.</v>
          </cell>
          <cell r="B31">
            <v>150</v>
          </cell>
          <cell r="C31" t="str">
            <v>01</v>
          </cell>
          <cell r="D31" t="str">
            <v>USD</v>
          </cell>
          <cell r="E31" t="str">
            <v>LEASE</v>
          </cell>
          <cell r="F31">
            <v>15</v>
          </cell>
          <cell r="G31" t="str">
            <v>BUSINESS</v>
          </cell>
          <cell r="H31" t="str">
            <v>FOOD</v>
          </cell>
          <cell r="I31">
            <v>10919.43</v>
          </cell>
          <cell r="J31">
            <v>225.05008244023082</v>
          </cell>
          <cell r="K31">
            <v>10919.43</v>
          </cell>
        </row>
        <row r="32">
          <cell r="A32" t="str">
            <v>CTS ASSOCIATES JAMAICA LTD.</v>
          </cell>
          <cell r="B32">
            <v>200</v>
          </cell>
          <cell r="C32" t="str">
            <v>66</v>
          </cell>
          <cell r="D32" t="str">
            <v>JA $</v>
          </cell>
          <cell r="E32" t="str">
            <v>O/D</v>
          </cell>
          <cell r="F32">
            <v>31.5</v>
          </cell>
          <cell r="G32" t="str">
            <v>BUSINESS</v>
          </cell>
          <cell r="H32" t="str">
            <v>PROF.</v>
          </cell>
          <cell r="I32">
            <v>117926.18</v>
          </cell>
          <cell r="J32">
            <v>0</v>
          </cell>
          <cell r="K32">
            <v>0</v>
          </cell>
        </row>
        <row r="33">
          <cell r="A33" t="str">
            <v>DEHRING BUNTING AND GOLDING LTD.</v>
          </cell>
          <cell r="B33">
            <v>200</v>
          </cell>
          <cell r="C33" t="str">
            <v>16</v>
          </cell>
          <cell r="D33" t="str">
            <v>JA $</v>
          </cell>
          <cell r="E33" t="str">
            <v>O/D</v>
          </cell>
          <cell r="F33">
            <v>31.5</v>
          </cell>
          <cell r="G33" t="str">
            <v>F.I.</v>
          </cell>
          <cell r="H33" t="str">
            <v>F.I.</v>
          </cell>
          <cell r="I33">
            <v>100</v>
          </cell>
          <cell r="J33">
            <v>0</v>
          </cell>
          <cell r="K33">
            <v>0</v>
          </cell>
        </row>
        <row r="34">
          <cell r="A34" t="str">
            <v>DELGADO ANDRE</v>
          </cell>
          <cell r="B34">
            <v>200</v>
          </cell>
          <cell r="C34" t="str">
            <v>01</v>
          </cell>
          <cell r="D34" t="str">
            <v>JA $</v>
          </cell>
          <cell r="E34" t="str">
            <v>O/D</v>
          </cell>
          <cell r="F34">
            <v>0</v>
          </cell>
          <cell r="G34" t="str">
            <v>INDIV.</v>
          </cell>
          <cell r="H34" t="str">
            <v>INDIV.</v>
          </cell>
          <cell r="I34">
            <v>691.23</v>
          </cell>
          <cell r="J34">
            <v>0</v>
          </cell>
          <cell r="K34">
            <v>0</v>
          </cell>
        </row>
        <row r="35">
          <cell r="A35" t="str">
            <v>DUQUESNAY RONALD</v>
          </cell>
          <cell r="B35">
            <v>120</v>
          </cell>
          <cell r="C35" t="str">
            <v>03</v>
          </cell>
          <cell r="D35" t="str">
            <v>JA $</v>
          </cell>
          <cell r="E35" t="str">
            <v>MTG</v>
          </cell>
          <cell r="F35">
            <v>10</v>
          </cell>
          <cell r="G35" t="str">
            <v>INDIV.</v>
          </cell>
          <cell r="H35" t="str">
            <v>INDIV.</v>
          </cell>
          <cell r="I35">
            <v>1854.5</v>
          </cell>
          <cell r="J35">
            <v>0</v>
          </cell>
          <cell r="K35">
            <v>0</v>
          </cell>
        </row>
        <row r="36">
          <cell r="A36" t="str">
            <v>DUQUESNAY RONALD</v>
          </cell>
          <cell r="B36">
            <v>120</v>
          </cell>
          <cell r="C36" t="str">
            <v>33</v>
          </cell>
          <cell r="D36" t="str">
            <v>JA $</v>
          </cell>
          <cell r="E36" t="str">
            <v>MTG</v>
          </cell>
          <cell r="F36">
            <v>10</v>
          </cell>
          <cell r="G36" t="str">
            <v>INDIV.</v>
          </cell>
          <cell r="H36" t="str">
            <v>INDIV.</v>
          </cell>
          <cell r="I36">
            <v>36781.1</v>
          </cell>
          <cell r="J36">
            <v>0</v>
          </cell>
          <cell r="K36">
            <v>0</v>
          </cell>
        </row>
        <row r="37">
          <cell r="A37" t="str">
            <v>DUQUESNAY SAMANTHA</v>
          </cell>
          <cell r="B37">
            <v>200</v>
          </cell>
          <cell r="C37" t="str">
            <v>05</v>
          </cell>
          <cell r="D37" t="str">
            <v>JA $</v>
          </cell>
          <cell r="E37" t="str">
            <v>O/D</v>
          </cell>
          <cell r="F37">
            <v>31.5</v>
          </cell>
          <cell r="G37" t="str">
            <v>INDIV.</v>
          </cell>
          <cell r="H37" t="str">
            <v>INDIV.</v>
          </cell>
          <cell r="I37">
            <v>41.85</v>
          </cell>
          <cell r="J37">
            <v>0</v>
          </cell>
          <cell r="K37">
            <v>0</v>
          </cell>
        </row>
        <row r="38">
          <cell r="A38" t="str">
            <v>DUQUESNAY STEPHEN</v>
          </cell>
          <cell r="B38">
            <v>120</v>
          </cell>
          <cell r="C38" t="str">
            <v>03</v>
          </cell>
          <cell r="D38" t="str">
            <v>JA $</v>
          </cell>
          <cell r="E38" t="str">
            <v>MTG</v>
          </cell>
          <cell r="F38">
            <v>10</v>
          </cell>
          <cell r="G38" t="str">
            <v>INDIV.</v>
          </cell>
          <cell r="H38" t="str">
            <v>INDIV.</v>
          </cell>
          <cell r="I38">
            <v>0.03</v>
          </cell>
          <cell r="J38">
            <v>0</v>
          </cell>
          <cell r="K38">
            <v>0</v>
          </cell>
        </row>
        <row r="39">
          <cell r="A39" t="str">
            <v>DUQUESNAY STEPHEN</v>
          </cell>
          <cell r="B39">
            <v>120</v>
          </cell>
          <cell r="C39" t="str">
            <v>33</v>
          </cell>
          <cell r="D39" t="str">
            <v>JA $</v>
          </cell>
          <cell r="E39" t="str">
            <v>MTG</v>
          </cell>
          <cell r="F39">
            <v>10</v>
          </cell>
          <cell r="G39" t="str">
            <v>INDIV.</v>
          </cell>
          <cell r="H39" t="str">
            <v>INDIV.</v>
          </cell>
          <cell r="I39">
            <v>36687.07</v>
          </cell>
          <cell r="J39">
            <v>0</v>
          </cell>
          <cell r="K39">
            <v>0</v>
          </cell>
        </row>
        <row r="40">
          <cell r="A40" t="str">
            <v>EMBASSY OF PERU</v>
          </cell>
          <cell r="B40">
            <v>200</v>
          </cell>
          <cell r="C40" t="str">
            <v>22</v>
          </cell>
          <cell r="D40" t="str">
            <v>USD</v>
          </cell>
          <cell r="E40" t="str">
            <v>O/D</v>
          </cell>
          <cell r="F40">
            <v>31.5</v>
          </cell>
          <cell r="G40" t="str">
            <v>OVERSEAS</v>
          </cell>
          <cell r="H40" t="str">
            <v>RESIDENTS</v>
          </cell>
          <cell r="I40">
            <v>15.53</v>
          </cell>
          <cell r="J40">
            <v>0.32007419620774935</v>
          </cell>
          <cell r="K40">
            <v>15.53</v>
          </cell>
        </row>
        <row r="41">
          <cell r="A41" t="str">
            <v>EMULTECH SUPPLY CO. LTD.</v>
          </cell>
          <cell r="B41">
            <v>120</v>
          </cell>
          <cell r="C41" t="str">
            <v>42</v>
          </cell>
          <cell r="D41" t="str">
            <v>USD</v>
          </cell>
          <cell r="E41" t="str">
            <v>TERM</v>
          </cell>
          <cell r="F41">
            <v>10</v>
          </cell>
          <cell r="G41" t="str">
            <v>BUSINESS</v>
          </cell>
          <cell r="H41" t="str">
            <v>PROF.</v>
          </cell>
          <cell r="I41">
            <v>1160780.3500000001</v>
          </cell>
          <cell r="J41">
            <v>23923.75</v>
          </cell>
          <cell r="K41">
            <v>1160780.3500000001</v>
          </cell>
        </row>
        <row r="42">
          <cell r="A42" t="str">
            <v>EPPING OIL COMPANY LIMITED</v>
          </cell>
          <cell r="B42">
            <v>120</v>
          </cell>
          <cell r="C42" t="str">
            <v>50</v>
          </cell>
          <cell r="D42" t="str">
            <v>JA $</v>
          </cell>
          <cell r="E42" t="str">
            <v>TERM</v>
          </cell>
          <cell r="F42">
            <v>31</v>
          </cell>
          <cell r="G42" t="str">
            <v>BUSINESS</v>
          </cell>
          <cell r="H42" t="str">
            <v>GAS</v>
          </cell>
          <cell r="I42">
            <v>3466666.68</v>
          </cell>
          <cell r="J42">
            <v>0</v>
          </cell>
          <cell r="K42">
            <v>0</v>
          </cell>
        </row>
        <row r="43">
          <cell r="A43" t="str">
            <v>EPPING OIL COMPANY LIMITED</v>
          </cell>
          <cell r="B43">
            <v>120</v>
          </cell>
          <cell r="C43" t="str">
            <v>50</v>
          </cell>
          <cell r="D43" t="str">
            <v>JA $</v>
          </cell>
          <cell r="E43" t="str">
            <v>TERM</v>
          </cell>
          <cell r="F43">
            <v>31</v>
          </cell>
          <cell r="G43" t="str">
            <v>BUSINESS</v>
          </cell>
          <cell r="H43" t="str">
            <v>GAS</v>
          </cell>
          <cell r="I43">
            <v>291666.57</v>
          </cell>
          <cell r="J43">
            <v>0</v>
          </cell>
          <cell r="K43">
            <v>0</v>
          </cell>
        </row>
        <row r="44">
          <cell r="A44" t="str">
            <v>ERTU-RTI PROJECT</v>
          </cell>
          <cell r="B44">
            <v>200</v>
          </cell>
          <cell r="C44" t="str">
            <v>03</v>
          </cell>
          <cell r="D44" t="str">
            <v>JA $</v>
          </cell>
          <cell r="E44" t="str">
            <v>O/D</v>
          </cell>
          <cell r="F44">
            <v>31.5</v>
          </cell>
          <cell r="G44" t="str">
            <v>BUSINESS</v>
          </cell>
          <cell r="H44" t="str">
            <v>PROF.</v>
          </cell>
          <cell r="I44">
            <v>32944.230000000003</v>
          </cell>
          <cell r="J44">
            <v>0</v>
          </cell>
          <cell r="K44">
            <v>0</v>
          </cell>
        </row>
        <row r="45">
          <cell r="A45" t="str">
            <v>FALCON CORPORATION LIMITED</v>
          </cell>
          <cell r="B45">
            <v>120</v>
          </cell>
          <cell r="C45" t="str">
            <v>42</v>
          </cell>
          <cell r="D45" t="str">
            <v>USD</v>
          </cell>
          <cell r="E45" t="str">
            <v>TERM</v>
          </cell>
          <cell r="F45">
            <v>15</v>
          </cell>
          <cell r="G45" t="str">
            <v>BUSINESS</v>
          </cell>
          <cell r="H45" t="str">
            <v>DIST'N</v>
          </cell>
          <cell r="I45">
            <v>1455600</v>
          </cell>
          <cell r="J45">
            <v>29999.999999999996</v>
          </cell>
          <cell r="K45">
            <v>1455600</v>
          </cell>
        </row>
        <row r="46">
          <cell r="A46" t="str">
            <v>FALCON CORPORATION LIMITED</v>
          </cell>
          <cell r="B46">
            <v>200</v>
          </cell>
          <cell r="C46" t="str">
            <v>66</v>
          </cell>
          <cell r="D46" t="str">
            <v>JA $</v>
          </cell>
          <cell r="E46" t="str">
            <v>O/D</v>
          </cell>
          <cell r="F46">
            <v>31.5</v>
          </cell>
          <cell r="G46" t="str">
            <v>BUSINESS</v>
          </cell>
          <cell r="H46" t="str">
            <v>DIST'N</v>
          </cell>
          <cell r="I46">
            <v>18619.03</v>
          </cell>
          <cell r="J46">
            <v>0</v>
          </cell>
          <cell r="K46">
            <v>0</v>
          </cell>
        </row>
        <row r="47">
          <cell r="A47" t="str">
            <v>FIRST GRAPHICS COMMUNICATIONS</v>
          </cell>
          <cell r="B47">
            <v>200</v>
          </cell>
          <cell r="C47" t="str">
            <v>66</v>
          </cell>
          <cell r="D47" t="str">
            <v>JA $</v>
          </cell>
          <cell r="E47" t="str">
            <v>O/D</v>
          </cell>
          <cell r="F47">
            <v>31.5</v>
          </cell>
          <cell r="G47" t="str">
            <v>BUSINESS</v>
          </cell>
          <cell r="H47" t="str">
            <v>PRINT</v>
          </cell>
          <cell r="I47">
            <v>128.09</v>
          </cell>
          <cell r="J47">
            <v>0</v>
          </cell>
          <cell r="K47">
            <v>0</v>
          </cell>
        </row>
        <row r="48">
          <cell r="A48" t="str">
            <v>FONG WRIGHT LOLA OR PETER</v>
          </cell>
          <cell r="B48">
            <v>200</v>
          </cell>
          <cell r="C48" t="str">
            <v>01</v>
          </cell>
          <cell r="D48" t="str">
            <v>JA $</v>
          </cell>
          <cell r="E48" t="str">
            <v>O/D</v>
          </cell>
          <cell r="F48">
            <v>0</v>
          </cell>
          <cell r="G48" t="str">
            <v>INDIV.</v>
          </cell>
          <cell r="H48" t="str">
            <v>INDIV.</v>
          </cell>
          <cell r="I48">
            <v>28242.05</v>
          </cell>
          <cell r="J48">
            <v>0</v>
          </cell>
          <cell r="K48">
            <v>0</v>
          </cell>
        </row>
        <row r="49">
          <cell r="A49" t="str">
            <v>GENERAL TOOL AND SUPPLY</v>
          </cell>
          <cell r="B49">
            <v>120</v>
          </cell>
          <cell r="C49" t="str">
            <v>42</v>
          </cell>
          <cell r="D49" t="str">
            <v>USD</v>
          </cell>
          <cell r="E49" t="str">
            <v>TERM</v>
          </cell>
          <cell r="F49">
            <v>15</v>
          </cell>
          <cell r="G49" t="str">
            <v>BUSINESS</v>
          </cell>
          <cell r="H49" t="str">
            <v>DIST'N</v>
          </cell>
          <cell r="I49">
            <v>6781582.6600000001</v>
          </cell>
          <cell r="J49">
            <v>139768.80997526791</v>
          </cell>
          <cell r="K49">
            <v>6781582.6599999992</v>
          </cell>
        </row>
        <row r="50">
          <cell r="A50" t="str">
            <v>GENERAL TOOL AND SUPPLY</v>
          </cell>
          <cell r="B50">
            <v>200</v>
          </cell>
          <cell r="C50" t="str">
            <v>66</v>
          </cell>
          <cell r="D50" t="str">
            <v>JA $</v>
          </cell>
          <cell r="E50" t="str">
            <v>O/D</v>
          </cell>
          <cell r="F50">
            <v>15</v>
          </cell>
          <cell r="G50" t="str">
            <v>BUSINESS</v>
          </cell>
          <cell r="H50" t="str">
            <v>DIST'N</v>
          </cell>
          <cell r="I50">
            <v>84627.43</v>
          </cell>
          <cell r="J50">
            <v>0</v>
          </cell>
          <cell r="K50">
            <v>0</v>
          </cell>
        </row>
        <row r="51">
          <cell r="A51" t="str">
            <v>GOVERNMENT OF JAMAICA</v>
          </cell>
          <cell r="B51">
            <v>120</v>
          </cell>
          <cell r="C51" t="str">
            <v>18</v>
          </cell>
          <cell r="D51" t="str">
            <v>USD</v>
          </cell>
          <cell r="E51" t="str">
            <v>TERM</v>
          </cell>
          <cell r="F51">
            <v>10</v>
          </cell>
          <cell r="G51" t="str">
            <v>C.G</v>
          </cell>
          <cell r="H51" t="str">
            <v>C.G</v>
          </cell>
          <cell r="I51">
            <v>142992914.03</v>
          </cell>
          <cell r="J51">
            <v>2947092.2100164881</v>
          </cell>
          <cell r="K51">
            <v>142992914.03</v>
          </cell>
        </row>
        <row r="52">
          <cell r="A52" t="str">
            <v>GOVERNMENT OF JAMAICA</v>
          </cell>
          <cell r="B52">
            <v>120</v>
          </cell>
          <cell r="C52" t="str">
            <v>53</v>
          </cell>
          <cell r="D52" t="str">
            <v>USD</v>
          </cell>
          <cell r="E52" t="str">
            <v>TERM</v>
          </cell>
          <cell r="F52">
            <v>10</v>
          </cell>
          <cell r="G52" t="str">
            <v>C.G</v>
          </cell>
          <cell r="H52" t="str">
            <v>C.G</v>
          </cell>
          <cell r="I52">
            <v>7196684.8499999996</v>
          </cell>
          <cell r="J52">
            <v>148324.09006595216</v>
          </cell>
          <cell r="K52">
            <v>7196684.8499999987</v>
          </cell>
        </row>
        <row r="53">
          <cell r="A53" t="str">
            <v>GOVERNMENT OF JAMAICA</v>
          </cell>
          <cell r="B53">
            <v>120</v>
          </cell>
          <cell r="C53" t="str">
            <v>53</v>
          </cell>
          <cell r="D53" t="str">
            <v>USD</v>
          </cell>
          <cell r="E53" t="str">
            <v>TERM</v>
          </cell>
          <cell r="F53">
            <v>10</v>
          </cell>
          <cell r="G53" t="str">
            <v>C.G</v>
          </cell>
          <cell r="H53" t="str">
            <v>C.G</v>
          </cell>
          <cell r="I53">
            <v>611393.24</v>
          </cell>
          <cell r="J53">
            <v>12600.849958779883</v>
          </cell>
          <cell r="K53">
            <v>611393.24</v>
          </cell>
        </row>
        <row r="54">
          <cell r="A54" t="str">
            <v>GOVERNMENT OF JAMAICA</v>
          </cell>
          <cell r="B54">
            <v>120</v>
          </cell>
          <cell r="C54" t="str">
            <v>53</v>
          </cell>
          <cell r="D54" t="str">
            <v>USD</v>
          </cell>
          <cell r="E54" t="str">
            <v>TERM</v>
          </cell>
          <cell r="F54">
            <v>10</v>
          </cell>
          <cell r="G54" t="str">
            <v>C.G</v>
          </cell>
          <cell r="H54" t="str">
            <v>C.G</v>
          </cell>
          <cell r="I54">
            <v>82404967.709999993</v>
          </cell>
          <cell r="J54">
            <v>1698371.1399422917</v>
          </cell>
          <cell r="K54">
            <v>82404967.709999993</v>
          </cell>
        </row>
        <row r="55">
          <cell r="A55" t="str">
            <v>GRACE KENNEDY REMITTANCE SERVICE</v>
          </cell>
          <cell r="B55">
            <v>120</v>
          </cell>
          <cell r="C55" t="str">
            <v>04</v>
          </cell>
          <cell r="D55" t="str">
            <v>JA $</v>
          </cell>
          <cell r="E55" t="str">
            <v>TERM</v>
          </cell>
          <cell r="F55">
            <v>32</v>
          </cell>
          <cell r="G55" t="str">
            <v>F.I.</v>
          </cell>
          <cell r="H55" t="str">
            <v>F.I.</v>
          </cell>
          <cell r="I55">
            <v>1575681.28</v>
          </cell>
          <cell r="J55">
            <v>0</v>
          </cell>
          <cell r="K55">
            <v>0</v>
          </cell>
        </row>
        <row r="56">
          <cell r="A56" t="str">
            <v>GREEN ODDETTE S.</v>
          </cell>
          <cell r="B56">
            <v>200</v>
          </cell>
          <cell r="C56" t="str">
            <v>05</v>
          </cell>
          <cell r="D56" t="str">
            <v>JA $</v>
          </cell>
          <cell r="E56" t="str">
            <v>O/D</v>
          </cell>
          <cell r="F56">
            <v>31.5</v>
          </cell>
          <cell r="G56" t="str">
            <v>INDIV.</v>
          </cell>
          <cell r="H56" t="str">
            <v>INDIV.</v>
          </cell>
          <cell r="I56">
            <v>4488.1099999999997</v>
          </cell>
          <cell r="J56">
            <v>0</v>
          </cell>
          <cell r="K56">
            <v>0</v>
          </cell>
        </row>
        <row r="57">
          <cell r="A57" t="str">
            <v>GRENNAN ELEANOR HITESHEW</v>
          </cell>
          <cell r="B57">
            <v>200</v>
          </cell>
          <cell r="C57" t="str">
            <v>06</v>
          </cell>
          <cell r="D57" t="str">
            <v>USD</v>
          </cell>
          <cell r="E57" t="str">
            <v>O/D</v>
          </cell>
          <cell r="F57">
            <v>31.5</v>
          </cell>
          <cell r="G57" t="str">
            <v>INDIV.</v>
          </cell>
          <cell r="H57" t="str">
            <v>INDIV.</v>
          </cell>
          <cell r="I57">
            <v>393.98</v>
          </cell>
          <cell r="J57">
            <v>8.1199505358615003</v>
          </cell>
          <cell r="K57">
            <v>393.98</v>
          </cell>
        </row>
        <row r="58">
          <cell r="A58" t="str">
            <v>HARDWARE &amp; LUMBER LTD.</v>
          </cell>
          <cell r="B58">
            <v>127</v>
          </cell>
          <cell r="C58" t="str">
            <v>02</v>
          </cell>
          <cell r="D58" t="str">
            <v>JA $</v>
          </cell>
          <cell r="E58" t="str">
            <v>O/D</v>
          </cell>
          <cell r="F58">
            <v>19</v>
          </cell>
          <cell r="G58" t="str">
            <v>BUSINESS</v>
          </cell>
          <cell r="H58" t="str">
            <v>DIST'N</v>
          </cell>
          <cell r="I58">
            <v>4493147.6900000004</v>
          </cell>
          <cell r="J58">
            <v>0</v>
          </cell>
          <cell r="K58">
            <v>0</v>
          </cell>
        </row>
        <row r="59">
          <cell r="A59" t="str">
            <v>HARMAN SALES COMPANY LTD.</v>
          </cell>
          <cell r="B59">
            <v>127</v>
          </cell>
          <cell r="C59" t="str">
            <v>06</v>
          </cell>
          <cell r="D59" t="str">
            <v>JA $</v>
          </cell>
          <cell r="E59" t="str">
            <v>O/D</v>
          </cell>
          <cell r="F59">
            <v>19</v>
          </cell>
          <cell r="G59" t="str">
            <v>BUSINESS</v>
          </cell>
          <cell r="H59" t="str">
            <v>DIST'N</v>
          </cell>
          <cell r="I59">
            <v>179950.36</v>
          </cell>
          <cell r="J59">
            <v>0</v>
          </cell>
          <cell r="K59">
            <v>0</v>
          </cell>
        </row>
        <row r="60">
          <cell r="A60" t="str">
            <v>HENRY PETER S. OR TUGWELL AUDREY</v>
          </cell>
          <cell r="B60">
            <v>200</v>
          </cell>
          <cell r="C60" t="str">
            <v>05</v>
          </cell>
          <cell r="D60" t="str">
            <v>JA $</v>
          </cell>
          <cell r="E60" t="str">
            <v>O/D</v>
          </cell>
          <cell r="F60">
            <v>31.5</v>
          </cell>
          <cell r="G60" t="str">
            <v>INDIV.</v>
          </cell>
          <cell r="H60" t="str">
            <v>INDIV.</v>
          </cell>
          <cell r="I60">
            <v>650.59</v>
          </cell>
          <cell r="J60">
            <v>0</v>
          </cell>
          <cell r="K60">
            <v>0</v>
          </cell>
        </row>
        <row r="61">
          <cell r="A61" t="str">
            <v>HEWETT EDGAR OR JOYCE</v>
          </cell>
          <cell r="B61">
            <v>200</v>
          </cell>
          <cell r="C61" t="str">
            <v>05</v>
          </cell>
          <cell r="D61" t="str">
            <v>JA $</v>
          </cell>
          <cell r="E61" t="str">
            <v>O/D</v>
          </cell>
          <cell r="F61">
            <v>31.5</v>
          </cell>
          <cell r="G61" t="str">
            <v>INDIV.</v>
          </cell>
          <cell r="H61" t="str">
            <v>INDIV.</v>
          </cell>
          <cell r="I61">
            <v>5252.21</v>
          </cell>
          <cell r="J61">
            <v>0</v>
          </cell>
          <cell r="K61">
            <v>0</v>
          </cell>
        </row>
        <row r="62">
          <cell r="A62" t="str">
            <v>HOLIDAY EXPLORERS LTD.</v>
          </cell>
          <cell r="B62">
            <v>200</v>
          </cell>
          <cell r="C62" t="str">
            <v>66</v>
          </cell>
          <cell r="D62" t="str">
            <v>JA $</v>
          </cell>
          <cell r="E62" t="str">
            <v>O/D</v>
          </cell>
          <cell r="F62">
            <v>31.5</v>
          </cell>
          <cell r="G62" t="str">
            <v>BUSINESS</v>
          </cell>
          <cell r="H62" t="str">
            <v>TOURISM</v>
          </cell>
          <cell r="I62">
            <v>51.96</v>
          </cell>
          <cell r="J62">
            <v>0</v>
          </cell>
          <cell r="K62">
            <v>0</v>
          </cell>
        </row>
        <row r="63">
          <cell r="A63" t="str">
            <v>HWE MINING AND CONTRACTING LTD.</v>
          </cell>
          <cell r="B63">
            <v>120</v>
          </cell>
          <cell r="C63" t="str">
            <v>04</v>
          </cell>
          <cell r="D63" t="str">
            <v>USD</v>
          </cell>
          <cell r="E63" t="str">
            <v>TERM</v>
          </cell>
          <cell r="F63">
            <v>12</v>
          </cell>
          <cell r="G63" t="str">
            <v>BUSINESS</v>
          </cell>
          <cell r="H63" t="str">
            <v>MINING</v>
          </cell>
          <cell r="I63">
            <v>1265088.6499999999</v>
          </cell>
          <cell r="J63">
            <v>26073.550082440226</v>
          </cell>
          <cell r="K63">
            <v>1265088.6499999999</v>
          </cell>
        </row>
        <row r="64">
          <cell r="A64" t="str">
            <v>IMPLEMENTATION LIMITED</v>
          </cell>
          <cell r="B64">
            <v>127</v>
          </cell>
          <cell r="C64" t="str">
            <v>06</v>
          </cell>
          <cell r="D64" t="str">
            <v>JA $</v>
          </cell>
          <cell r="E64" t="str">
            <v>O/D</v>
          </cell>
          <cell r="F64">
            <v>24</v>
          </cell>
          <cell r="G64" t="str">
            <v>BUSINESS</v>
          </cell>
          <cell r="H64" t="str">
            <v>PROF.</v>
          </cell>
          <cell r="I64">
            <v>876856.86</v>
          </cell>
          <cell r="J64">
            <v>0</v>
          </cell>
          <cell r="K64">
            <v>0</v>
          </cell>
        </row>
        <row r="65">
          <cell r="A65" t="str">
            <v>INTERNATIONAL HOTELS</v>
          </cell>
          <cell r="B65">
            <v>150</v>
          </cell>
          <cell r="C65" t="str">
            <v>00</v>
          </cell>
          <cell r="D65" t="str">
            <v>USD</v>
          </cell>
          <cell r="E65" t="str">
            <v>LEASE</v>
          </cell>
          <cell r="F65">
            <v>12.5</v>
          </cell>
          <cell r="G65" t="str">
            <v>BUSINESS</v>
          </cell>
          <cell r="H65" t="str">
            <v>TOURISM</v>
          </cell>
          <cell r="I65">
            <v>46922880.259999998</v>
          </cell>
          <cell r="J65">
            <v>967083.26999175583</v>
          </cell>
          <cell r="K65">
            <v>46922880.259999998</v>
          </cell>
        </row>
        <row r="66">
          <cell r="A66" t="str">
            <v>INTERNATIONAL HOTELS</v>
          </cell>
          <cell r="B66">
            <v>150</v>
          </cell>
          <cell r="C66" t="str">
            <v>01</v>
          </cell>
          <cell r="D66" t="str">
            <v>USD</v>
          </cell>
          <cell r="E66" t="str">
            <v>LEASE</v>
          </cell>
          <cell r="F66">
            <v>12.5</v>
          </cell>
          <cell r="G66" t="str">
            <v>BUSINESS</v>
          </cell>
          <cell r="H66" t="str">
            <v>TOURISM</v>
          </cell>
          <cell r="I66">
            <v>2237481.36</v>
          </cell>
          <cell r="J66">
            <v>46114.619950535853</v>
          </cell>
          <cell r="K66">
            <v>2237481.36</v>
          </cell>
        </row>
        <row r="67">
          <cell r="A67" t="str">
            <v>ISIDORE PATRICK AND OR GINETTE</v>
          </cell>
          <cell r="B67">
            <v>200</v>
          </cell>
          <cell r="C67" t="str">
            <v>05</v>
          </cell>
          <cell r="D67" t="str">
            <v>JA $</v>
          </cell>
          <cell r="E67" t="str">
            <v>O/D</v>
          </cell>
          <cell r="F67">
            <v>31.5</v>
          </cell>
          <cell r="G67" t="str">
            <v>INDIV.</v>
          </cell>
          <cell r="H67" t="str">
            <v>INDIV.</v>
          </cell>
          <cell r="I67">
            <v>68.39</v>
          </cell>
          <cell r="J67">
            <v>0</v>
          </cell>
          <cell r="K67">
            <v>0</v>
          </cell>
        </row>
        <row r="68">
          <cell r="A68" t="str">
            <v>IT'S A DOGS WORLD LIMITED</v>
          </cell>
          <cell r="B68">
            <v>127</v>
          </cell>
          <cell r="C68" t="str">
            <v>06</v>
          </cell>
          <cell r="D68" t="str">
            <v>JA $</v>
          </cell>
          <cell r="E68" t="str">
            <v>O/D</v>
          </cell>
          <cell r="F68">
            <v>19</v>
          </cell>
          <cell r="G68" t="str">
            <v>BUSINESS</v>
          </cell>
          <cell r="H68" t="str">
            <v>PROF.</v>
          </cell>
          <cell r="I68">
            <v>51086.3</v>
          </cell>
          <cell r="J68">
            <v>0</v>
          </cell>
          <cell r="K68">
            <v>0</v>
          </cell>
        </row>
        <row r="69">
          <cell r="A69" t="str">
            <v>J.R. WELLINGTON</v>
          </cell>
          <cell r="B69">
            <v>200</v>
          </cell>
          <cell r="C69" t="str">
            <v>67</v>
          </cell>
          <cell r="D69" t="str">
            <v>USD</v>
          </cell>
          <cell r="E69" t="str">
            <v>O/D</v>
          </cell>
          <cell r="F69">
            <v>31.5</v>
          </cell>
          <cell r="G69" t="str">
            <v>INDIV.</v>
          </cell>
          <cell r="H69" t="str">
            <v>INDIV.</v>
          </cell>
          <cell r="I69">
            <v>236.29</v>
          </cell>
          <cell r="J69">
            <v>4.8699505358615003</v>
          </cell>
          <cell r="K69">
            <v>236.29000000000002</v>
          </cell>
        </row>
        <row r="70">
          <cell r="A70" t="str">
            <v>JAMAICA BROILERS GROUP</v>
          </cell>
          <cell r="B70">
            <v>120</v>
          </cell>
          <cell r="C70" t="str">
            <v>02</v>
          </cell>
          <cell r="D70" t="str">
            <v>JA $</v>
          </cell>
          <cell r="E70" t="str">
            <v>TERM</v>
          </cell>
          <cell r="F70">
            <v>12</v>
          </cell>
          <cell r="G70" t="str">
            <v>BUSINESS</v>
          </cell>
          <cell r="H70" t="str">
            <v>LIVESTOCK</v>
          </cell>
          <cell r="I70">
            <v>12078950</v>
          </cell>
          <cell r="J70">
            <v>0</v>
          </cell>
          <cell r="K70">
            <v>0</v>
          </cell>
        </row>
        <row r="71">
          <cell r="A71" t="str">
            <v>JAMAICA OBSERVER</v>
          </cell>
          <cell r="B71">
            <v>120</v>
          </cell>
          <cell r="C71" t="str">
            <v>42</v>
          </cell>
          <cell r="D71" t="str">
            <v>USD</v>
          </cell>
          <cell r="E71" t="str">
            <v>TERM</v>
          </cell>
          <cell r="F71">
            <v>9.5</v>
          </cell>
          <cell r="G71" t="str">
            <v>BUSINESS</v>
          </cell>
          <cell r="H71" t="str">
            <v>PRINT</v>
          </cell>
          <cell r="I71">
            <v>7862148.29</v>
          </cell>
          <cell r="J71">
            <v>162039.32996702389</v>
          </cell>
          <cell r="K71">
            <v>7862148.29</v>
          </cell>
        </row>
        <row r="72">
          <cell r="A72" t="str">
            <v>JAMAICA PUBLIC SERVICE CO. LTD</v>
          </cell>
          <cell r="B72">
            <v>120</v>
          </cell>
          <cell r="C72" t="str">
            <v>02</v>
          </cell>
          <cell r="D72" t="str">
            <v>USD</v>
          </cell>
          <cell r="E72" t="str">
            <v>TERM</v>
          </cell>
          <cell r="F72">
            <v>9.75</v>
          </cell>
          <cell r="G72" t="str">
            <v>BUSINESS</v>
          </cell>
          <cell r="H72" t="str">
            <v>GAS</v>
          </cell>
          <cell r="I72">
            <v>164968000</v>
          </cell>
          <cell r="J72">
            <v>3400000</v>
          </cell>
          <cell r="K72">
            <v>164968000</v>
          </cell>
        </row>
        <row r="73">
          <cell r="A73" t="str">
            <v>JAMAICA PUBLIC SERVICE CO. LTD</v>
          </cell>
          <cell r="B73">
            <v>128</v>
          </cell>
          <cell r="C73" t="str">
            <v>14</v>
          </cell>
          <cell r="D73" t="str">
            <v>USD</v>
          </cell>
          <cell r="E73" t="str">
            <v>L/C</v>
          </cell>
          <cell r="F73">
            <v>9.75</v>
          </cell>
          <cell r="G73" t="str">
            <v>BUSINESS</v>
          </cell>
          <cell r="H73" t="str">
            <v>GAS</v>
          </cell>
          <cell r="I73">
            <v>18784518</v>
          </cell>
          <cell r="J73">
            <v>387150</v>
          </cell>
          <cell r="K73">
            <v>18784518</v>
          </cell>
        </row>
        <row r="74">
          <cell r="A74" t="str">
            <v>JAMAICA UCC BLUE MTN. COFFEE CO.</v>
          </cell>
          <cell r="B74">
            <v>127</v>
          </cell>
          <cell r="C74" t="str">
            <v>06</v>
          </cell>
          <cell r="D74" t="str">
            <v>JA $</v>
          </cell>
          <cell r="E74" t="str">
            <v>O/D</v>
          </cell>
          <cell r="F74">
            <v>19</v>
          </cell>
          <cell r="G74" t="str">
            <v>BUSINESS</v>
          </cell>
          <cell r="H74" t="str">
            <v>FOOD</v>
          </cell>
          <cell r="I74">
            <v>101413.9</v>
          </cell>
          <cell r="J74">
            <v>0</v>
          </cell>
          <cell r="K74">
            <v>0</v>
          </cell>
        </row>
        <row r="75">
          <cell r="A75" t="str">
            <v>JOHNS HALL AGGREGATES LTD</v>
          </cell>
          <cell r="B75">
            <v>120</v>
          </cell>
          <cell r="C75" t="str">
            <v>95</v>
          </cell>
          <cell r="D75" t="str">
            <v>JA $</v>
          </cell>
          <cell r="E75" t="str">
            <v>TERM</v>
          </cell>
          <cell r="F75">
            <v>29</v>
          </cell>
          <cell r="G75" t="str">
            <v>BUSINESS</v>
          </cell>
          <cell r="H75" t="str">
            <v>MINING</v>
          </cell>
          <cell r="I75">
            <v>626195.38</v>
          </cell>
          <cell r="J75">
            <v>0</v>
          </cell>
          <cell r="K75">
            <v>0</v>
          </cell>
        </row>
        <row r="76">
          <cell r="A76" t="str">
            <v>JOHNSON LASCELLES OR JANET OR S.</v>
          </cell>
          <cell r="B76">
            <v>200</v>
          </cell>
          <cell r="C76" t="str">
            <v>05</v>
          </cell>
          <cell r="D76" t="str">
            <v>JA $</v>
          </cell>
          <cell r="E76" t="str">
            <v>O/D</v>
          </cell>
          <cell r="F76">
            <v>31.5</v>
          </cell>
          <cell r="G76" t="str">
            <v>INDIV.</v>
          </cell>
          <cell r="H76" t="str">
            <v>INDIV.</v>
          </cell>
          <cell r="I76">
            <v>51.01</v>
          </cell>
          <cell r="J76">
            <v>0</v>
          </cell>
          <cell r="K76">
            <v>0</v>
          </cell>
        </row>
        <row r="77">
          <cell r="A77" t="str">
            <v>JOHNSONDIVERSEY JAMAICA LTD.</v>
          </cell>
          <cell r="B77">
            <v>200</v>
          </cell>
          <cell r="C77" t="str">
            <v>13</v>
          </cell>
          <cell r="D77" t="str">
            <v>USD</v>
          </cell>
          <cell r="E77" t="str">
            <v>O/D</v>
          </cell>
          <cell r="F77">
            <v>31.5</v>
          </cell>
          <cell r="G77" t="str">
            <v>BUSINESS</v>
          </cell>
          <cell r="H77" t="str">
            <v>MFG-CHEM</v>
          </cell>
          <cell r="I77">
            <v>1474.04</v>
          </cell>
          <cell r="J77">
            <v>30.380049464138498</v>
          </cell>
          <cell r="K77">
            <v>1474.04</v>
          </cell>
        </row>
        <row r="78">
          <cell r="A78" t="str">
            <v>JONES MICHELLE</v>
          </cell>
          <cell r="B78">
            <v>200</v>
          </cell>
          <cell r="C78" t="str">
            <v>05</v>
          </cell>
          <cell r="D78" t="str">
            <v>JA $</v>
          </cell>
          <cell r="E78" t="str">
            <v>O/D</v>
          </cell>
          <cell r="F78">
            <v>31.5</v>
          </cell>
          <cell r="G78" t="str">
            <v>INDIV.</v>
          </cell>
          <cell r="H78" t="str">
            <v>INDIV.</v>
          </cell>
          <cell r="I78">
            <v>3324.74</v>
          </cell>
          <cell r="J78">
            <v>0</v>
          </cell>
          <cell r="K78">
            <v>0</v>
          </cell>
        </row>
        <row r="79">
          <cell r="A79" t="str">
            <v>K. CHANDIRAM LIMITED</v>
          </cell>
          <cell r="B79">
            <v>120</v>
          </cell>
          <cell r="C79" t="str">
            <v>04</v>
          </cell>
          <cell r="D79" t="str">
            <v>USD</v>
          </cell>
          <cell r="E79" t="str">
            <v>TERM</v>
          </cell>
          <cell r="F79">
            <v>12</v>
          </cell>
          <cell r="G79" t="str">
            <v>BUSINESS</v>
          </cell>
          <cell r="H79" t="str">
            <v>DIST'N</v>
          </cell>
          <cell r="I79">
            <v>3572101.59</v>
          </cell>
          <cell r="J79">
            <v>73621.21990931574</v>
          </cell>
          <cell r="K79">
            <v>3572101.59</v>
          </cell>
        </row>
        <row r="80">
          <cell r="A80" t="str">
            <v>KEENADON LTD T-A L.G SERV CENTRE</v>
          </cell>
          <cell r="B80">
            <v>120</v>
          </cell>
          <cell r="C80" t="str">
            <v>50</v>
          </cell>
          <cell r="D80" t="str">
            <v>JA $</v>
          </cell>
          <cell r="E80" t="str">
            <v>TERM</v>
          </cell>
          <cell r="F80">
            <v>29</v>
          </cell>
          <cell r="G80" t="str">
            <v>BUSINESS</v>
          </cell>
          <cell r="H80" t="str">
            <v>GAS</v>
          </cell>
          <cell r="I80">
            <v>3765306.03</v>
          </cell>
          <cell r="J80">
            <v>0</v>
          </cell>
          <cell r="K80">
            <v>0</v>
          </cell>
        </row>
        <row r="81">
          <cell r="A81" t="str">
            <v>KEENADON LTD T-A L.G SERV CENTRE</v>
          </cell>
          <cell r="B81">
            <v>127</v>
          </cell>
          <cell r="C81" t="str">
            <v>06</v>
          </cell>
          <cell r="D81" t="str">
            <v>JA $</v>
          </cell>
          <cell r="E81" t="str">
            <v>O/D</v>
          </cell>
          <cell r="F81">
            <v>29</v>
          </cell>
          <cell r="G81" t="str">
            <v>BUSINESS</v>
          </cell>
          <cell r="H81" t="str">
            <v>GAS</v>
          </cell>
          <cell r="I81">
            <v>1279693.02</v>
          </cell>
          <cell r="J81">
            <v>0</v>
          </cell>
          <cell r="K81">
            <v>0</v>
          </cell>
        </row>
        <row r="82">
          <cell r="A82" t="str">
            <v>KIM JIN HEE</v>
          </cell>
          <cell r="B82">
            <v>200</v>
          </cell>
          <cell r="C82" t="str">
            <v>05</v>
          </cell>
          <cell r="D82" t="str">
            <v>JA $</v>
          </cell>
          <cell r="E82" t="str">
            <v>O/D</v>
          </cell>
          <cell r="F82">
            <v>31.5</v>
          </cell>
          <cell r="G82" t="str">
            <v>INDIV.</v>
          </cell>
          <cell r="H82" t="str">
            <v>INDIV.</v>
          </cell>
          <cell r="I82">
            <v>5.27</v>
          </cell>
          <cell r="J82">
            <v>0</v>
          </cell>
          <cell r="K82">
            <v>0</v>
          </cell>
        </row>
        <row r="83">
          <cell r="A83" t="str">
            <v>KNOWLES PENNY</v>
          </cell>
          <cell r="B83">
            <v>200</v>
          </cell>
          <cell r="C83" t="str">
            <v>05</v>
          </cell>
          <cell r="D83" t="str">
            <v>JA $</v>
          </cell>
          <cell r="E83" t="str">
            <v>O/D</v>
          </cell>
          <cell r="F83">
            <v>31.5</v>
          </cell>
          <cell r="G83" t="str">
            <v>INDIV.</v>
          </cell>
          <cell r="H83" t="str">
            <v>INDIV.</v>
          </cell>
          <cell r="I83">
            <v>189.65</v>
          </cell>
          <cell r="J83">
            <v>0</v>
          </cell>
          <cell r="K83">
            <v>0</v>
          </cell>
        </row>
        <row r="84">
          <cell r="A84" t="str">
            <v>L'ART INTERIEUR DESIGN LTD.</v>
          </cell>
          <cell r="B84">
            <v>127</v>
          </cell>
          <cell r="C84" t="str">
            <v>07</v>
          </cell>
          <cell r="D84" t="str">
            <v>JA $</v>
          </cell>
          <cell r="E84" t="str">
            <v>O/D</v>
          </cell>
          <cell r="F84">
            <v>31.5</v>
          </cell>
          <cell r="G84" t="str">
            <v>BUSINESS</v>
          </cell>
          <cell r="H84" t="str">
            <v>PROF.</v>
          </cell>
          <cell r="I84">
            <v>500370.96</v>
          </cell>
          <cell r="J84">
            <v>0</v>
          </cell>
          <cell r="K84">
            <v>0</v>
          </cell>
        </row>
        <row r="85">
          <cell r="A85" t="str">
            <v>LAWTER INTERNATIONAL FSC LTD.</v>
          </cell>
          <cell r="B85">
            <v>200</v>
          </cell>
          <cell r="C85" t="str">
            <v>22</v>
          </cell>
          <cell r="D85" t="str">
            <v>USD</v>
          </cell>
          <cell r="E85" t="str">
            <v>O/D</v>
          </cell>
          <cell r="F85">
            <v>31.5</v>
          </cell>
          <cell r="G85" t="str">
            <v>BUSINESS</v>
          </cell>
          <cell r="H85" t="str">
            <v>PROF.</v>
          </cell>
          <cell r="I85">
            <v>491.51</v>
          </cell>
          <cell r="J85">
            <v>10.130049464138498</v>
          </cell>
          <cell r="K85">
            <v>491.50999999999993</v>
          </cell>
        </row>
        <row r="86">
          <cell r="A86" t="str">
            <v>LEWIS MICHAEL OR RODERICK OR E.</v>
          </cell>
          <cell r="B86">
            <v>200</v>
          </cell>
          <cell r="C86" t="str">
            <v>05</v>
          </cell>
          <cell r="D86" t="str">
            <v>JA $</v>
          </cell>
          <cell r="E86" t="str">
            <v>O/D</v>
          </cell>
          <cell r="F86">
            <v>31.5</v>
          </cell>
          <cell r="G86" t="str">
            <v>INDIV.</v>
          </cell>
          <cell r="H86" t="str">
            <v>INDIV.</v>
          </cell>
          <cell r="I86">
            <v>12492.6</v>
          </cell>
          <cell r="J86">
            <v>0</v>
          </cell>
          <cell r="K86">
            <v>0</v>
          </cell>
        </row>
        <row r="87">
          <cell r="A87" t="str">
            <v>LINDSAY OSWALD OR ALICE</v>
          </cell>
          <cell r="B87">
            <v>200</v>
          </cell>
          <cell r="C87" t="str">
            <v>05</v>
          </cell>
          <cell r="D87" t="str">
            <v>JA $</v>
          </cell>
          <cell r="E87" t="str">
            <v>O/D</v>
          </cell>
          <cell r="F87">
            <v>31.5</v>
          </cell>
          <cell r="G87" t="str">
            <v>INDIV.</v>
          </cell>
          <cell r="H87" t="str">
            <v>INDIV.</v>
          </cell>
          <cell r="I87">
            <v>3724.32</v>
          </cell>
          <cell r="J87">
            <v>0</v>
          </cell>
          <cell r="K87">
            <v>0</v>
          </cell>
        </row>
        <row r="88">
          <cell r="A88" t="str">
            <v>LIVINGSTONE DAWN</v>
          </cell>
          <cell r="B88">
            <v>200</v>
          </cell>
          <cell r="C88" t="str">
            <v>05</v>
          </cell>
          <cell r="D88" t="str">
            <v>JA $</v>
          </cell>
          <cell r="E88" t="str">
            <v>O/D</v>
          </cell>
          <cell r="F88">
            <v>31.5</v>
          </cell>
          <cell r="G88" t="str">
            <v>INDIV.</v>
          </cell>
          <cell r="H88" t="str">
            <v>INDIV.</v>
          </cell>
          <cell r="I88">
            <v>14567.19</v>
          </cell>
          <cell r="J88">
            <v>0</v>
          </cell>
          <cell r="K88">
            <v>0</v>
          </cell>
        </row>
        <row r="89">
          <cell r="A89" t="str">
            <v>LOVINDEER KENNETH OR PAULINE</v>
          </cell>
          <cell r="B89">
            <v>200</v>
          </cell>
          <cell r="C89" t="str">
            <v>05</v>
          </cell>
          <cell r="D89" t="str">
            <v>JA $</v>
          </cell>
          <cell r="E89" t="str">
            <v>O/D</v>
          </cell>
          <cell r="F89">
            <v>31.5</v>
          </cell>
          <cell r="G89" t="str">
            <v>INDIV.</v>
          </cell>
          <cell r="H89" t="str">
            <v>INDIV.</v>
          </cell>
          <cell r="I89">
            <v>1399.17</v>
          </cell>
          <cell r="J89">
            <v>0</v>
          </cell>
          <cell r="K89">
            <v>0</v>
          </cell>
        </row>
        <row r="90">
          <cell r="A90" t="str">
            <v>LYEW JANINE AND OR DONALD</v>
          </cell>
          <cell r="B90">
            <v>200</v>
          </cell>
          <cell r="C90" t="str">
            <v>05</v>
          </cell>
          <cell r="D90" t="str">
            <v>JA $</v>
          </cell>
          <cell r="E90" t="str">
            <v>O/D</v>
          </cell>
          <cell r="F90">
            <v>31.5</v>
          </cell>
          <cell r="G90" t="str">
            <v>INDIV.</v>
          </cell>
          <cell r="H90" t="str">
            <v>INDIV.</v>
          </cell>
          <cell r="I90">
            <v>1688.51</v>
          </cell>
          <cell r="J90">
            <v>0</v>
          </cell>
          <cell r="K90">
            <v>0</v>
          </cell>
        </row>
        <row r="91">
          <cell r="A91" t="str">
            <v>LYN LISA AND OR NOEL</v>
          </cell>
          <cell r="B91">
            <v>200</v>
          </cell>
          <cell r="C91" t="str">
            <v>05</v>
          </cell>
          <cell r="D91" t="str">
            <v>JA $</v>
          </cell>
          <cell r="E91" t="str">
            <v>O/D</v>
          </cell>
          <cell r="F91">
            <v>31.5</v>
          </cell>
          <cell r="G91" t="str">
            <v>INDIV.</v>
          </cell>
          <cell r="H91" t="str">
            <v>INDIV.</v>
          </cell>
          <cell r="I91">
            <v>2553.66</v>
          </cell>
          <cell r="J91">
            <v>0</v>
          </cell>
          <cell r="K91">
            <v>0</v>
          </cell>
        </row>
        <row r="92">
          <cell r="A92" t="str">
            <v>MAIN STREET MUSIC LTD.</v>
          </cell>
          <cell r="B92">
            <v>200</v>
          </cell>
          <cell r="C92" t="str">
            <v>66</v>
          </cell>
          <cell r="D92" t="str">
            <v>JA $</v>
          </cell>
          <cell r="E92" t="str">
            <v>O/D</v>
          </cell>
          <cell r="F92">
            <v>31.5</v>
          </cell>
          <cell r="G92" t="str">
            <v>BUSINESS</v>
          </cell>
          <cell r="H92" t="str">
            <v>ENTERTAINMENT</v>
          </cell>
          <cell r="I92">
            <v>31.22</v>
          </cell>
          <cell r="J92">
            <v>0</v>
          </cell>
          <cell r="K92">
            <v>0</v>
          </cell>
        </row>
        <row r="93">
          <cell r="A93" t="str">
            <v>MAIN STREET MUSIC LTD.</v>
          </cell>
          <cell r="B93">
            <v>200</v>
          </cell>
          <cell r="C93" t="str">
            <v>66</v>
          </cell>
          <cell r="D93" t="str">
            <v>JA $</v>
          </cell>
          <cell r="E93" t="str">
            <v>O/D</v>
          </cell>
          <cell r="F93">
            <v>31.5</v>
          </cell>
          <cell r="G93" t="str">
            <v>BUSINESS</v>
          </cell>
          <cell r="H93" t="str">
            <v>ENTERTAINMENT</v>
          </cell>
          <cell r="I93">
            <v>21.66</v>
          </cell>
          <cell r="J93">
            <v>0</v>
          </cell>
          <cell r="K93">
            <v>0</v>
          </cell>
        </row>
        <row r="94">
          <cell r="A94" t="str">
            <v>MANUFACTURERS FINANCE CO. LTD.</v>
          </cell>
          <cell r="B94">
            <v>200</v>
          </cell>
          <cell r="C94" t="str">
            <v>21</v>
          </cell>
          <cell r="D94" t="str">
            <v>JA $</v>
          </cell>
          <cell r="E94" t="str">
            <v>O/D</v>
          </cell>
          <cell r="F94">
            <v>31.5</v>
          </cell>
          <cell r="G94" t="str">
            <v>F.I.</v>
          </cell>
          <cell r="H94" t="str">
            <v>F.I.</v>
          </cell>
          <cell r="I94">
            <v>98.1</v>
          </cell>
          <cell r="J94">
            <v>0</v>
          </cell>
          <cell r="K94">
            <v>0</v>
          </cell>
        </row>
        <row r="95">
          <cell r="A95" t="str">
            <v>MARLEY DAVID OR BOGLE LORRAINE</v>
          </cell>
          <cell r="B95">
            <v>200</v>
          </cell>
          <cell r="C95" t="str">
            <v>05</v>
          </cell>
          <cell r="D95" t="str">
            <v>JA $</v>
          </cell>
          <cell r="E95" t="str">
            <v>O/D</v>
          </cell>
          <cell r="F95">
            <v>31.5</v>
          </cell>
          <cell r="G95" t="str">
            <v>INDIV.</v>
          </cell>
          <cell r="H95" t="str">
            <v>INDIV.</v>
          </cell>
          <cell r="I95">
            <v>3315.47</v>
          </cell>
          <cell r="J95">
            <v>0</v>
          </cell>
          <cell r="K95">
            <v>0</v>
          </cell>
        </row>
        <row r="96">
          <cell r="A96" t="str">
            <v>MASSA ALISON K.</v>
          </cell>
          <cell r="B96">
            <v>200</v>
          </cell>
          <cell r="C96" t="str">
            <v>05</v>
          </cell>
          <cell r="D96" t="str">
            <v>JA $</v>
          </cell>
          <cell r="E96" t="str">
            <v>O/D</v>
          </cell>
          <cell r="F96">
            <v>31.5</v>
          </cell>
          <cell r="G96" t="str">
            <v>INDIV.</v>
          </cell>
          <cell r="H96" t="str">
            <v>INDIV.</v>
          </cell>
          <cell r="I96">
            <v>65585.55</v>
          </cell>
          <cell r="J96">
            <v>0</v>
          </cell>
          <cell r="K96">
            <v>0</v>
          </cell>
        </row>
        <row r="97">
          <cell r="A97" t="str">
            <v>MATROUSSE HOLDINGS LIMITED</v>
          </cell>
          <cell r="B97">
            <v>120</v>
          </cell>
          <cell r="C97" t="str">
            <v>02</v>
          </cell>
          <cell r="D97" t="str">
            <v>USD</v>
          </cell>
          <cell r="E97" t="str">
            <v>TERM</v>
          </cell>
          <cell r="F97">
            <v>31.5</v>
          </cell>
          <cell r="G97" t="str">
            <v>BUSINESS</v>
          </cell>
          <cell r="H97" t="str">
            <v>PROF.</v>
          </cell>
          <cell r="I97">
            <v>479206.81</v>
          </cell>
          <cell r="J97">
            <v>9876.4800082440215</v>
          </cell>
          <cell r="K97">
            <v>479206.80999999994</v>
          </cell>
        </row>
        <row r="98">
          <cell r="A98" t="str">
            <v>MATROUSSE HOLDINGS LIMITED</v>
          </cell>
          <cell r="B98">
            <v>200</v>
          </cell>
          <cell r="C98" t="str">
            <v>02</v>
          </cell>
          <cell r="D98" t="str">
            <v>JA $</v>
          </cell>
          <cell r="E98" t="str">
            <v>O/D</v>
          </cell>
          <cell r="F98">
            <v>31.5</v>
          </cell>
          <cell r="G98" t="str">
            <v>BUSINESS</v>
          </cell>
          <cell r="H98" t="str">
            <v>PROF.</v>
          </cell>
          <cell r="I98">
            <v>287440.88</v>
          </cell>
          <cell r="J98">
            <v>0</v>
          </cell>
          <cell r="K98">
            <v>0</v>
          </cell>
        </row>
        <row r="99">
          <cell r="A99" t="str">
            <v>MCCARTHY LYNN</v>
          </cell>
          <cell r="B99">
            <v>200</v>
          </cell>
          <cell r="C99" t="str">
            <v>05</v>
          </cell>
          <cell r="D99" t="str">
            <v>JA $</v>
          </cell>
          <cell r="E99" t="str">
            <v>O/D</v>
          </cell>
          <cell r="F99">
            <v>31.5</v>
          </cell>
          <cell r="G99" t="str">
            <v>INDIV.</v>
          </cell>
          <cell r="H99" t="str">
            <v>INDIV.</v>
          </cell>
          <cell r="I99">
            <v>131.93</v>
          </cell>
          <cell r="J99">
            <v>0</v>
          </cell>
          <cell r="K99">
            <v>0</v>
          </cell>
        </row>
        <row r="100">
          <cell r="A100" t="str">
            <v>MCCREATH VIVIENNE OR ERROL</v>
          </cell>
          <cell r="B100">
            <v>200</v>
          </cell>
          <cell r="C100" t="str">
            <v>01</v>
          </cell>
          <cell r="D100" t="str">
            <v>JA $</v>
          </cell>
          <cell r="E100" t="str">
            <v>O/D</v>
          </cell>
          <cell r="F100">
            <v>0</v>
          </cell>
          <cell r="G100" t="str">
            <v>INDIV.</v>
          </cell>
          <cell r="H100" t="str">
            <v>INDIV.</v>
          </cell>
          <cell r="I100">
            <v>3037.27</v>
          </cell>
          <cell r="J100">
            <v>0</v>
          </cell>
          <cell r="K100">
            <v>0</v>
          </cell>
        </row>
        <row r="101">
          <cell r="A101" t="str">
            <v>MCGREGOR HARVEY N</v>
          </cell>
          <cell r="B101">
            <v>200</v>
          </cell>
          <cell r="C101" t="str">
            <v>05</v>
          </cell>
          <cell r="D101" t="str">
            <v>JA $</v>
          </cell>
          <cell r="E101" t="str">
            <v>O/D</v>
          </cell>
          <cell r="F101">
            <v>31.5</v>
          </cell>
          <cell r="G101" t="str">
            <v>INDIV.</v>
          </cell>
          <cell r="H101" t="str">
            <v>INDIV.</v>
          </cell>
          <cell r="I101">
            <v>191.05</v>
          </cell>
          <cell r="J101">
            <v>0</v>
          </cell>
          <cell r="K101">
            <v>0</v>
          </cell>
        </row>
        <row r="102">
          <cell r="A102" t="str">
            <v>MONCRIEFFE ANGELA</v>
          </cell>
          <cell r="B102">
            <v>200</v>
          </cell>
          <cell r="C102" t="str">
            <v>05</v>
          </cell>
          <cell r="D102" t="str">
            <v>JA $</v>
          </cell>
          <cell r="E102" t="str">
            <v>O/D</v>
          </cell>
          <cell r="F102">
            <v>31.5</v>
          </cell>
          <cell r="G102" t="str">
            <v>INDIV.</v>
          </cell>
          <cell r="H102" t="str">
            <v>INDIV.</v>
          </cell>
          <cell r="I102">
            <v>307.20999999999998</v>
          </cell>
          <cell r="J102">
            <v>0</v>
          </cell>
          <cell r="K102">
            <v>0</v>
          </cell>
        </row>
        <row r="103">
          <cell r="A103" t="str">
            <v>MOORE BUSINESS FORMS CARIB LTD.</v>
          </cell>
          <cell r="B103">
            <v>120</v>
          </cell>
          <cell r="C103" t="str">
            <v>04</v>
          </cell>
          <cell r="D103" t="str">
            <v>JA $</v>
          </cell>
          <cell r="E103" t="str">
            <v>TERM</v>
          </cell>
          <cell r="F103">
            <v>21</v>
          </cell>
          <cell r="G103" t="str">
            <v>BUSINESS</v>
          </cell>
          <cell r="H103" t="str">
            <v>PRINT</v>
          </cell>
          <cell r="I103">
            <v>1525560.93</v>
          </cell>
          <cell r="J103">
            <v>0</v>
          </cell>
          <cell r="K103">
            <v>0</v>
          </cell>
        </row>
        <row r="104">
          <cell r="A104" t="str">
            <v>MOORE BUSINESS FORMS CARIB LTD.</v>
          </cell>
          <cell r="B104">
            <v>120</v>
          </cell>
          <cell r="C104" t="str">
            <v>04</v>
          </cell>
          <cell r="D104" t="str">
            <v>JA $</v>
          </cell>
          <cell r="E104" t="str">
            <v>TERM</v>
          </cell>
          <cell r="F104">
            <v>21</v>
          </cell>
          <cell r="G104" t="str">
            <v>BUSINESS</v>
          </cell>
          <cell r="H104" t="str">
            <v>PRINT</v>
          </cell>
          <cell r="I104">
            <v>1388102.99</v>
          </cell>
          <cell r="J104">
            <v>0</v>
          </cell>
          <cell r="K104">
            <v>0</v>
          </cell>
        </row>
        <row r="105">
          <cell r="A105" t="str">
            <v>MORGAN BEVERLEY J.</v>
          </cell>
          <cell r="B105">
            <v>200</v>
          </cell>
          <cell r="C105" t="str">
            <v>05</v>
          </cell>
          <cell r="D105" t="str">
            <v>JA $</v>
          </cell>
          <cell r="E105" t="str">
            <v>O/D</v>
          </cell>
          <cell r="F105">
            <v>31.5</v>
          </cell>
          <cell r="G105" t="str">
            <v>INDIV.</v>
          </cell>
          <cell r="H105" t="str">
            <v>INDIV.</v>
          </cell>
          <cell r="I105">
            <v>20555.5</v>
          </cell>
          <cell r="J105">
            <v>0</v>
          </cell>
          <cell r="K105">
            <v>0</v>
          </cell>
        </row>
        <row r="106">
          <cell r="A106" t="str">
            <v>MUSSON JAMAICA LTD.</v>
          </cell>
          <cell r="B106">
            <v>120</v>
          </cell>
          <cell r="C106" t="str">
            <v>02</v>
          </cell>
          <cell r="D106" t="str">
            <v>JA $</v>
          </cell>
          <cell r="E106" t="str">
            <v>TERM</v>
          </cell>
          <cell r="F106">
            <v>12</v>
          </cell>
          <cell r="G106" t="str">
            <v>BUSINESS</v>
          </cell>
          <cell r="H106" t="str">
            <v>FOOD</v>
          </cell>
          <cell r="I106">
            <v>6437524.21</v>
          </cell>
          <cell r="J106">
            <v>0</v>
          </cell>
          <cell r="K106">
            <v>0</v>
          </cell>
        </row>
        <row r="107">
          <cell r="A107" t="str">
            <v>MYERS,FLETCHER AND GORDON</v>
          </cell>
          <cell r="B107">
            <v>127</v>
          </cell>
          <cell r="C107" t="str">
            <v>02</v>
          </cell>
          <cell r="D107" t="str">
            <v>JA $</v>
          </cell>
          <cell r="E107" t="str">
            <v>O/D</v>
          </cell>
          <cell r="F107">
            <v>26.3</v>
          </cell>
          <cell r="G107" t="str">
            <v>BUSINESS</v>
          </cell>
          <cell r="H107" t="str">
            <v>PROF.</v>
          </cell>
          <cell r="I107">
            <v>1176057.7</v>
          </cell>
          <cell r="J107">
            <v>0</v>
          </cell>
          <cell r="K107">
            <v>0</v>
          </cell>
        </row>
        <row r="108">
          <cell r="A108" t="str">
            <v>NESTLE-JMP LIMITED</v>
          </cell>
          <cell r="B108">
            <v>120</v>
          </cell>
          <cell r="C108" t="str">
            <v>04</v>
          </cell>
          <cell r="D108" t="str">
            <v>JA $</v>
          </cell>
          <cell r="E108" t="str">
            <v>TERM</v>
          </cell>
          <cell r="F108">
            <v>12</v>
          </cell>
          <cell r="G108" t="str">
            <v>BUSINESS</v>
          </cell>
          <cell r="H108" t="str">
            <v>FOOD</v>
          </cell>
          <cell r="I108">
            <v>2453015.8199999998</v>
          </cell>
          <cell r="J108">
            <v>0</v>
          </cell>
          <cell r="K108">
            <v>0</v>
          </cell>
        </row>
        <row r="109">
          <cell r="A109" t="str">
            <v>NESTLE-JMP LIMITED</v>
          </cell>
          <cell r="B109">
            <v>120</v>
          </cell>
          <cell r="C109" t="str">
            <v>41</v>
          </cell>
          <cell r="D109" t="str">
            <v>JA $</v>
          </cell>
          <cell r="E109" t="str">
            <v>TERM</v>
          </cell>
          <cell r="F109">
            <v>12</v>
          </cell>
          <cell r="G109" t="str">
            <v>BUSINESS</v>
          </cell>
          <cell r="H109" t="str">
            <v>FOOD</v>
          </cell>
          <cell r="I109">
            <v>89151000</v>
          </cell>
          <cell r="J109">
            <v>0</v>
          </cell>
          <cell r="K109">
            <v>0</v>
          </cell>
        </row>
        <row r="110">
          <cell r="A110" t="str">
            <v>NICO DISTRIBUTORS LIMITED</v>
          </cell>
          <cell r="B110">
            <v>120</v>
          </cell>
          <cell r="C110" t="str">
            <v>06</v>
          </cell>
          <cell r="D110" t="str">
            <v>JA $</v>
          </cell>
          <cell r="E110" t="str">
            <v>TERM</v>
          </cell>
          <cell r="F110">
            <v>30.75</v>
          </cell>
          <cell r="G110" t="str">
            <v>BUSINESS</v>
          </cell>
          <cell r="H110" t="str">
            <v>DIST'N</v>
          </cell>
          <cell r="I110">
            <v>4363253.41</v>
          </cell>
          <cell r="J110">
            <v>0</v>
          </cell>
          <cell r="K110">
            <v>0</v>
          </cell>
        </row>
        <row r="111">
          <cell r="A111" t="str">
            <v>NICO DISTRIBUTORS LIMITED</v>
          </cell>
          <cell r="B111">
            <v>120</v>
          </cell>
          <cell r="C111" t="str">
            <v>06</v>
          </cell>
          <cell r="D111" t="str">
            <v>USD</v>
          </cell>
          <cell r="E111" t="str">
            <v>TERM</v>
          </cell>
          <cell r="F111">
            <v>30.75</v>
          </cell>
          <cell r="G111" t="str">
            <v>BUSINESS</v>
          </cell>
          <cell r="H111" t="str">
            <v>DIST'N</v>
          </cell>
          <cell r="I111">
            <v>17467200</v>
          </cell>
          <cell r="J111">
            <v>360000</v>
          </cell>
          <cell r="K111">
            <v>17467200</v>
          </cell>
        </row>
        <row r="112">
          <cell r="A112" t="str">
            <v>ORRETT AND MUSSON INV. CO. LTD.</v>
          </cell>
          <cell r="B112">
            <v>200</v>
          </cell>
          <cell r="C112" t="str">
            <v>27</v>
          </cell>
          <cell r="D112" t="str">
            <v>USD</v>
          </cell>
          <cell r="E112" t="str">
            <v>O/D</v>
          </cell>
          <cell r="F112">
            <v>31.5</v>
          </cell>
          <cell r="G112" t="str">
            <v>F.I.</v>
          </cell>
          <cell r="H112" t="str">
            <v>F.I.</v>
          </cell>
          <cell r="I112">
            <v>4609.3999999999996</v>
          </cell>
          <cell r="J112">
            <v>94.999999999999986</v>
          </cell>
          <cell r="K112">
            <v>4609.3999999999996</v>
          </cell>
        </row>
        <row r="113">
          <cell r="A113" t="str">
            <v>OSBOURNE SHARAINE</v>
          </cell>
          <cell r="B113">
            <v>200</v>
          </cell>
          <cell r="C113" t="str">
            <v>01</v>
          </cell>
          <cell r="D113" t="str">
            <v>JA $</v>
          </cell>
          <cell r="E113" t="str">
            <v>O/D</v>
          </cell>
          <cell r="F113">
            <v>0</v>
          </cell>
          <cell r="G113" t="str">
            <v>INDIV.</v>
          </cell>
          <cell r="H113" t="str">
            <v>INDIV.</v>
          </cell>
          <cell r="I113">
            <v>4109.96</v>
          </cell>
          <cell r="J113">
            <v>0</v>
          </cell>
          <cell r="K113">
            <v>0</v>
          </cell>
        </row>
        <row r="114">
          <cell r="A114" t="str">
            <v>PAN CARIBBEAN MERCHANT BANK LTD.</v>
          </cell>
          <cell r="B114">
            <v>200</v>
          </cell>
          <cell r="C114" t="str">
            <v>21</v>
          </cell>
          <cell r="D114" t="str">
            <v>JA $</v>
          </cell>
          <cell r="E114" t="str">
            <v>O/D</v>
          </cell>
          <cell r="F114">
            <v>23.5</v>
          </cell>
          <cell r="G114" t="str">
            <v>F.I.</v>
          </cell>
          <cell r="H114" t="str">
            <v>F.I.</v>
          </cell>
          <cell r="I114">
            <v>2211401.71</v>
          </cell>
          <cell r="J114">
            <v>0</v>
          </cell>
          <cell r="K114">
            <v>0</v>
          </cell>
        </row>
        <row r="115">
          <cell r="A115" t="str">
            <v>PEEK CASPER OR LEYLA</v>
          </cell>
          <cell r="B115">
            <v>200</v>
          </cell>
          <cell r="C115" t="str">
            <v>05</v>
          </cell>
          <cell r="D115" t="str">
            <v>JA $</v>
          </cell>
          <cell r="E115" t="str">
            <v>O/D</v>
          </cell>
          <cell r="F115">
            <v>31.5</v>
          </cell>
          <cell r="G115" t="str">
            <v>INDIV.</v>
          </cell>
          <cell r="H115" t="str">
            <v>INDIV.</v>
          </cell>
          <cell r="I115">
            <v>99.59</v>
          </cell>
          <cell r="J115">
            <v>0</v>
          </cell>
          <cell r="K115">
            <v>0</v>
          </cell>
        </row>
        <row r="116">
          <cell r="A116" t="str">
            <v>PEGASUS HOTEL</v>
          </cell>
          <cell r="B116">
            <v>120</v>
          </cell>
          <cell r="C116" t="str">
            <v>04</v>
          </cell>
          <cell r="D116" t="str">
            <v>USD</v>
          </cell>
          <cell r="E116" t="str">
            <v>TERM</v>
          </cell>
          <cell r="F116">
            <v>12</v>
          </cell>
          <cell r="G116" t="str">
            <v>BUSINESS</v>
          </cell>
          <cell r="H116" t="str">
            <v>TOURISM</v>
          </cell>
          <cell r="I116">
            <v>1039516.25</v>
          </cell>
          <cell r="J116">
            <v>21424.48990107172</v>
          </cell>
          <cell r="K116">
            <v>1039516.2499999999</v>
          </cell>
        </row>
        <row r="117">
          <cell r="A117" t="str">
            <v>PORT AUTHORITY OF JAMAICA</v>
          </cell>
          <cell r="B117">
            <v>120</v>
          </cell>
          <cell r="C117" t="str">
            <v>02</v>
          </cell>
          <cell r="D117" t="str">
            <v>USD</v>
          </cell>
          <cell r="E117" t="str">
            <v>TERM</v>
          </cell>
          <cell r="F117">
            <v>11</v>
          </cell>
          <cell r="G117" t="str">
            <v>PSX</v>
          </cell>
          <cell r="H117" t="str">
            <v>PSX</v>
          </cell>
          <cell r="I117">
            <v>48520000</v>
          </cell>
          <cell r="J117">
            <v>999999.99999999988</v>
          </cell>
          <cell r="K117">
            <v>48520000</v>
          </cell>
        </row>
        <row r="118">
          <cell r="A118" t="str">
            <v>PORT AUTHORITY OF JAMAICA</v>
          </cell>
          <cell r="B118">
            <v>120</v>
          </cell>
          <cell r="C118" t="str">
            <v>55</v>
          </cell>
          <cell r="D118" t="str">
            <v>USD</v>
          </cell>
          <cell r="E118" t="str">
            <v>TERM</v>
          </cell>
          <cell r="F118">
            <v>11</v>
          </cell>
          <cell r="G118" t="str">
            <v>PSX</v>
          </cell>
          <cell r="H118" t="str">
            <v>PSX</v>
          </cell>
          <cell r="I118">
            <v>25724548.059999999</v>
          </cell>
          <cell r="J118">
            <v>530184.42003297608</v>
          </cell>
          <cell r="K118">
            <v>25724548.060000002</v>
          </cell>
        </row>
        <row r="119">
          <cell r="A119" t="str">
            <v>PORT AUTHORITY OF JAMAICA</v>
          </cell>
          <cell r="B119">
            <v>120</v>
          </cell>
          <cell r="C119" t="str">
            <v>55</v>
          </cell>
          <cell r="D119" t="str">
            <v>USD</v>
          </cell>
          <cell r="E119" t="str">
            <v>TERM</v>
          </cell>
          <cell r="F119">
            <v>11</v>
          </cell>
          <cell r="G119" t="str">
            <v>PSX</v>
          </cell>
          <cell r="H119" t="str">
            <v>PSX</v>
          </cell>
          <cell r="I119">
            <v>1988944.46</v>
          </cell>
          <cell r="J119">
            <v>40992.260098928273</v>
          </cell>
          <cell r="K119">
            <v>1988944.46</v>
          </cell>
        </row>
        <row r="120">
          <cell r="A120" t="str">
            <v>PROPRIETOR STRATA PLAN 640</v>
          </cell>
          <cell r="B120">
            <v>200</v>
          </cell>
          <cell r="C120" t="str">
            <v>02</v>
          </cell>
          <cell r="D120" t="str">
            <v>JA $</v>
          </cell>
          <cell r="E120" t="str">
            <v>O/D</v>
          </cell>
          <cell r="F120">
            <v>31.5</v>
          </cell>
          <cell r="G120" t="str">
            <v>BUSINESS</v>
          </cell>
          <cell r="H120" t="str">
            <v>PROF.</v>
          </cell>
          <cell r="I120">
            <v>29967.23</v>
          </cell>
          <cell r="J120">
            <v>0</v>
          </cell>
          <cell r="K120">
            <v>0</v>
          </cell>
        </row>
        <row r="121">
          <cell r="A121" t="str">
            <v>REID CHRISTOPHER AND OR MARVALYN</v>
          </cell>
          <cell r="B121">
            <v>200</v>
          </cell>
          <cell r="C121" t="str">
            <v>62</v>
          </cell>
          <cell r="D121" t="str">
            <v>JA $</v>
          </cell>
          <cell r="E121" t="str">
            <v>O/D</v>
          </cell>
          <cell r="F121">
            <v>31.5</v>
          </cell>
          <cell r="G121" t="str">
            <v>INDIV.</v>
          </cell>
          <cell r="H121" t="str">
            <v>INDIV.</v>
          </cell>
          <cell r="I121">
            <v>60.36</v>
          </cell>
          <cell r="J121">
            <v>0</v>
          </cell>
          <cell r="K121">
            <v>0</v>
          </cell>
        </row>
        <row r="122">
          <cell r="A122" t="str">
            <v>RESTAURANTS OF JAMAICA</v>
          </cell>
          <cell r="B122">
            <v>120</v>
          </cell>
          <cell r="C122" t="str">
            <v>50</v>
          </cell>
          <cell r="D122" t="str">
            <v>JA $</v>
          </cell>
          <cell r="E122" t="str">
            <v>TERM</v>
          </cell>
          <cell r="F122">
            <v>20.88</v>
          </cell>
          <cell r="G122" t="str">
            <v>BUSINESS</v>
          </cell>
          <cell r="H122" t="str">
            <v>FOOD</v>
          </cell>
          <cell r="I122">
            <v>8289473.5999999996</v>
          </cell>
          <cell r="J122">
            <v>0</v>
          </cell>
          <cell r="K122">
            <v>0</v>
          </cell>
        </row>
        <row r="123">
          <cell r="A123" t="str">
            <v>RICHARDS RUSHELLE</v>
          </cell>
          <cell r="B123">
            <v>200</v>
          </cell>
          <cell r="C123" t="str">
            <v>05</v>
          </cell>
          <cell r="D123" t="str">
            <v>JA $</v>
          </cell>
          <cell r="E123" t="str">
            <v>O/D</v>
          </cell>
          <cell r="F123">
            <v>31.5</v>
          </cell>
          <cell r="G123" t="str">
            <v>INDIV.</v>
          </cell>
          <cell r="H123" t="str">
            <v>INDIV.</v>
          </cell>
          <cell r="I123">
            <v>31.78</v>
          </cell>
          <cell r="J123">
            <v>0</v>
          </cell>
          <cell r="K123">
            <v>0</v>
          </cell>
        </row>
        <row r="124">
          <cell r="A124" t="str">
            <v>SALOMON SMITH BARNEY-INC.</v>
          </cell>
          <cell r="B124">
            <v>200</v>
          </cell>
          <cell r="C124" t="str">
            <v>16</v>
          </cell>
          <cell r="D124" t="str">
            <v>JA $</v>
          </cell>
          <cell r="E124" t="str">
            <v>O/D</v>
          </cell>
          <cell r="F124">
            <v>31.5</v>
          </cell>
          <cell r="G124" t="str">
            <v>F.I.</v>
          </cell>
          <cell r="H124" t="str">
            <v>F.I.</v>
          </cell>
          <cell r="I124">
            <v>1809.24</v>
          </cell>
          <cell r="J124">
            <v>0</v>
          </cell>
          <cell r="K124">
            <v>0</v>
          </cell>
        </row>
        <row r="125">
          <cell r="A125" t="str">
            <v>SAMUELS CAROL AND OR ROCHESTER M</v>
          </cell>
          <cell r="B125">
            <v>200</v>
          </cell>
          <cell r="C125" t="str">
            <v>05</v>
          </cell>
          <cell r="D125" t="str">
            <v>JA $</v>
          </cell>
          <cell r="E125" t="str">
            <v>O/D</v>
          </cell>
          <cell r="F125">
            <v>31.5</v>
          </cell>
          <cell r="G125" t="str">
            <v>INDIV.</v>
          </cell>
          <cell r="H125" t="str">
            <v>INDIV.</v>
          </cell>
          <cell r="I125">
            <v>2907.95</v>
          </cell>
          <cell r="J125">
            <v>0</v>
          </cell>
          <cell r="K125">
            <v>0</v>
          </cell>
        </row>
        <row r="126">
          <cell r="A126" t="str">
            <v>SERAMCO</v>
          </cell>
          <cell r="B126">
            <v>120</v>
          </cell>
          <cell r="C126" t="str">
            <v>15</v>
          </cell>
          <cell r="D126" t="str">
            <v>JA $</v>
          </cell>
          <cell r="E126" t="str">
            <v>TERM</v>
          </cell>
          <cell r="F126">
            <v>9.75</v>
          </cell>
          <cell r="G126" t="str">
            <v>BUSINESS</v>
          </cell>
          <cell r="H126" t="str">
            <v>PROF.</v>
          </cell>
          <cell r="I126">
            <v>937685.83</v>
          </cell>
          <cell r="J126">
            <v>0</v>
          </cell>
          <cell r="K126">
            <v>0</v>
          </cell>
        </row>
        <row r="127">
          <cell r="A127" t="str">
            <v>SERAMCO</v>
          </cell>
          <cell r="B127">
            <v>120</v>
          </cell>
          <cell r="C127" t="str">
            <v>15</v>
          </cell>
          <cell r="D127" t="str">
            <v>USD</v>
          </cell>
          <cell r="E127" t="str">
            <v>TERM</v>
          </cell>
          <cell r="F127">
            <v>9.75</v>
          </cell>
          <cell r="G127" t="str">
            <v>BUSINESS</v>
          </cell>
          <cell r="H127" t="str">
            <v>PROF.</v>
          </cell>
          <cell r="I127">
            <v>11819949.92</v>
          </cell>
          <cell r="J127">
            <v>243609.84995877987</v>
          </cell>
          <cell r="K127">
            <v>11819949.92</v>
          </cell>
        </row>
        <row r="128">
          <cell r="A128" t="str">
            <v>SHELL COMPANY W.I. LTD.</v>
          </cell>
          <cell r="B128">
            <v>120</v>
          </cell>
          <cell r="C128" t="str">
            <v>02</v>
          </cell>
          <cell r="D128" t="str">
            <v>JA $</v>
          </cell>
          <cell r="E128" t="str">
            <v>TERM</v>
          </cell>
          <cell r="F128">
            <v>13.7</v>
          </cell>
          <cell r="G128" t="str">
            <v>BUSINESS</v>
          </cell>
          <cell r="H128" t="str">
            <v>GAS</v>
          </cell>
          <cell r="I128">
            <v>97000000</v>
          </cell>
          <cell r="J128">
            <v>0</v>
          </cell>
          <cell r="K128">
            <v>0</v>
          </cell>
        </row>
        <row r="129">
          <cell r="A129" t="str">
            <v>SPACE UTILIZATION DESIGN</v>
          </cell>
          <cell r="B129">
            <v>200</v>
          </cell>
          <cell r="C129" t="str">
            <v>60</v>
          </cell>
          <cell r="D129" t="str">
            <v>JA $</v>
          </cell>
          <cell r="E129" t="str">
            <v>O/D</v>
          </cell>
          <cell r="F129">
            <v>31.5</v>
          </cell>
          <cell r="G129" t="str">
            <v>BUSINESS</v>
          </cell>
          <cell r="H129" t="str">
            <v>PROF.</v>
          </cell>
          <cell r="I129">
            <v>12214.32</v>
          </cell>
          <cell r="J129">
            <v>0</v>
          </cell>
          <cell r="K129">
            <v>0</v>
          </cell>
        </row>
        <row r="130">
          <cell r="A130" t="str">
            <v>SPENCE WAYNE</v>
          </cell>
          <cell r="B130">
            <v>200</v>
          </cell>
          <cell r="C130" t="str">
            <v>05</v>
          </cell>
          <cell r="D130" t="str">
            <v>JA $</v>
          </cell>
          <cell r="E130" t="str">
            <v>O/D</v>
          </cell>
          <cell r="F130">
            <v>31.5</v>
          </cell>
          <cell r="G130" t="str">
            <v>INDIV.</v>
          </cell>
          <cell r="H130" t="str">
            <v>INDIV.</v>
          </cell>
          <cell r="I130">
            <v>66.95</v>
          </cell>
          <cell r="J130">
            <v>0</v>
          </cell>
          <cell r="K130">
            <v>0</v>
          </cell>
        </row>
        <row r="131">
          <cell r="A131" t="str">
            <v>STAFF-16%</v>
          </cell>
          <cell r="B131">
            <v>121</v>
          </cell>
          <cell r="C131" t="str">
            <v>10</v>
          </cell>
          <cell r="D131" t="str">
            <v>JA $</v>
          </cell>
          <cell r="E131" t="str">
            <v>MTG</v>
          </cell>
          <cell r="F131">
            <v>16</v>
          </cell>
          <cell r="G131" t="str">
            <v>INDIV.</v>
          </cell>
          <cell r="H131" t="str">
            <v>construction</v>
          </cell>
          <cell r="I131">
            <v>10997268.43</v>
          </cell>
          <cell r="J131">
            <v>0</v>
          </cell>
          <cell r="K131">
            <v>0</v>
          </cell>
        </row>
        <row r="132">
          <cell r="A132" t="str">
            <v>STAFF-20.75%</v>
          </cell>
          <cell r="B132">
            <v>121</v>
          </cell>
          <cell r="C132" t="str">
            <v>06</v>
          </cell>
          <cell r="D132" t="str">
            <v>JA $</v>
          </cell>
          <cell r="E132" t="str">
            <v>TERM</v>
          </cell>
          <cell r="F132">
            <v>20.75</v>
          </cell>
          <cell r="G132" t="str">
            <v>INDIV.</v>
          </cell>
          <cell r="H132" t="str">
            <v>INDIV.</v>
          </cell>
          <cell r="I132">
            <v>1584760.35</v>
          </cell>
          <cell r="J132">
            <v>0</v>
          </cell>
          <cell r="K132">
            <v>0</v>
          </cell>
        </row>
        <row r="133">
          <cell r="A133" t="str">
            <v>STAFF-3%</v>
          </cell>
          <cell r="B133">
            <v>121</v>
          </cell>
          <cell r="C133" t="str">
            <v>08</v>
          </cell>
          <cell r="D133" t="str">
            <v>JA $</v>
          </cell>
          <cell r="E133" t="str">
            <v>MTG</v>
          </cell>
          <cell r="F133">
            <v>3</v>
          </cell>
          <cell r="G133" t="str">
            <v>INDIV.</v>
          </cell>
          <cell r="H133" t="str">
            <v>construction</v>
          </cell>
          <cell r="I133">
            <v>38912005.030000001</v>
          </cell>
          <cell r="J133">
            <v>0</v>
          </cell>
          <cell r="K133">
            <v>0</v>
          </cell>
        </row>
        <row r="134">
          <cell r="A134" t="str">
            <v>STAFF-4%</v>
          </cell>
          <cell r="B134">
            <v>121</v>
          </cell>
          <cell r="C134" t="str">
            <v>00</v>
          </cell>
          <cell r="D134" t="str">
            <v>JA $</v>
          </cell>
          <cell r="E134" t="str">
            <v>TERM</v>
          </cell>
          <cell r="F134">
            <v>4</v>
          </cell>
          <cell r="G134" t="str">
            <v>INDIV.</v>
          </cell>
          <cell r="H134" t="str">
            <v>INDIV.</v>
          </cell>
          <cell r="I134">
            <v>57267342.200000003</v>
          </cell>
          <cell r="J134">
            <v>0</v>
          </cell>
          <cell r="K134">
            <v>0</v>
          </cell>
        </row>
        <row r="135">
          <cell r="A135" t="str">
            <v>STONE STEVE</v>
          </cell>
          <cell r="B135">
            <v>200</v>
          </cell>
          <cell r="C135" t="str">
            <v>01</v>
          </cell>
          <cell r="D135" t="str">
            <v>JA $</v>
          </cell>
          <cell r="E135" t="str">
            <v>O/D</v>
          </cell>
          <cell r="F135">
            <v>0</v>
          </cell>
          <cell r="G135" t="str">
            <v>INDIV.</v>
          </cell>
          <cell r="H135" t="str">
            <v>INDIV.</v>
          </cell>
          <cell r="I135">
            <v>4468.5600000000004</v>
          </cell>
          <cell r="J135">
            <v>0</v>
          </cell>
          <cell r="K135">
            <v>0</v>
          </cell>
        </row>
        <row r="136">
          <cell r="A136" t="str">
            <v>SUGAR COMPANY</v>
          </cell>
          <cell r="B136">
            <v>120</v>
          </cell>
          <cell r="C136" t="str">
            <v>18</v>
          </cell>
          <cell r="D136" t="str">
            <v>USD</v>
          </cell>
          <cell r="E136" t="str">
            <v>TERM</v>
          </cell>
          <cell r="F136">
            <v>12</v>
          </cell>
          <cell r="G136" t="str">
            <v>POX</v>
          </cell>
          <cell r="H136" t="str">
            <v>POX</v>
          </cell>
          <cell r="I136">
            <v>7277998.0599999996</v>
          </cell>
          <cell r="J136">
            <v>149999.96001648804</v>
          </cell>
          <cell r="K136">
            <v>7277998.0600000005</v>
          </cell>
        </row>
        <row r="137">
          <cell r="A137" t="str">
            <v>TAN-MARJ INVESTMENTS LTD.</v>
          </cell>
          <cell r="B137">
            <v>120</v>
          </cell>
          <cell r="C137" t="str">
            <v>50</v>
          </cell>
          <cell r="D137" t="str">
            <v>JA $</v>
          </cell>
          <cell r="E137" t="str">
            <v>TERM</v>
          </cell>
          <cell r="F137">
            <v>22</v>
          </cell>
          <cell r="G137" t="str">
            <v>BUSINESS</v>
          </cell>
          <cell r="H137" t="str">
            <v>PROF.</v>
          </cell>
          <cell r="I137">
            <v>18900000</v>
          </cell>
          <cell r="J137">
            <v>0</v>
          </cell>
          <cell r="K137">
            <v>0</v>
          </cell>
        </row>
        <row r="138">
          <cell r="A138" t="str">
            <v>TASTEE LIMITED</v>
          </cell>
          <cell r="B138">
            <v>120</v>
          </cell>
          <cell r="C138" t="str">
            <v>02</v>
          </cell>
          <cell r="D138" t="str">
            <v>JA $</v>
          </cell>
          <cell r="E138" t="str">
            <v>TERM</v>
          </cell>
          <cell r="F138">
            <v>22.63</v>
          </cell>
          <cell r="G138" t="str">
            <v>BUSINESS</v>
          </cell>
          <cell r="H138" t="str">
            <v>FOOD</v>
          </cell>
          <cell r="I138">
            <v>17000000</v>
          </cell>
          <cell r="J138">
            <v>0</v>
          </cell>
          <cell r="K138">
            <v>0</v>
          </cell>
        </row>
        <row r="139">
          <cell r="A139" t="str">
            <v>THEODORE INVESTMENTS LTD - TCBY</v>
          </cell>
          <cell r="B139">
            <v>120</v>
          </cell>
          <cell r="C139" t="str">
            <v>07</v>
          </cell>
          <cell r="D139" t="str">
            <v>USD</v>
          </cell>
          <cell r="E139" t="str">
            <v>TERM</v>
          </cell>
          <cell r="F139">
            <v>14</v>
          </cell>
          <cell r="G139" t="str">
            <v>BUSINESS</v>
          </cell>
          <cell r="H139" t="str">
            <v>FOOD</v>
          </cell>
          <cell r="I139">
            <v>1768206.11</v>
          </cell>
          <cell r="J139">
            <v>36442.829967023907</v>
          </cell>
          <cell r="K139">
            <v>1768206.11</v>
          </cell>
        </row>
        <row r="140">
          <cell r="A140" t="str">
            <v>THOMPSON JULIE</v>
          </cell>
          <cell r="B140">
            <v>200</v>
          </cell>
          <cell r="C140" t="str">
            <v>05</v>
          </cell>
          <cell r="D140" t="str">
            <v>JA $</v>
          </cell>
          <cell r="E140" t="str">
            <v>O/D</v>
          </cell>
          <cell r="F140">
            <v>31.5</v>
          </cell>
          <cell r="G140" t="str">
            <v>INDIV.</v>
          </cell>
          <cell r="H140" t="str">
            <v>INDIV.</v>
          </cell>
          <cell r="I140">
            <v>3308.01</v>
          </cell>
          <cell r="J140">
            <v>0</v>
          </cell>
          <cell r="K140">
            <v>0</v>
          </cell>
        </row>
        <row r="141">
          <cell r="A141" t="str">
            <v>THREE RIVERS MGMT. LTD.</v>
          </cell>
          <cell r="B141">
            <v>120</v>
          </cell>
          <cell r="C141" t="str">
            <v>04</v>
          </cell>
          <cell r="D141" t="str">
            <v>JA $</v>
          </cell>
          <cell r="E141" t="str">
            <v>TERM</v>
          </cell>
          <cell r="F141">
            <v>23</v>
          </cell>
          <cell r="G141" t="str">
            <v>BUSINESS</v>
          </cell>
          <cell r="H141" t="str">
            <v>TOURISM</v>
          </cell>
          <cell r="I141">
            <v>2788538</v>
          </cell>
          <cell r="J141">
            <v>0</v>
          </cell>
          <cell r="K141">
            <v>0</v>
          </cell>
        </row>
        <row r="142">
          <cell r="A142" t="str">
            <v>TOMLINSON-WARSKOW JUDITH</v>
          </cell>
          <cell r="B142">
            <v>200</v>
          </cell>
          <cell r="C142" t="str">
            <v>01</v>
          </cell>
          <cell r="D142" t="str">
            <v>JA $</v>
          </cell>
          <cell r="E142" t="str">
            <v>O/D</v>
          </cell>
          <cell r="F142">
            <v>0</v>
          </cell>
          <cell r="G142" t="str">
            <v>INDIV.</v>
          </cell>
          <cell r="H142" t="str">
            <v>INDIV.</v>
          </cell>
          <cell r="I142">
            <v>278.56</v>
          </cell>
          <cell r="J142">
            <v>0</v>
          </cell>
          <cell r="K142">
            <v>0</v>
          </cell>
        </row>
        <row r="143">
          <cell r="A143" t="str">
            <v>TROPICAIR</v>
          </cell>
          <cell r="B143">
            <v>120</v>
          </cell>
          <cell r="C143" t="str">
            <v>02</v>
          </cell>
          <cell r="D143" t="str">
            <v>USD</v>
          </cell>
          <cell r="E143" t="str">
            <v>TERM</v>
          </cell>
          <cell r="F143">
            <v>10</v>
          </cell>
          <cell r="G143" t="str">
            <v>BUSINESS</v>
          </cell>
          <cell r="H143" t="str">
            <v>METALS</v>
          </cell>
          <cell r="I143">
            <v>38816000</v>
          </cell>
          <cell r="J143">
            <v>800000</v>
          </cell>
          <cell r="K143">
            <v>38816000</v>
          </cell>
        </row>
        <row r="144">
          <cell r="A144" t="str">
            <v>TROPICAIR</v>
          </cell>
          <cell r="B144">
            <v>120</v>
          </cell>
          <cell r="C144" t="str">
            <v>02</v>
          </cell>
          <cell r="D144" t="str">
            <v>USD</v>
          </cell>
          <cell r="E144" t="str">
            <v>TERM</v>
          </cell>
          <cell r="F144">
            <v>10</v>
          </cell>
          <cell r="G144" t="str">
            <v>BUSINESS</v>
          </cell>
          <cell r="H144" t="str">
            <v>METALS</v>
          </cell>
          <cell r="I144">
            <v>6065000</v>
          </cell>
          <cell r="J144">
            <v>124999.99999999999</v>
          </cell>
          <cell r="K144">
            <v>6065000</v>
          </cell>
        </row>
        <row r="145">
          <cell r="A145" t="str">
            <v>TROPICAIR</v>
          </cell>
          <cell r="B145">
            <v>120</v>
          </cell>
          <cell r="C145" t="str">
            <v>63</v>
          </cell>
          <cell r="D145" t="str">
            <v>JA $</v>
          </cell>
          <cell r="E145" t="str">
            <v>TERM</v>
          </cell>
          <cell r="F145">
            <v>10</v>
          </cell>
          <cell r="G145" t="str">
            <v>BUSINESS</v>
          </cell>
          <cell r="H145" t="str">
            <v>METALS</v>
          </cell>
          <cell r="I145">
            <v>1911770</v>
          </cell>
          <cell r="J145">
            <v>0</v>
          </cell>
          <cell r="K145">
            <v>0</v>
          </cell>
        </row>
        <row r="146">
          <cell r="A146" t="str">
            <v>TURSI FRANCIS V.</v>
          </cell>
          <cell r="B146">
            <v>200</v>
          </cell>
          <cell r="C146" t="str">
            <v>05</v>
          </cell>
          <cell r="D146" t="str">
            <v>JA $</v>
          </cell>
          <cell r="E146" t="str">
            <v>O/D</v>
          </cell>
          <cell r="F146">
            <v>31.5</v>
          </cell>
          <cell r="G146" t="str">
            <v>INDIV.</v>
          </cell>
          <cell r="H146" t="str">
            <v>INDIV.</v>
          </cell>
          <cell r="I146">
            <v>5727.2</v>
          </cell>
          <cell r="J146">
            <v>0</v>
          </cell>
          <cell r="K146">
            <v>0</v>
          </cell>
        </row>
        <row r="147">
          <cell r="A147" t="str">
            <v>TYRELL PATRICK</v>
          </cell>
          <cell r="B147">
            <v>200</v>
          </cell>
          <cell r="C147" t="str">
            <v>01</v>
          </cell>
          <cell r="D147" t="str">
            <v>JA $</v>
          </cell>
          <cell r="E147" t="str">
            <v>O/D</v>
          </cell>
          <cell r="F147">
            <v>0</v>
          </cell>
          <cell r="G147" t="str">
            <v>INDIV.</v>
          </cell>
          <cell r="H147" t="str">
            <v>INDIV.</v>
          </cell>
          <cell r="I147">
            <v>1050.01</v>
          </cell>
          <cell r="J147">
            <v>0</v>
          </cell>
          <cell r="K147">
            <v>0</v>
          </cell>
        </row>
        <row r="148">
          <cell r="A148" t="str">
            <v>TYRES R US LIMITED</v>
          </cell>
          <cell r="B148">
            <v>120</v>
          </cell>
          <cell r="C148" t="str">
            <v>42</v>
          </cell>
          <cell r="D148" t="str">
            <v>USD</v>
          </cell>
          <cell r="E148" t="str">
            <v>TERM</v>
          </cell>
          <cell r="F148">
            <v>14</v>
          </cell>
          <cell r="G148" t="str">
            <v>BUSINESS</v>
          </cell>
          <cell r="H148" t="str">
            <v>DIST'N</v>
          </cell>
          <cell r="I148">
            <v>21494703.039999999</v>
          </cell>
          <cell r="J148">
            <v>443007.07007419615</v>
          </cell>
          <cell r="K148">
            <v>21494703.039999999</v>
          </cell>
        </row>
        <row r="149">
          <cell r="A149" t="str">
            <v>TYRES R US LIMITED</v>
          </cell>
          <cell r="B149">
            <v>200</v>
          </cell>
          <cell r="C149" t="str">
            <v>66</v>
          </cell>
          <cell r="D149" t="str">
            <v>JA $</v>
          </cell>
          <cell r="E149" t="str">
            <v>O/D</v>
          </cell>
          <cell r="F149">
            <v>14</v>
          </cell>
          <cell r="G149" t="str">
            <v>BUSINESS</v>
          </cell>
          <cell r="H149" t="str">
            <v>DIST'N</v>
          </cell>
          <cell r="I149">
            <v>68.19</v>
          </cell>
          <cell r="J149">
            <v>0</v>
          </cell>
          <cell r="K149">
            <v>0</v>
          </cell>
        </row>
        <row r="150">
          <cell r="A150" t="str">
            <v>VA TECH ESCHER WYSS S.A.</v>
          </cell>
          <cell r="B150">
            <v>200</v>
          </cell>
          <cell r="C150" t="str">
            <v>02</v>
          </cell>
          <cell r="D150" t="str">
            <v>JA $</v>
          </cell>
          <cell r="E150" t="str">
            <v>O/D</v>
          </cell>
          <cell r="F150">
            <v>31.5</v>
          </cell>
          <cell r="G150" t="str">
            <v>BUSINESS</v>
          </cell>
          <cell r="H150" t="str">
            <v>PROF.</v>
          </cell>
          <cell r="I150">
            <v>103.95</v>
          </cell>
          <cell r="J150">
            <v>0</v>
          </cell>
          <cell r="K150">
            <v>0</v>
          </cell>
        </row>
        <row r="151">
          <cell r="A151" t="str">
            <v>VAP LIMITED</v>
          </cell>
          <cell r="B151">
            <v>120</v>
          </cell>
          <cell r="C151" t="str">
            <v>02</v>
          </cell>
          <cell r="D151" t="str">
            <v>JA $</v>
          </cell>
          <cell r="E151" t="str">
            <v>TERM</v>
          </cell>
          <cell r="F151">
            <v>32</v>
          </cell>
          <cell r="G151" t="str">
            <v>BUSINESS</v>
          </cell>
          <cell r="H151" t="str">
            <v>PROF.</v>
          </cell>
          <cell r="I151">
            <v>446342.56</v>
          </cell>
          <cell r="J151">
            <v>0</v>
          </cell>
          <cell r="K151">
            <v>0</v>
          </cell>
        </row>
        <row r="152">
          <cell r="A152" t="str">
            <v>VAP LIMITED</v>
          </cell>
          <cell r="B152">
            <v>120</v>
          </cell>
          <cell r="C152" t="str">
            <v>42</v>
          </cell>
          <cell r="D152" t="str">
            <v>USD</v>
          </cell>
          <cell r="E152" t="str">
            <v>TERM</v>
          </cell>
          <cell r="F152">
            <v>32</v>
          </cell>
          <cell r="G152" t="str">
            <v>BUSINESS</v>
          </cell>
          <cell r="H152" t="str">
            <v>PROF.</v>
          </cell>
          <cell r="I152">
            <v>3620986.95</v>
          </cell>
          <cell r="J152">
            <v>74628.75</v>
          </cell>
          <cell r="K152">
            <v>3620986.95</v>
          </cell>
        </row>
        <row r="153">
          <cell r="A153" t="str">
            <v>VAP LIMITED</v>
          </cell>
          <cell r="B153">
            <v>120</v>
          </cell>
          <cell r="C153" t="str">
            <v>50</v>
          </cell>
          <cell r="D153" t="str">
            <v>JA $</v>
          </cell>
          <cell r="E153" t="str">
            <v>TERM</v>
          </cell>
          <cell r="F153">
            <v>32</v>
          </cell>
          <cell r="G153" t="str">
            <v>BUSINESS</v>
          </cell>
          <cell r="H153" t="str">
            <v>PROF.</v>
          </cell>
          <cell r="I153">
            <v>126261.41</v>
          </cell>
          <cell r="J153">
            <v>0</v>
          </cell>
          <cell r="K153">
            <v>0</v>
          </cell>
        </row>
        <row r="154">
          <cell r="A154" t="str">
            <v>VAP LIMITED</v>
          </cell>
          <cell r="B154">
            <v>127</v>
          </cell>
          <cell r="C154" t="str">
            <v>06</v>
          </cell>
          <cell r="D154" t="str">
            <v>JA $</v>
          </cell>
          <cell r="E154" t="str">
            <v>O/D</v>
          </cell>
          <cell r="F154">
            <v>19</v>
          </cell>
          <cell r="G154" t="str">
            <v>BUSINESS</v>
          </cell>
          <cell r="H154" t="str">
            <v>PROF.</v>
          </cell>
          <cell r="I154">
            <v>4862574.7300000004</v>
          </cell>
          <cell r="J154">
            <v>0</v>
          </cell>
          <cell r="K154">
            <v>0</v>
          </cell>
        </row>
        <row r="155">
          <cell r="A155" t="str">
            <v>VILLAGE RESORTS LIMITED</v>
          </cell>
          <cell r="B155">
            <v>120</v>
          </cell>
          <cell r="C155" t="str">
            <v>04</v>
          </cell>
          <cell r="D155" t="str">
            <v>USD</v>
          </cell>
          <cell r="E155" t="str">
            <v>TERM</v>
          </cell>
          <cell r="F155">
            <v>12</v>
          </cell>
          <cell r="G155" t="str">
            <v>BUSINESS</v>
          </cell>
          <cell r="H155" t="str">
            <v>TOURISM</v>
          </cell>
          <cell r="I155">
            <v>1038546.34</v>
          </cell>
          <cell r="J155">
            <v>21404.499999999996</v>
          </cell>
          <cell r="K155">
            <v>1038546.3399999999</v>
          </cell>
        </row>
        <row r="156">
          <cell r="A156" t="str">
            <v>WEDDERBURN AREBOFE OR SAMUEL</v>
          </cell>
          <cell r="B156">
            <v>200</v>
          </cell>
          <cell r="C156" t="str">
            <v>05</v>
          </cell>
          <cell r="D156" t="str">
            <v>JA $</v>
          </cell>
          <cell r="E156" t="str">
            <v>O/D</v>
          </cell>
          <cell r="F156">
            <v>31.5</v>
          </cell>
          <cell r="G156" t="str">
            <v>INDIV.</v>
          </cell>
          <cell r="H156" t="str">
            <v>INDIV.</v>
          </cell>
          <cell r="I156">
            <v>4427.53</v>
          </cell>
          <cell r="J156">
            <v>0</v>
          </cell>
          <cell r="K156">
            <v>0</v>
          </cell>
        </row>
        <row r="157">
          <cell r="A157" t="str">
            <v>WENDICO JAMAICA LIMITED</v>
          </cell>
          <cell r="B157">
            <v>120</v>
          </cell>
          <cell r="C157" t="str">
            <v>13</v>
          </cell>
          <cell r="D157" t="str">
            <v>USD</v>
          </cell>
          <cell r="E157" t="str">
            <v>TERM</v>
          </cell>
          <cell r="F157">
            <v>12</v>
          </cell>
          <cell r="G157" t="str">
            <v>BUSINESS</v>
          </cell>
          <cell r="H157" t="str">
            <v>FOOD</v>
          </cell>
          <cell r="I157">
            <v>4020863.56</v>
          </cell>
          <cell r="J157">
            <v>82870.23000824402</v>
          </cell>
          <cell r="K157">
            <v>4020863.56</v>
          </cell>
        </row>
        <row r="158">
          <cell r="A158" t="str">
            <v>WENDICO JAMAICA LIMITED</v>
          </cell>
          <cell r="B158">
            <v>150</v>
          </cell>
          <cell r="C158" t="str">
            <v>01</v>
          </cell>
          <cell r="D158" t="str">
            <v>USD</v>
          </cell>
          <cell r="E158" t="str">
            <v>LEASE</v>
          </cell>
          <cell r="F158">
            <v>12</v>
          </cell>
          <cell r="G158" t="str">
            <v>BUSINESS</v>
          </cell>
          <cell r="H158" t="str">
            <v>FOOD</v>
          </cell>
          <cell r="I158">
            <v>824512</v>
          </cell>
          <cell r="J158">
            <v>16993.239901071724</v>
          </cell>
          <cell r="K158">
            <v>824512.00000000012</v>
          </cell>
        </row>
        <row r="159">
          <cell r="A159" t="str">
            <v>WENDICO JAMAICA LIMITED</v>
          </cell>
          <cell r="B159">
            <v>150</v>
          </cell>
          <cell r="C159" t="str">
            <v>11</v>
          </cell>
          <cell r="D159" t="str">
            <v>USD</v>
          </cell>
          <cell r="E159" t="str">
            <v>LEASE</v>
          </cell>
          <cell r="F159">
            <v>12</v>
          </cell>
          <cell r="G159" t="str">
            <v>BUSINESS</v>
          </cell>
          <cell r="H159" t="str">
            <v>FOOD</v>
          </cell>
          <cell r="I159">
            <v>10416873.310000001</v>
          </cell>
          <cell r="J159">
            <v>214692.36005770817</v>
          </cell>
          <cell r="K159">
            <v>10416873.310000001</v>
          </cell>
        </row>
        <row r="160">
          <cell r="A160" t="str">
            <v>WENDICO JAMAICA LIMITED</v>
          </cell>
          <cell r="B160">
            <v>200</v>
          </cell>
          <cell r="C160" t="str">
            <v>07</v>
          </cell>
          <cell r="D160" t="str">
            <v>JA $</v>
          </cell>
          <cell r="E160" t="str">
            <v>O/D</v>
          </cell>
          <cell r="F160">
            <v>12</v>
          </cell>
          <cell r="G160" t="str">
            <v>BUSINESS</v>
          </cell>
          <cell r="H160" t="str">
            <v>FOOD</v>
          </cell>
          <cell r="I160">
            <v>183546.15</v>
          </cell>
          <cell r="J160">
            <v>0</v>
          </cell>
          <cell r="K160">
            <v>0</v>
          </cell>
        </row>
        <row r="161">
          <cell r="A161" t="str">
            <v>WILMOT LOURAINE</v>
          </cell>
          <cell r="B161">
            <v>200</v>
          </cell>
          <cell r="C161" t="str">
            <v>01</v>
          </cell>
          <cell r="D161" t="str">
            <v>JA $</v>
          </cell>
          <cell r="E161" t="str">
            <v>O/D</v>
          </cell>
          <cell r="F161">
            <v>0</v>
          </cell>
          <cell r="G161" t="str">
            <v>INDIV.</v>
          </cell>
          <cell r="H161" t="str">
            <v>INDIV.</v>
          </cell>
          <cell r="I161">
            <v>3473.82</v>
          </cell>
          <cell r="J161">
            <v>0</v>
          </cell>
          <cell r="K161">
            <v>0</v>
          </cell>
        </row>
        <row r="162">
          <cell r="A162" t="str">
            <v>WRAY AND NEPHEW GROUP LIMITED</v>
          </cell>
          <cell r="B162">
            <v>120</v>
          </cell>
          <cell r="C162" t="str">
            <v>02</v>
          </cell>
          <cell r="D162" t="str">
            <v>JA $</v>
          </cell>
          <cell r="E162" t="str">
            <v>TERM</v>
          </cell>
          <cell r="F162">
            <v>13</v>
          </cell>
          <cell r="G162" t="str">
            <v>BUSINESS</v>
          </cell>
          <cell r="H162" t="str">
            <v>RUM</v>
          </cell>
          <cell r="I162">
            <v>18500000</v>
          </cell>
          <cell r="J162">
            <v>0</v>
          </cell>
          <cell r="K162">
            <v>0</v>
          </cell>
        </row>
        <row r="163">
          <cell r="A163" t="str">
            <v>WRAY AND NEPHEW GROUP LIMITED</v>
          </cell>
          <cell r="B163">
            <v>120</v>
          </cell>
          <cell r="C163" t="str">
            <v>02</v>
          </cell>
          <cell r="D163" t="str">
            <v>JA $</v>
          </cell>
          <cell r="E163" t="str">
            <v>TERM</v>
          </cell>
          <cell r="F163">
            <v>13</v>
          </cell>
          <cell r="G163" t="str">
            <v>BUSINESS</v>
          </cell>
          <cell r="H163" t="str">
            <v>RUM</v>
          </cell>
          <cell r="I163">
            <v>242058000</v>
          </cell>
          <cell r="J163">
            <v>0</v>
          </cell>
          <cell r="K163">
            <v>0</v>
          </cell>
        </row>
        <row r="164">
          <cell r="A164" t="str">
            <v>WRAY AND NEPHEW GROUP LIMITED</v>
          </cell>
          <cell r="B164">
            <v>120</v>
          </cell>
          <cell r="C164" t="str">
            <v>50</v>
          </cell>
          <cell r="D164" t="str">
            <v>JA $</v>
          </cell>
          <cell r="E164" t="str">
            <v>TERM</v>
          </cell>
          <cell r="F164">
            <v>13</v>
          </cell>
          <cell r="G164" t="str">
            <v>BUSINESS</v>
          </cell>
          <cell r="H164" t="str">
            <v>RUM</v>
          </cell>
          <cell r="I164">
            <v>9038233.75</v>
          </cell>
          <cell r="J164">
            <v>0</v>
          </cell>
          <cell r="K164">
            <v>0</v>
          </cell>
        </row>
        <row r="165">
          <cell r="A165" t="str">
            <v>WRAY AND NEPHEW GROUP LIMITED</v>
          </cell>
          <cell r="B165">
            <v>120</v>
          </cell>
          <cell r="C165" t="str">
            <v>50</v>
          </cell>
          <cell r="D165" t="str">
            <v>JA $</v>
          </cell>
          <cell r="E165" t="str">
            <v>TERM</v>
          </cell>
          <cell r="F165">
            <v>13</v>
          </cell>
          <cell r="G165" t="str">
            <v>BUSINESS</v>
          </cell>
          <cell r="H165" t="str">
            <v>RUM</v>
          </cell>
          <cell r="I165">
            <v>35878432.880000003</v>
          </cell>
          <cell r="J165">
            <v>0</v>
          </cell>
          <cell r="K165">
            <v>0</v>
          </cell>
        </row>
        <row r="166">
          <cell r="A166" t="str">
            <v>WRAY AND NEPHEW GROUP LIMITED</v>
          </cell>
          <cell r="B166">
            <v>120</v>
          </cell>
          <cell r="C166" t="str">
            <v>50</v>
          </cell>
          <cell r="D166" t="str">
            <v>JA $</v>
          </cell>
          <cell r="E166" t="str">
            <v>TERM</v>
          </cell>
          <cell r="F166">
            <v>13</v>
          </cell>
          <cell r="G166" t="str">
            <v>BUSINESS</v>
          </cell>
          <cell r="H166" t="str">
            <v>RUM</v>
          </cell>
          <cell r="I166">
            <v>96778378.370000005</v>
          </cell>
          <cell r="J166">
            <v>0</v>
          </cell>
          <cell r="K166">
            <v>0</v>
          </cell>
        </row>
        <row r="167">
          <cell r="A167" t="str">
            <v>WRIGHT AND T LTD.</v>
          </cell>
          <cell r="B167">
            <v>200</v>
          </cell>
          <cell r="C167" t="str">
            <v>66</v>
          </cell>
          <cell r="D167" t="str">
            <v>JA $</v>
          </cell>
          <cell r="E167" t="str">
            <v>O/D</v>
          </cell>
          <cell r="F167">
            <v>31.5</v>
          </cell>
          <cell r="G167" t="str">
            <v>BUSINESS</v>
          </cell>
          <cell r="H167" t="str">
            <v>PROF.</v>
          </cell>
          <cell r="I167">
            <v>32900.46</v>
          </cell>
          <cell r="J167">
            <v>0</v>
          </cell>
          <cell r="K167">
            <v>0</v>
          </cell>
        </row>
      </sheetData>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OUP "/>
      <sheetName val="OD H.O"/>
      <sheetName val="MainReportEBG"/>
      <sheetName val="Sheet1"/>
      <sheetName val="MainReportEBG (2)"/>
    </sheetNames>
    <sheetDataSet>
      <sheetData sheetId="0"/>
      <sheetData sheetId="1" refreshError="1"/>
      <sheetData sheetId="2" refreshError="1"/>
      <sheetData sheetId="3" refreshError="1"/>
      <sheetData sheetId="4"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OUP "/>
      <sheetName val="OD H.O"/>
      <sheetName val="MainReportEBG"/>
      <sheetName val="Sheet1"/>
      <sheetName val="MainReportEBG (2)"/>
    </sheetNames>
    <sheetDataSet>
      <sheetData sheetId="0"/>
      <sheetData sheetId="1" refreshError="1"/>
      <sheetData sheetId="2" refreshError="1"/>
      <sheetData sheetId="3" refreshError="1"/>
      <sheetData sheetId="4"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CCU"/>
      <sheetName val="ANG."/>
      <sheetName val="A&amp;B"/>
      <sheetName val="GRE."/>
      <sheetName val="DOM."/>
      <sheetName val="MON."/>
      <sheetName val="ST. K&amp;N"/>
      <sheetName val="ST. L"/>
      <sheetName val="ST.VCT."/>
      <sheetName val="UPLOAD"/>
      <sheetName val="Main"/>
      <sheetName val="Links"/>
      <sheetName val="ErrCheck"/>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V"/>
    </sheetNames>
    <sheetDataSet>
      <sheetData sheetId="0">
        <row r="1">
          <cell r="A1" t="str">
            <v>NAME</v>
          </cell>
          <cell r="B1" t="str">
            <v>GL</v>
          </cell>
          <cell r="C1" t="str">
            <v>SL</v>
          </cell>
          <cell r="D1" t="str">
            <v>CCY</v>
          </cell>
          <cell r="E1" t="str">
            <v>TYPE</v>
          </cell>
          <cell r="F1" t="str">
            <v>INT</v>
          </cell>
          <cell r="G1" t="str">
            <v>CBM 4</v>
          </cell>
          <cell r="H1" t="str">
            <v>CBM 5</v>
          </cell>
          <cell r="I1" t="str">
            <v>JMD</v>
          </cell>
          <cell r="J1" t="str">
            <v>USD</v>
          </cell>
          <cell r="K1" t="str">
            <v>JMD</v>
          </cell>
        </row>
        <row r="2">
          <cell r="A2" t="str">
            <v>JAMAICA PUBLIC SERVICE CO. LTD</v>
          </cell>
          <cell r="B2">
            <v>120</v>
          </cell>
          <cell r="C2" t="str">
            <v>02</v>
          </cell>
          <cell r="D2" t="str">
            <v>USD</v>
          </cell>
          <cell r="E2" t="str">
            <v>TERM</v>
          </cell>
          <cell r="F2">
            <v>9.75</v>
          </cell>
          <cell r="G2" t="str">
            <v>BUSINESS</v>
          </cell>
          <cell r="H2" t="str">
            <v>GAS</v>
          </cell>
          <cell r="I2">
            <v>169422000</v>
          </cell>
          <cell r="J2">
            <v>3400000</v>
          </cell>
          <cell r="K2">
            <v>169422000</v>
          </cell>
        </row>
        <row r="3">
          <cell r="A3" t="str">
            <v>TROPICAIR</v>
          </cell>
          <cell r="B3">
            <v>120</v>
          </cell>
          <cell r="C3" t="str">
            <v>02</v>
          </cell>
          <cell r="D3" t="str">
            <v>USD</v>
          </cell>
          <cell r="E3" t="str">
            <v>TERM</v>
          </cell>
          <cell r="F3">
            <v>10</v>
          </cell>
          <cell r="G3" t="str">
            <v>BUSINESS</v>
          </cell>
          <cell r="H3" t="str">
            <v>METALS</v>
          </cell>
          <cell r="I3">
            <v>57304500</v>
          </cell>
          <cell r="J3">
            <v>1150000</v>
          </cell>
          <cell r="K3">
            <v>57304500</v>
          </cell>
        </row>
        <row r="4">
          <cell r="A4" t="str">
            <v>MATROUSSE HOLDINGS LIMITED</v>
          </cell>
          <cell r="B4">
            <v>120</v>
          </cell>
          <cell r="C4" t="str">
            <v>02</v>
          </cell>
          <cell r="D4" t="str">
            <v>USD</v>
          </cell>
          <cell r="E4" t="str">
            <v>TERM</v>
          </cell>
          <cell r="F4">
            <v>11</v>
          </cell>
          <cell r="G4" t="str">
            <v>BUSINESS</v>
          </cell>
          <cell r="H4" t="str">
            <v>PROF.</v>
          </cell>
          <cell r="I4">
            <v>1309107.3500000001</v>
          </cell>
          <cell r="J4">
            <v>26271.469997993179</v>
          </cell>
          <cell r="K4">
            <v>1309107.3500000001</v>
          </cell>
        </row>
        <row r="5">
          <cell r="A5" t="str">
            <v>PORT AUTHORITY OF JAMAICA</v>
          </cell>
          <cell r="B5">
            <v>120</v>
          </cell>
          <cell r="C5" t="str">
            <v>02</v>
          </cell>
          <cell r="D5" t="str">
            <v>USD</v>
          </cell>
          <cell r="E5" t="str">
            <v>TERM</v>
          </cell>
          <cell r="F5">
            <v>11</v>
          </cell>
          <cell r="G5" t="str">
            <v>PSX</v>
          </cell>
          <cell r="H5" t="str">
            <v>PSX</v>
          </cell>
          <cell r="I5">
            <v>49830000</v>
          </cell>
          <cell r="J5">
            <v>1000000</v>
          </cell>
          <cell r="K5">
            <v>49830000</v>
          </cell>
        </row>
        <row r="6">
          <cell r="A6" t="str">
            <v>CHECKER INT'L</v>
          </cell>
          <cell r="B6">
            <v>120</v>
          </cell>
          <cell r="C6" t="str">
            <v>02</v>
          </cell>
          <cell r="D6" t="str">
            <v>USD</v>
          </cell>
          <cell r="E6" t="str">
            <v>TERM</v>
          </cell>
          <cell r="F6">
            <v>12</v>
          </cell>
          <cell r="G6" t="str">
            <v>BUSINESS</v>
          </cell>
          <cell r="H6" t="str">
            <v>MFG-CHEM</v>
          </cell>
          <cell r="I6">
            <v>1190611.1100000001</v>
          </cell>
          <cell r="J6">
            <v>23893.459963877187</v>
          </cell>
          <cell r="K6">
            <v>1190611.1100000001</v>
          </cell>
        </row>
        <row r="7">
          <cell r="A7" t="str">
            <v>JAMAICA BROILERS GROUP</v>
          </cell>
          <cell r="B7">
            <v>120</v>
          </cell>
          <cell r="C7" t="str">
            <v>02</v>
          </cell>
          <cell r="D7" t="str">
            <v>JA $</v>
          </cell>
          <cell r="E7" t="str">
            <v>TERM</v>
          </cell>
          <cell r="F7">
            <v>12</v>
          </cell>
          <cell r="G7" t="str">
            <v>BUSINESS</v>
          </cell>
          <cell r="H7" t="str">
            <v>LIVESTOCK</v>
          </cell>
          <cell r="I7">
            <v>10736845</v>
          </cell>
          <cell r="J7">
            <v>0</v>
          </cell>
          <cell r="K7">
            <v>0</v>
          </cell>
        </row>
        <row r="8">
          <cell r="A8" t="str">
            <v>MUSSON JAMAICA LTD.</v>
          </cell>
          <cell r="B8">
            <v>120</v>
          </cell>
          <cell r="C8" t="str">
            <v>02</v>
          </cell>
          <cell r="D8" t="str">
            <v>JA $</v>
          </cell>
          <cell r="E8" t="str">
            <v>TERM</v>
          </cell>
          <cell r="F8">
            <v>12</v>
          </cell>
          <cell r="G8" t="str">
            <v>BUSINESS</v>
          </cell>
          <cell r="H8" t="str">
            <v>FOOD</v>
          </cell>
          <cell r="I8">
            <v>5500000</v>
          </cell>
          <cell r="J8">
            <v>0</v>
          </cell>
          <cell r="K8">
            <v>0</v>
          </cell>
        </row>
        <row r="9">
          <cell r="A9" t="str">
            <v>VILLAGE RESORTS LIMITED</v>
          </cell>
          <cell r="B9">
            <v>120</v>
          </cell>
          <cell r="C9" t="str">
            <v>02</v>
          </cell>
          <cell r="D9" t="str">
            <v>USD</v>
          </cell>
          <cell r="E9" t="str">
            <v>TERM</v>
          </cell>
          <cell r="F9">
            <v>12</v>
          </cell>
          <cell r="G9" t="str">
            <v>BUSINESS</v>
          </cell>
          <cell r="H9" t="str">
            <v>TOURISM</v>
          </cell>
          <cell r="I9">
            <v>3452969.85</v>
          </cell>
          <cell r="J9">
            <v>69295</v>
          </cell>
          <cell r="K9">
            <v>3452969.85</v>
          </cell>
        </row>
        <row r="10">
          <cell r="A10" t="str">
            <v>WRAY AND NEPHEW GROUP LIMITED</v>
          </cell>
          <cell r="B10">
            <v>120</v>
          </cell>
          <cell r="C10" t="str">
            <v>02</v>
          </cell>
          <cell r="D10" t="str">
            <v>JA $</v>
          </cell>
          <cell r="E10" t="str">
            <v>TERM</v>
          </cell>
          <cell r="F10">
            <v>13</v>
          </cell>
          <cell r="G10" t="str">
            <v>BUSINESS</v>
          </cell>
          <cell r="H10" t="str">
            <v>RUM</v>
          </cell>
          <cell r="I10">
            <v>18500000</v>
          </cell>
          <cell r="J10">
            <v>0</v>
          </cell>
          <cell r="K10">
            <v>0</v>
          </cell>
        </row>
        <row r="11">
          <cell r="A11" t="str">
            <v>WRAY AND NEPHEW GROUP LIMITED</v>
          </cell>
          <cell r="B11">
            <v>120</v>
          </cell>
          <cell r="C11" t="str">
            <v>02</v>
          </cell>
          <cell r="D11" t="str">
            <v>JA $</v>
          </cell>
          <cell r="E11" t="str">
            <v>TERM</v>
          </cell>
          <cell r="F11">
            <v>13</v>
          </cell>
          <cell r="G11" t="str">
            <v>BUSINESS</v>
          </cell>
          <cell r="H11" t="str">
            <v>RUM</v>
          </cell>
          <cell r="I11">
            <v>242058000</v>
          </cell>
          <cell r="J11">
            <v>0</v>
          </cell>
          <cell r="K11">
            <v>0</v>
          </cell>
        </row>
        <row r="12">
          <cell r="A12" t="str">
            <v>SHELL COMPANY W.I. LTD.</v>
          </cell>
          <cell r="B12">
            <v>120</v>
          </cell>
          <cell r="C12" t="str">
            <v>02</v>
          </cell>
          <cell r="D12" t="str">
            <v>JA $</v>
          </cell>
          <cell r="E12" t="str">
            <v>TERM</v>
          </cell>
          <cell r="F12">
            <v>13.7</v>
          </cell>
          <cell r="G12" t="str">
            <v>BUSINESS</v>
          </cell>
          <cell r="H12" t="str">
            <v>GAS</v>
          </cell>
          <cell r="I12">
            <v>70000000</v>
          </cell>
          <cell r="J12">
            <v>0</v>
          </cell>
          <cell r="K12">
            <v>0</v>
          </cell>
        </row>
        <row r="13">
          <cell r="A13" t="str">
            <v>TASTEE LIMITED</v>
          </cell>
          <cell r="B13">
            <v>120</v>
          </cell>
          <cell r="C13" t="str">
            <v>02</v>
          </cell>
          <cell r="D13" t="str">
            <v>JA $</v>
          </cell>
          <cell r="E13" t="str">
            <v>TERM</v>
          </cell>
          <cell r="F13">
            <v>22.63</v>
          </cell>
          <cell r="G13" t="str">
            <v>BUSINESS</v>
          </cell>
          <cell r="H13" t="str">
            <v>FOOD</v>
          </cell>
          <cell r="I13">
            <v>8500000</v>
          </cell>
          <cell r="J13">
            <v>0</v>
          </cell>
          <cell r="K13">
            <v>0</v>
          </cell>
        </row>
        <row r="14">
          <cell r="A14" t="str">
            <v>BARRETT CALMAN</v>
          </cell>
          <cell r="B14">
            <v>120</v>
          </cell>
          <cell r="C14" t="str">
            <v>02</v>
          </cell>
          <cell r="D14" t="str">
            <v>JA $</v>
          </cell>
          <cell r="E14" t="str">
            <v>TERM</v>
          </cell>
          <cell r="F14">
            <v>32</v>
          </cell>
          <cell r="G14" t="str">
            <v>INDIV.</v>
          </cell>
          <cell r="H14" t="str">
            <v>INDIV.</v>
          </cell>
          <cell r="I14">
            <v>3933333.33</v>
          </cell>
          <cell r="J14">
            <v>0</v>
          </cell>
          <cell r="K14">
            <v>0</v>
          </cell>
        </row>
        <row r="15">
          <cell r="A15" t="str">
            <v>VAP LIMITED</v>
          </cell>
          <cell r="B15">
            <v>120</v>
          </cell>
          <cell r="C15" t="str">
            <v>02</v>
          </cell>
          <cell r="D15" t="str">
            <v>JA $</v>
          </cell>
          <cell r="E15" t="str">
            <v>TERM</v>
          </cell>
          <cell r="F15">
            <v>32</v>
          </cell>
          <cell r="G15" t="str">
            <v>BUSINESS</v>
          </cell>
          <cell r="H15" t="str">
            <v>PROF.</v>
          </cell>
          <cell r="I15">
            <v>178537</v>
          </cell>
          <cell r="J15">
            <v>0</v>
          </cell>
          <cell r="K15">
            <v>0</v>
          </cell>
        </row>
        <row r="16">
          <cell r="A16" t="str">
            <v>DUQUESNAY RONALD</v>
          </cell>
          <cell r="B16">
            <v>120</v>
          </cell>
          <cell r="C16" t="str">
            <v>03</v>
          </cell>
          <cell r="D16" t="str">
            <v>JA $</v>
          </cell>
          <cell r="E16" t="str">
            <v>MTG</v>
          </cell>
          <cell r="F16">
            <v>10</v>
          </cell>
          <cell r="G16" t="str">
            <v>INDIV.</v>
          </cell>
          <cell r="H16" t="str">
            <v>INDIV.</v>
          </cell>
          <cell r="I16">
            <v>1854.49</v>
          </cell>
          <cell r="J16">
            <v>0</v>
          </cell>
          <cell r="K16">
            <v>0</v>
          </cell>
        </row>
        <row r="17">
          <cell r="A17" t="str">
            <v>DUQUESNAY STEPHEN</v>
          </cell>
          <cell r="B17">
            <v>120</v>
          </cell>
          <cell r="C17" t="str">
            <v>03</v>
          </cell>
          <cell r="D17" t="str">
            <v>JA $</v>
          </cell>
          <cell r="E17" t="str">
            <v>MTG</v>
          </cell>
          <cell r="F17">
            <v>10</v>
          </cell>
          <cell r="G17" t="str">
            <v>INDIV.</v>
          </cell>
          <cell r="H17" t="str">
            <v>INDIV.</v>
          </cell>
          <cell r="I17">
            <v>0.04</v>
          </cell>
          <cell r="J17">
            <v>0</v>
          </cell>
          <cell r="K17">
            <v>0</v>
          </cell>
        </row>
        <row r="18">
          <cell r="A18" t="str">
            <v>HWE MINING AND CONTRACTING LTD.</v>
          </cell>
          <cell r="B18">
            <v>120</v>
          </cell>
          <cell r="C18" t="str">
            <v>04</v>
          </cell>
          <cell r="D18" t="str">
            <v>USD</v>
          </cell>
          <cell r="E18" t="str">
            <v>TERM</v>
          </cell>
          <cell r="F18">
            <v>12</v>
          </cell>
          <cell r="G18" t="str">
            <v>BUSINESS</v>
          </cell>
          <cell r="H18" t="str">
            <v>MINING</v>
          </cell>
          <cell r="I18">
            <v>1127569.68</v>
          </cell>
          <cell r="J18">
            <v>22628.329921733894</v>
          </cell>
          <cell r="K18">
            <v>1127569.68</v>
          </cell>
        </row>
        <row r="19">
          <cell r="A19" t="str">
            <v>K. CHANDIRAM LIMITED</v>
          </cell>
          <cell r="B19">
            <v>120</v>
          </cell>
          <cell r="C19" t="str">
            <v>04</v>
          </cell>
          <cell r="D19" t="str">
            <v>USD</v>
          </cell>
          <cell r="E19" t="str">
            <v>TERM</v>
          </cell>
          <cell r="F19">
            <v>12</v>
          </cell>
          <cell r="G19" t="str">
            <v>BUSINESS</v>
          </cell>
          <cell r="H19" t="str">
            <v>DIST'N</v>
          </cell>
          <cell r="I19">
            <v>2752036.65</v>
          </cell>
          <cell r="J19">
            <v>55228.509933774832</v>
          </cell>
          <cell r="K19">
            <v>2752036.65</v>
          </cell>
        </row>
        <row r="20">
          <cell r="A20" t="str">
            <v>NESTLE-JMP LIMITED</v>
          </cell>
          <cell r="B20">
            <v>120</v>
          </cell>
          <cell r="C20" t="str">
            <v>04</v>
          </cell>
          <cell r="D20" t="str">
            <v>JA $</v>
          </cell>
          <cell r="E20" t="str">
            <v>TERM</v>
          </cell>
          <cell r="F20">
            <v>12</v>
          </cell>
          <cell r="G20" t="str">
            <v>BUSINESS</v>
          </cell>
          <cell r="H20" t="str">
            <v>FOOD</v>
          </cell>
          <cell r="I20">
            <v>3504653.95</v>
          </cell>
          <cell r="J20">
            <v>0</v>
          </cell>
          <cell r="K20">
            <v>0</v>
          </cell>
        </row>
        <row r="21">
          <cell r="A21" t="str">
            <v>PEGASUS HOTEL</v>
          </cell>
          <cell r="B21">
            <v>120</v>
          </cell>
          <cell r="C21" t="str">
            <v>04</v>
          </cell>
          <cell r="D21" t="str">
            <v>USD</v>
          </cell>
          <cell r="E21" t="str">
            <v>TERM</v>
          </cell>
          <cell r="F21">
            <v>12</v>
          </cell>
          <cell r="G21" t="str">
            <v>BUSINESS</v>
          </cell>
          <cell r="H21" t="str">
            <v>TOURISM</v>
          </cell>
          <cell r="I21">
            <v>914378.01</v>
          </cell>
          <cell r="J21">
            <v>18349.950030102347</v>
          </cell>
          <cell r="K21">
            <v>914378.00999999989</v>
          </cell>
        </row>
        <row r="22">
          <cell r="A22" t="str">
            <v>VILLAGE RESORTS LIMITED</v>
          </cell>
          <cell r="B22">
            <v>120</v>
          </cell>
          <cell r="C22" t="str">
            <v>04</v>
          </cell>
          <cell r="D22" t="str">
            <v>USD</v>
          </cell>
          <cell r="E22" t="str">
            <v>TERM</v>
          </cell>
          <cell r="F22">
            <v>12</v>
          </cell>
          <cell r="G22" t="str">
            <v>BUSINESS</v>
          </cell>
          <cell r="H22" t="str">
            <v>TOURISM</v>
          </cell>
          <cell r="I22">
            <v>752388.65</v>
          </cell>
          <cell r="J22">
            <v>15099.1099739113</v>
          </cell>
          <cell r="K22">
            <v>752388.65</v>
          </cell>
        </row>
        <row r="23">
          <cell r="A23" t="str">
            <v>COATES BROTHERS JAMAICA LIMITED</v>
          </cell>
          <cell r="B23">
            <v>120</v>
          </cell>
          <cell r="C23" t="str">
            <v>04</v>
          </cell>
          <cell r="D23" t="str">
            <v>JA $</v>
          </cell>
          <cell r="E23" t="str">
            <v>TERM</v>
          </cell>
          <cell r="F23">
            <v>15</v>
          </cell>
          <cell r="G23" t="str">
            <v>BUSINESS</v>
          </cell>
          <cell r="H23" t="str">
            <v>PROF.</v>
          </cell>
          <cell r="I23">
            <v>1619354.39</v>
          </cell>
          <cell r="J23">
            <v>0</v>
          </cell>
          <cell r="K23">
            <v>0</v>
          </cell>
        </row>
        <row r="24">
          <cell r="A24" t="str">
            <v>MOORE BUSINESS FORMS CARIB LTD.</v>
          </cell>
          <cell r="B24">
            <v>120</v>
          </cell>
          <cell r="C24" t="str">
            <v>04</v>
          </cell>
          <cell r="D24" t="str">
            <v>JA $</v>
          </cell>
          <cell r="E24" t="str">
            <v>TERM</v>
          </cell>
          <cell r="F24">
            <v>21</v>
          </cell>
          <cell r="G24" t="str">
            <v>BUSINESS</v>
          </cell>
          <cell r="H24" t="str">
            <v>PRINT</v>
          </cell>
          <cell r="I24">
            <v>1348749.34</v>
          </cell>
          <cell r="J24">
            <v>0</v>
          </cell>
          <cell r="K24">
            <v>0</v>
          </cell>
        </row>
        <row r="25">
          <cell r="A25" t="str">
            <v>MOORE BUSINESS FORMS CARIB LTD.</v>
          </cell>
          <cell r="B25">
            <v>120</v>
          </cell>
          <cell r="C25" t="str">
            <v>04</v>
          </cell>
          <cell r="D25" t="str">
            <v>JA $</v>
          </cell>
          <cell r="E25" t="str">
            <v>TERM</v>
          </cell>
          <cell r="F25">
            <v>21</v>
          </cell>
          <cell r="G25" t="str">
            <v>BUSINESS</v>
          </cell>
          <cell r="H25" t="str">
            <v>PRINT</v>
          </cell>
          <cell r="I25">
            <v>5208256.72</v>
          </cell>
          <cell r="J25">
            <v>0</v>
          </cell>
          <cell r="K25">
            <v>0</v>
          </cell>
        </row>
        <row r="26">
          <cell r="A26" t="str">
            <v>THREE RIVERS MGMT. LTD.</v>
          </cell>
          <cell r="B26">
            <v>120</v>
          </cell>
          <cell r="C26" t="str">
            <v>04</v>
          </cell>
          <cell r="D26" t="str">
            <v>JA $</v>
          </cell>
          <cell r="E26" t="str">
            <v>TERM</v>
          </cell>
          <cell r="F26">
            <v>23</v>
          </cell>
          <cell r="G26" t="str">
            <v>BUSINESS</v>
          </cell>
          <cell r="H26" t="str">
            <v>TOURISM</v>
          </cell>
          <cell r="I26">
            <v>2499299.0099999998</v>
          </cell>
          <cell r="J26">
            <v>0</v>
          </cell>
          <cell r="K26">
            <v>0</v>
          </cell>
        </row>
        <row r="27">
          <cell r="A27" t="str">
            <v>CARIBBEAN CEMENT COMPANY LTD</v>
          </cell>
          <cell r="B27">
            <v>120</v>
          </cell>
          <cell r="C27" t="str">
            <v>04</v>
          </cell>
          <cell r="D27" t="str">
            <v>JA $</v>
          </cell>
          <cell r="E27" t="str">
            <v>TERM</v>
          </cell>
          <cell r="F27">
            <v>26.5</v>
          </cell>
          <cell r="G27" t="str">
            <v>BUSINESS</v>
          </cell>
          <cell r="H27" t="str">
            <v>CEMENT</v>
          </cell>
          <cell r="I27">
            <v>3945468.41</v>
          </cell>
          <cell r="J27">
            <v>0</v>
          </cell>
          <cell r="K27">
            <v>0</v>
          </cell>
        </row>
        <row r="28">
          <cell r="A28" t="str">
            <v>COLGATE PALMOLIVE</v>
          </cell>
          <cell r="B28">
            <v>120</v>
          </cell>
          <cell r="C28" t="str">
            <v>04</v>
          </cell>
          <cell r="D28" t="str">
            <v>JA $</v>
          </cell>
          <cell r="E28" t="str">
            <v>TERM</v>
          </cell>
          <cell r="F28">
            <v>26.5</v>
          </cell>
          <cell r="G28" t="str">
            <v>BUSINESS</v>
          </cell>
          <cell r="H28" t="str">
            <v>DIST'N</v>
          </cell>
          <cell r="I28">
            <v>151795.15</v>
          </cell>
          <cell r="J28">
            <v>0</v>
          </cell>
          <cell r="K28">
            <v>0</v>
          </cell>
        </row>
        <row r="29">
          <cell r="A29" t="str">
            <v>GRACE KENNEDY REMITTANCE SERVICE</v>
          </cell>
          <cell r="B29">
            <v>120</v>
          </cell>
          <cell r="C29" t="str">
            <v>04</v>
          </cell>
          <cell r="D29" t="str">
            <v>JA $</v>
          </cell>
          <cell r="E29" t="str">
            <v>TERM</v>
          </cell>
          <cell r="F29">
            <v>32</v>
          </cell>
          <cell r="G29" t="str">
            <v>F.I.</v>
          </cell>
          <cell r="H29" t="str">
            <v>F.I.</v>
          </cell>
          <cell r="I29">
            <v>1149086.8700000001</v>
          </cell>
          <cell r="J29">
            <v>0</v>
          </cell>
          <cell r="K29">
            <v>0</v>
          </cell>
        </row>
        <row r="30">
          <cell r="A30" t="str">
            <v>GOVERNMENT OF JAMAICA</v>
          </cell>
          <cell r="B30">
            <v>120</v>
          </cell>
          <cell r="C30" t="str">
            <v>06</v>
          </cell>
          <cell r="D30" t="str">
            <v>USD</v>
          </cell>
          <cell r="E30" t="str">
            <v>TERM</v>
          </cell>
          <cell r="F30">
            <v>10</v>
          </cell>
          <cell r="G30" t="str">
            <v>C.G</v>
          </cell>
          <cell r="H30" t="str">
            <v>C.G</v>
          </cell>
          <cell r="I30">
            <v>7583513.0899999999</v>
          </cell>
          <cell r="J30">
            <v>152187.69997993176</v>
          </cell>
          <cell r="K30">
            <v>7583513.0899999989</v>
          </cell>
        </row>
        <row r="31">
          <cell r="A31" t="str">
            <v>NICO DISTRIBUTORS LIMITED</v>
          </cell>
          <cell r="B31">
            <v>120</v>
          </cell>
          <cell r="C31" t="str">
            <v>06</v>
          </cell>
          <cell r="D31" t="str">
            <v>JA $</v>
          </cell>
          <cell r="E31" t="str">
            <v>TERM</v>
          </cell>
          <cell r="F31">
            <v>30.75</v>
          </cell>
          <cell r="G31" t="str">
            <v>BUSINESS</v>
          </cell>
          <cell r="H31" t="str">
            <v>DIST'N</v>
          </cell>
          <cell r="I31">
            <v>4003067.01</v>
          </cell>
          <cell r="J31">
            <v>0</v>
          </cell>
          <cell r="K31">
            <v>0</v>
          </cell>
        </row>
        <row r="32">
          <cell r="A32" t="str">
            <v>NICO DISTRIBUTORS LIMITED</v>
          </cell>
          <cell r="B32">
            <v>120</v>
          </cell>
          <cell r="C32" t="str">
            <v>06</v>
          </cell>
          <cell r="D32" t="str">
            <v>USD</v>
          </cell>
          <cell r="E32" t="str">
            <v>TERM</v>
          </cell>
          <cell r="F32">
            <v>30.75</v>
          </cell>
          <cell r="G32" t="str">
            <v>BUSINESS</v>
          </cell>
          <cell r="H32" t="str">
            <v>DIST'N</v>
          </cell>
          <cell r="I32">
            <v>17938800</v>
          </cell>
          <cell r="J32">
            <v>360000</v>
          </cell>
          <cell r="K32">
            <v>17938800</v>
          </cell>
        </row>
        <row r="33">
          <cell r="A33" t="str">
            <v>WENDICO JAMAICA LIMITED</v>
          </cell>
          <cell r="B33">
            <v>120</v>
          </cell>
          <cell r="C33" t="str">
            <v>13</v>
          </cell>
          <cell r="D33" t="str">
            <v>USD</v>
          </cell>
          <cell r="E33" t="str">
            <v>TERM</v>
          </cell>
          <cell r="F33">
            <v>12</v>
          </cell>
          <cell r="G33" t="str">
            <v>BUSINESS</v>
          </cell>
          <cell r="H33" t="str">
            <v>FOOD</v>
          </cell>
          <cell r="I33">
            <v>3621895.04</v>
          </cell>
          <cell r="J33">
            <v>72685.029901665665</v>
          </cell>
          <cell r="K33">
            <v>3621895.04</v>
          </cell>
        </row>
        <row r="34">
          <cell r="A34" t="str">
            <v>SERAMCO</v>
          </cell>
          <cell r="B34">
            <v>120</v>
          </cell>
          <cell r="C34" t="str">
            <v>15</v>
          </cell>
          <cell r="D34" t="str">
            <v>JA $</v>
          </cell>
          <cell r="E34" t="str">
            <v>TERM</v>
          </cell>
          <cell r="F34">
            <v>9.75</v>
          </cell>
          <cell r="G34" t="str">
            <v>BUSINESS</v>
          </cell>
          <cell r="H34" t="str">
            <v>PROF.</v>
          </cell>
          <cell r="I34">
            <v>1027089.52</v>
          </cell>
          <cell r="J34">
            <v>0</v>
          </cell>
          <cell r="K34">
            <v>0</v>
          </cell>
        </row>
        <row r="35">
          <cell r="A35" t="str">
            <v>SERAMCO</v>
          </cell>
          <cell r="B35">
            <v>120</v>
          </cell>
          <cell r="C35" t="str">
            <v>15</v>
          </cell>
          <cell r="D35" t="str">
            <v>USD</v>
          </cell>
          <cell r="E35" t="str">
            <v>TERM</v>
          </cell>
          <cell r="F35">
            <v>9.75</v>
          </cell>
          <cell r="G35" t="str">
            <v>BUSINESS</v>
          </cell>
          <cell r="H35" t="str">
            <v>PROF.</v>
          </cell>
          <cell r="I35">
            <v>3649315.5</v>
          </cell>
          <cell r="J35">
            <v>73235.310054184229</v>
          </cell>
          <cell r="K35">
            <v>3649315.5</v>
          </cell>
        </row>
        <row r="36">
          <cell r="A36" t="str">
            <v>GOVERNMENT OF JAMAICA</v>
          </cell>
          <cell r="B36">
            <v>120</v>
          </cell>
          <cell r="C36" t="str">
            <v>18</v>
          </cell>
          <cell r="D36" t="str">
            <v>USD</v>
          </cell>
          <cell r="E36" t="str">
            <v>TERM</v>
          </cell>
          <cell r="F36">
            <v>10</v>
          </cell>
          <cell r="G36" t="str">
            <v>C.G</v>
          </cell>
          <cell r="H36" t="str">
            <v>C.G</v>
          </cell>
          <cell r="I36">
            <v>120771137.26000001</v>
          </cell>
          <cell r="J36">
            <v>2423663.2000802732</v>
          </cell>
          <cell r="K36">
            <v>120771137.26000001</v>
          </cell>
        </row>
        <row r="37">
          <cell r="A37" t="str">
            <v>SUGAR COMPANY</v>
          </cell>
          <cell r="B37">
            <v>120</v>
          </cell>
          <cell r="C37" t="str">
            <v>18</v>
          </cell>
          <cell r="D37" t="str">
            <v>USD</v>
          </cell>
          <cell r="E37" t="str">
            <v>TERM</v>
          </cell>
          <cell r="F37">
            <v>12</v>
          </cell>
          <cell r="G37" t="str">
            <v>POX</v>
          </cell>
          <cell r="H37" t="str">
            <v>POX</v>
          </cell>
          <cell r="I37">
            <v>6090330.2300000004</v>
          </cell>
          <cell r="J37">
            <v>122222.15994380896</v>
          </cell>
          <cell r="K37">
            <v>6090330.2300000004</v>
          </cell>
        </row>
        <row r="38">
          <cell r="A38" t="str">
            <v>CHALICE LIMITED</v>
          </cell>
          <cell r="B38">
            <v>120</v>
          </cell>
          <cell r="C38" t="str">
            <v>33</v>
          </cell>
          <cell r="D38" t="str">
            <v>JA $</v>
          </cell>
          <cell r="E38" t="str">
            <v>MTG</v>
          </cell>
          <cell r="F38">
            <v>10</v>
          </cell>
          <cell r="G38" t="str">
            <v>BUSINESS</v>
          </cell>
          <cell r="H38" t="str">
            <v>R/E SVCS</v>
          </cell>
          <cell r="I38">
            <v>34595.07</v>
          </cell>
          <cell r="J38">
            <v>0</v>
          </cell>
          <cell r="K38">
            <v>0</v>
          </cell>
        </row>
        <row r="39">
          <cell r="A39" t="str">
            <v>DUQUESNAY RONALD</v>
          </cell>
          <cell r="B39">
            <v>120</v>
          </cell>
          <cell r="C39" t="str">
            <v>33</v>
          </cell>
          <cell r="D39" t="str">
            <v>JA $</v>
          </cell>
          <cell r="E39" t="str">
            <v>MTG</v>
          </cell>
          <cell r="F39">
            <v>10</v>
          </cell>
          <cell r="G39" t="str">
            <v>INDIV.</v>
          </cell>
          <cell r="H39" t="str">
            <v>INDIV.</v>
          </cell>
          <cell r="I39">
            <v>34277.4</v>
          </cell>
          <cell r="J39">
            <v>0</v>
          </cell>
          <cell r="K39">
            <v>0</v>
          </cell>
        </row>
        <row r="40">
          <cell r="A40" t="str">
            <v>DUQUESNAY STEPHEN</v>
          </cell>
          <cell r="B40">
            <v>120</v>
          </cell>
          <cell r="C40" t="str">
            <v>33</v>
          </cell>
          <cell r="D40" t="str">
            <v>JA $</v>
          </cell>
          <cell r="E40" t="str">
            <v>MTG</v>
          </cell>
          <cell r="F40">
            <v>10</v>
          </cell>
          <cell r="G40" t="str">
            <v>INDIV.</v>
          </cell>
          <cell r="H40" t="str">
            <v>INDIV.</v>
          </cell>
          <cell r="I40">
            <v>34180.160000000003</v>
          </cell>
          <cell r="J40">
            <v>0</v>
          </cell>
          <cell r="K40">
            <v>0</v>
          </cell>
        </row>
        <row r="41">
          <cell r="A41" t="str">
            <v>NESTLE-JMP LIMITED</v>
          </cell>
          <cell r="B41">
            <v>120</v>
          </cell>
          <cell r="C41" t="str">
            <v>41</v>
          </cell>
          <cell r="D41" t="str">
            <v>JA $</v>
          </cell>
          <cell r="E41" t="str">
            <v>TERM</v>
          </cell>
          <cell r="F41">
            <v>12</v>
          </cell>
          <cell r="G41" t="str">
            <v>BUSINESS</v>
          </cell>
          <cell r="H41" t="str">
            <v>FOOD</v>
          </cell>
          <cell r="I41">
            <v>88380000</v>
          </cell>
          <cell r="J41">
            <v>0</v>
          </cell>
          <cell r="K41">
            <v>0</v>
          </cell>
        </row>
        <row r="42">
          <cell r="A42" t="str">
            <v>JAMAICA OBSERVER</v>
          </cell>
          <cell r="B42">
            <v>120</v>
          </cell>
          <cell r="C42" t="str">
            <v>42</v>
          </cell>
          <cell r="D42" t="str">
            <v>USD</v>
          </cell>
          <cell r="E42" t="str">
            <v>TERM</v>
          </cell>
          <cell r="F42">
            <v>9.5</v>
          </cell>
          <cell r="G42" t="str">
            <v>BUSINESS</v>
          </cell>
          <cell r="H42" t="str">
            <v>PRINT</v>
          </cell>
          <cell r="I42">
            <v>12045968.98</v>
          </cell>
          <cell r="J42">
            <v>241741.30002006824</v>
          </cell>
          <cell r="K42">
            <v>12045968.98</v>
          </cell>
        </row>
        <row r="43">
          <cell r="A43" t="str">
            <v>TYRES R US LIMITED</v>
          </cell>
          <cell r="B43">
            <v>120</v>
          </cell>
          <cell r="C43" t="str">
            <v>42</v>
          </cell>
          <cell r="D43" t="str">
            <v>USD</v>
          </cell>
          <cell r="E43" t="str">
            <v>TERM</v>
          </cell>
          <cell r="F43">
            <v>14</v>
          </cell>
          <cell r="G43" t="str">
            <v>BUSINESS</v>
          </cell>
          <cell r="H43" t="str">
            <v>DIST'N</v>
          </cell>
          <cell r="I43">
            <v>22011356.07</v>
          </cell>
          <cell r="J43">
            <v>441729</v>
          </cell>
          <cell r="K43">
            <v>22011356.07</v>
          </cell>
        </row>
        <row r="44">
          <cell r="A44" t="str">
            <v>CESCO LIMITED</v>
          </cell>
          <cell r="B44">
            <v>120</v>
          </cell>
          <cell r="C44" t="str">
            <v>42</v>
          </cell>
          <cell r="D44" t="str">
            <v>USD</v>
          </cell>
          <cell r="E44" t="str">
            <v>TERM</v>
          </cell>
          <cell r="F44">
            <v>15</v>
          </cell>
          <cell r="G44" t="str">
            <v>BUSINESS</v>
          </cell>
          <cell r="H44" t="str">
            <v>DIST'N</v>
          </cell>
          <cell r="I44">
            <v>19915615.899999999</v>
          </cell>
          <cell r="J44">
            <v>399671.20008027292</v>
          </cell>
          <cell r="K44">
            <v>19915615.899999999</v>
          </cell>
        </row>
        <row r="45">
          <cell r="A45" t="str">
            <v>FALCON CORPORATION LIMITED</v>
          </cell>
          <cell r="B45">
            <v>120</v>
          </cell>
          <cell r="C45" t="str">
            <v>42</v>
          </cell>
          <cell r="D45" t="str">
            <v>USD</v>
          </cell>
          <cell r="E45" t="str">
            <v>TERM</v>
          </cell>
          <cell r="F45">
            <v>15</v>
          </cell>
          <cell r="G45" t="str">
            <v>BUSINESS</v>
          </cell>
          <cell r="H45" t="str">
            <v>DIST'N</v>
          </cell>
          <cell r="I45">
            <v>1494900</v>
          </cell>
          <cell r="J45">
            <v>30000</v>
          </cell>
          <cell r="K45">
            <v>1494900</v>
          </cell>
        </row>
        <row r="46">
          <cell r="A46" t="str">
            <v>GENERAL TOOL AND SUPPLY</v>
          </cell>
          <cell r="B46">
            <v>120</v>
          </cell>
          <cell r="C46" t="str">
            <v>42</v>
          </cell>
          <cell r="D46" t="str">
            <v>USD</v>
          </cell>
          <cell r="E46" t="str">
            <v>TERM</v>
          </cell>
          <cell r="F46">
            <v>15</v>
          </cell>
          <cell r="G46" t="str">
            <v>BUSINESS</v>
          </cell>
          <cell r="H46" t="str">
            <v>DIST'N</v>
          </cell>
          <cell r="I46">
            <v>7466527.7000000002</v>
          </cell>
          <cell r="J46">
            <v>149840.01003411601</v>
          </cell>
          <cell r="K46">
            <v>7466527.7000000011</v>
          </cell>
        </row>
        <row r="47">
          <cell r="A47" t="str">
            <v>VAP LIMITED</v>
          </cell>
          <cell r="B47">
            <v>120</v>
          </cell>
          <cell r="C47" t="str">
            <v>42</v>
          </cell>
          <cell r="D47" t="str">
            <v>USD</v>
          </cell>
          <cell r="E47" t="str">
            <v>TERM</v>
          </cell>
          <cell r="F47">
            <v>32</v>
          </cell>
          <cell r="G47" t="str">
            <v>BUSINESS</v>
          </cell>
          <cell r="H47" t="str">
            <v>PROF.</v>
          </cell>
          <cell r="I47">
            <v>3161414.52</v>
          </cell>
          <cell r="J47">
            <v>63444</v>
          </cell>
          <cell r="K47">
            <v>3161414.52</v>
          </cell>
        </row>
        <row r="48">
          <cell r="A48" t="str">
            <v>WRAY AND NEPHEW GROUP LIMITED</v>
          </cell>
          <cell r="B48">
            <v>120</v>
          </cell>
          <cell r="C48" t="str">
            <v>50</v>
          </cell>
          <cell r="D48" t="str">
            <v>JA $</v>
          </cell>
          <cell r="E48" t="str">
            <v>TERM</v>
          </cell>
          <cell r="F48">
            <v>13</v>
          </cell>
          <cell r="G48" t="str">
            <v>BUSINESS</v>
          </cell>
          <cell r="H48" t="str">
            <v>RUM</v>
          </cell>
          <cell r="I48">
            <v>8300418.75</v>
          </cell>
          <cell r="J48">
            <v>0</v>
          </cell>
          <cell r="K48">
            <v>0</v>
          </cell>
        </row>
        <row r="49">
          <cell r="A49" t="str">
            <v>WRAY AND NEPHEW GROUP LIMITED</v>
          </cell>
          <cell r="B49">
            <v>120</v>
          </cell>
          <cell r="C49" t="str">
            <v>50</v>
          </cell>
          <cell r="D49" t="str">
            <v>JA $</v>
          </cell>
          <cell r="E49" t="str">
            <v>TERM</v>
          </cell>
          <cell r="F49">
            <v>13</v>
          </cell>
          <cell r="G49" t="str">
            <v>BUSINESS</v>
          </cell>
          <cell r="H49" t="str">
            <v>RUM</v>
          </cell>
          <cell r="I49">
            <v>32324581.199999999</v>
          </cell>
          <cell r="J49">
            <v>0</v>
          </cell>
          <cell r="K49">
            <v>0</v>
          </cell>
        </row>
        <row r="50">
          <cell r="A50" t="str">
            <v>WRAY AND NEPHEW GROUP LIMITED</v>
          </cell>
          <cell r="B50">
            <v>120</v>
          </cell>
          <cell r="C50" t="str">
            <v>50</v>
          </cell>
          <cell r="D50" t="str">
            <v>JA $</v>
          </cell>
          <cell r="E50" t="str">
            <v>TERM</v>
          </cell>
          <cell r="F50">
            <v>13</v>
          </cell>
          <cell r="G50" t="str">
            <v>BUSINESS</v>
          </cell>
          <cell r="H50" t="str">
            <v>RUM</v>
          </cell>
          <cell r="I50">
            <v>93556756.739999995</v>
          </cell>
          <cell r="J50">
            <v>0</v>
          </cell>
          <cell r="K50">
            <v>0</v>
          </cell>
        </row>
        <row r="51">
          <cell r="A51" t="str">
            <v>BOGUES BROTHERS INDUSTRIES LTD</v>
          </cell>
          <cell r="B51">
            <v>120</v>
          </cell>
          <cell r="C51" t="str">
            <v>50</v>
          </cell>
          <cell r="D51" t="str">
            <v>JA $</v>
          </cell>
          <cell r="E51" t="str">
            <v>TERM</v>
          </cell>
          <cell r="F51">
            <v>15</v>
          </cell>
          <cell r="G51" t="str">
            <v>BUSINESS</v>
          </cell>
          <cell r="H51" t="str">
            <v>PROF.</v>
          </cell>
          <cell r="I51">
            <v>5950000</v>
          </cell>
          <cell r="J51">
            <v>0</v>
          </cell>
          <cell r="K51">
            <v>0</v>
          </cell>
        </row>
        <row r="52">
          <cell r="A52" t="str">
            <v>SOMERSET ENTERPRISES LTD.</v>
          </cell>
          <cell r="B52">
            <v>120</v>
          </cell>
          <cell r="C52" t="str">
            <v>50</v>
          </cell>
          <cell r="D52" t="str">
            <v>JA $</v>
          </cell>
          <cell r="E52" t="str">
            <v>TERM</v>
          </cell>
          <cell r="F52">
            <v>20</v>
          </cell>
          <cell r="G52" t="str">
            <v>BUSINESS</v>
          </cell>
          <cell r="H52" t="str">
            <v>TOURISM</v>
          </cell>
          <cell r="I52">
            <v>9557165.6199999992</v>
          </cell>
          <cell r="J52">
            <v>0</v>
          </cell>
          <cell r="K52">
            <v>0</v>
          </cell>
        </row>
        <row r="53">
          <cell r="A53" t="str">
            <v>RESTAURANTS OF JAMAICA</v>
          </cell>
          <cell r="B53">
            <v>120</v>
          </cell>
          <cell r="C53" t="str">
            <v>50</v>
          </cell>
          <cell r="D53" t="str">
            <v>JA $</v>
          </cell>
          <cell r="E53" t="str">
            <v>TERM</v>
          </cell>
          <cell r="F53">
            <v>20.88</v>
          </cell>
          <cell r="G53" t="str">
            <v>BUSINESS</v>
          </cell>
          <cell r="H53" t="str">
            <v>FOOD</v>
          </cell>
          <cell r="I53">
            <v>2763157.8</v>
          </cell>
          <cell r="J53">
            <v>0</v>
          </cell>
          <cell r="K53">
            <v>0</v>
          </cell>
        </row>
        <row r="54">
          <cell r="A54" t="str">
            <v>KEENADON LTD T-A L.G SERV CENTRE</v>
          </cell>
          <cell r="B54">
            <v>120</v>
          </cell>
          <cell r="C54" t="str">
            <v>50</v>
          </cell>
          <cell r="D54" t="str">
            <v>JA $</v>
          </cell>
          <cell r="E54" t="str">
            <v>TERM</v>
          </cell>
          <cell r="F54">
            <v>29</v>
          </cell>
          <cell r="G54" t="str">
            <v>BUSINESS</v>
          </cell>
          <cell r="H54" t="str">
            <v>GAS</v>
          </cell>
          <cell r="I54">
            <v>2091836.63</v>
          </cell>
          <cell r="J54">
            <v>0</v>
          </cell>
          <cell r="K54">
            <v>0</v>
          </cell>
        </row>
        <row r="55">
          <cell r="A55" t="str">
            <v>EPPING OIL COMPANY LIMITED</v>
          </cell>
          <cell r="B55">
            <v>120</v>
          </cell>
          <cell r="C55" t="str">
            <v>50</v>
          </cell>
          <cell r="D55" t="str">
            <v>JA $</v>
          </cell>
          <cell r="E55" t="str">
            <v>TERM</v>
          </cell>
          <cell r="F55">
            <v>31</v>
          </cell>
          <cell r="G55" t="str">
            <v>BUSINESS</v>
          </cell>
          <cell r="H55" t="str">
            <v>GAS</v>
          </cell>
          <cell r="I55">
            <v>2933333.36</v>
          </cell>
          <cell r="J55">
            <v>0</v>
          </cell>
          <cell r="K55">
            <v>0</v>
          </cell>
        </row>
        <row r="56">
          <cell r="A56" t="str">
            <v>EPPING OIL COMPANY LIMITED</v>
          </cell>
          <cell r="B56">
            <v>120</v>
          </cell>
          <cell r="C56" t="str">
            <v>50</v>
          </cell>
          <cell r="D56" t="str">
            <v>JA $</v>
          </cell>
          <cell r="E56" t="str">
            <v>TERM</v>
          </cell>
          <cell r="F56">
            <v>31</v>
          </cell>
          <cell r="G56" t="str">
            <v>BUSINESS</v>
          </cell>
          <cell r="H56" t="str">
            <v>GAS</v>
          </cell>
          <cell r="I56">
            <v>166666.56</v>
          </cell>
          <cell r="J56">
            <v>0</v>
          </cell>
          <cell r="K56">
            <v>0</v>
          </cell>
        </row>
        <row r="57">
          <cell r="A57" t="str">
            <v>VAP LIMITED</v>
          </cell>
          <cell r="B57">
            <v>120</v>
          </cell>
          <cell r="C57" t="str">
            <v>50</v>
          </cell>
          <cell r="D57" t="str">
            <v>JA $</v>
          </cell>
          <cell r="E57" t="str">
            <v>TERM</v>
          </cell>
          <cell r="F57">
            <v>32</v>
          </cell>
          <cell r="G57" t="str">
            <v>BUSINESS</v>
          </cell>
          <cell r="H57" t="str">
            <v>PROF.</v>
          </cell>
          <cell r="I57">
            <v>0.01</v>
          </cell>
          <cell r="J57">
            <v>0</v>
          </cell>
          <cell r="K57">
            <v>0</v>
          </cell>
        </row>
        <row r="58">
          <cell r="A58" t="str">
            <v>CAPITAL AND CREDIT MERCHANT BANK</v>
          </cell>
          <cell r="B58">
            <v>120</v>
          </cell>
          <cell r="C58" t="str">
            <v>51</v>
          </cell>
          <cell r="D58" t="str">
            <v>USD</v>
          </cell>
          <cell r="E58" t="str">
            <v>TERM</v>
          </cell>
          <cell r="F58">
            <v>7.25</v>
          </cell>
          <cell r="G58" t="str">
            <v>F.I.</v>
          </cell>
          <cell r="H58" t="str">
            <v>F.I.</v>
          </cell>
          <cell r="I58">
            <v>164439000</v>
          </cell>
          <cell r="J58">
            <v>3300000</v>
          </cell>
          <cell r="K58">
            <v>164439000</v>
          </cell>
        </row>
        <row r="59">
          <cell r="A59" t="str">
            <v>CLARKE WILLIAM</v>
          </cell>
          <cell r="B59">
            <v>120</v>
          </cell>
          <cell r="C59" t="str">
            <v>52</v>
          </cell>
          <cell r="D59" t="str">
            <v>USD</v>
          </cell>
          <cell r="E59" t="str">
            <v>TERM</v>
          </cell>
          <cell r="F59">
            <v>20</v>
          </cell>
          <cell r="G59" t="str">
            <v>INDIV.</v>
          </cell>
          <cell r="H59" t="str">
            <v>INDIV.</v>
          </cell>
          <cell r="I59">
            <v>9966000</v>
          </cell>
          <cell r="J59">
            <v>200000</v>
          </cell>
          <cell r="K59">
            <v>9966000</v>
          </cell>
        </row>
        <row r="60">
          <cell r="A60" t="str">
            <v>GOVERNMENT OF JAMAICA</v>
          </cell>
          <cell r="B60">
            <v>120</v>
          </cell>
          <cell r="C60" t="str">
            <v>53</v>
          </cell>
          <cell r="D60" t="str">
            <v>USD</v>
          </cell>
          <cell r="E60" t="str">
            <v>TERM</v>
          </cell>
          <cell r="F60">
            <v>10</v>
          </cell>
          <cell r="G60" t="str">
            <v>C.G</v>
          </cell>
          <cell r="H60" t="str">
            <v>C.G</v>
          </cell>
          <cell r="I60">
            <v>1489734.62</v>
          </cell>
          <cell r="J60">
            <v>29896.339955849893</v>
          </cell>
          <cell r="K60">
            <v>1489734.62</v>
          </cell>
        </row>
        <row r="61">
          <cell r="A61" t="str">
            <v>GOVERNMENT OF JAMAICA</v>
          </cell>
          <cell r="B61">
            <v>120</v>
          </cell>
          <cell r="C61" t="str">
            <v>53</v>
          </cell>
          <cell r="D61" t="str">
            <v>USD</v>
          </cell>
          <cell r="E61" t="str">
            <v>TERM</v>
          </cell>
          <cell r="F61">
            <v>10</v>
          </cell>
          <cell r="G61" t="str">
            <v>C.G</v>
          </cell>
          <cell r="H61" t="str">
            <v>C.G</v>
          </cell>
          <cell r="I61">
            <v>211962.87</v>
          </cell>
          <cell r="J61">
            <v>4253.7200481637565</v>
          </cell>
          <cell r="K61">
            <v>211962.86999999997</v>
          </cell>
        </row>
        <row r="62">
          <cell r="A62" t="str">
            <v>GOVERNMENT OF JAMAICA</v>
          </cell>
          <cell r="B62">
            <v>120</v>
          </cell>
          <cell r="C62" t="str">
            <v>53</v>
          </cell>
          <cell r="D62" t="str">
            <v>USD</v>
          </cell>
          <cell r="E62" t="str">
            <v>TERM</v>
          </cell>
          <cell r="F62">
            <v>10</v>
          </cell>
          <cell r="G62" t="str">
            <v>C.G</v>
          </cell>
          <cell r="H62" t="str">
            <v>C.G</v>
          </cell>
          <cell r="I62">
            <v>76411335.129999995</v>
          </cell>
          <cell r="J62">
            <v>1533440.3999598634</v>
          </cell>
          <cell r="K62">
            <v>76411335.129999995</v>
          </cell>
        </row>
        <row r="63">
          <cell r="A63" t="str">
            <v>PORT AUTHORITY OF JAMAICA</v>
          </cell>
          <cell r="B63">
            <v>120</v>
          </cell>
          <cell r="C63" t="str">
            <v>55</v>
          </cell>
          <cell r="D63" t="str">
            <v>USD</v>
          </cell>
          <cell r="E63" t="str">
            <v>TERM</v>
          </cell>
          <cell r="F63">
            <v>11</v>
          </cell>
          <cell r="G63" t="str">
            <v>PSX</v>
          </cell>
          <cell r="H63" t="str">
            <v>PSX</v>
          </cell>
          <cell r="I63">
            <v>26469003.359999999</v>
          </cell>
          <cell r="J63">
            <v>531186.09993979533</v>
          </cell>
          <cell r="K63">
            <v>26469003.359999999</v>
          </cell>
        </row>
        <row r="64">
          <cell r="A64" t="str">
            <v>PORT AUTHORITY OF JAMAICA</v>
          </cell>
          <cell r="B64">
            <v>120</v>
          </cell>
          <cell r="C64" t="str">
            <v>55</v>
          </cell>
          <cell r="D64" t="str">
            <v>USD</v>
          </cell>
          <cell r="E64" t="str">
            <v>TERM</v>
          </cell>
          <cell r="F64">
            <v>11</v>
          </cell>
          <cell r="G64" t="str">
            <v>PSX</v>
          </cell>
          <cell r="H64" t="str">
            <v>PSX</v>
          </cell>
          <cell r="I64">
            <v>1159934.77</v>
          </cell>
          <cell r="J64">
            <v>23277.840056191049</v>
          </cell>
          <cell r="K64">
            <v>1159934.77</v>
          </cell>
        </row>
        <row r="65">
          <cell r="A65" t="str">
            <v>PORT AUTHORITY OF JAMAICA</v>
          </cell>
          <cell r="B65">
            <v>120</v>
          </cell>
          <cell r="C65" t="str">
            <v>55</v>
          </cell>
          <cell r="D65" t="str">
            <v>USD</v>
          </cell>
          <cell r="E65" t="str">
            <v>TERM</v>
          </cell>
          <cell r="F65">
            <v>11</v>
          </cell>
          <cell r="G65" t="str">
            <v>PSX</v>
          </cell>
          <cell r="H65" t="str">
            <v>PSX</v>
          </cell>
          <cell r="I65">
            <v>7096067.0599999996</v>
          </cell>
          <cell r="J65">
            <v>142405.51996789084</v>
          </cell>
          <cell r="K65">
            <v>7096067.0600000005</v>
          </cell>
        </row>
        <row r="66">
          <cell r="A66" t="str">
            <v>TROPICAIR</v>
          </cell>
          <cell r="B66">
            <v>120</v>
          </cell>
          <cell r="C66" t="str">
            <v>63</v>
          </cell>
          <cell r="D66" t="str">
            <v>JA $</v>
          </cell>
          <cell r="E66" t="str">
            <v>TERM</v>
          </cell>
          <cell r="F66">
            <v>10</v>
          </cell>
          <cell r="G66" t="str">
            <v>BUSINESS</v>
          </cell>
          <cell r="H66" t="str">
            <v>METALS</v>
          </cell>
          <cell r="I66">
            <v>1529420</v>
          </cell>
          <cell r="J66">
            <v>0</v>
          </cell>
          <cell r="K66">
            <v>0</v>
          </cell>
        </row>
        <row r="67">
          <cell r="A67" t="str">
            <v>JOHNS HALL AGGREGATES LTD</v>
          </cell>
          <cell r="B67">
            <v>120</v>
          </cell>
          <cell r="C67" t="str">
            <v>95</v>
          </cell>
          <cell r="D67" t="str">
            <v>JA $</v>
          </cell>
          <cell r="E67" t="str">
            <v>TERM</v>
          </cell>
          <cell r="F67">
            <v>29</v>
          </cell>
          <cell r="G67" t="str">
            <v>BUSINESS</v>
          </cell>
          <cell r="H67" t="str">
            <v>MINING</v>
          </cell>
          <cell r="I67">
            <v>105555.75</v>
          </cell>
          <cell r="J67">
            <v>0</v>
          </cell>
          <cell r="K67">
            <v>0</v>
          </cell>
        </row>
        <row r="68">
          <cell r="A68" t="str">
            <v>STAFF-4%</v>
          </cell>
          <cell r="B68">
            <v>121</v>
          </cell>
          <cell r="C68" t="str">
            <v>00</v>
          </cell>
          <cell r="D68" t="str">
            <v>JA $</v>
          </cell>
          <cell r="E68" t="str">
            <v>TERM</v>
          </cell>
          <cell r="F68">
            <v>4</v>
          </cell>
          <cell r="G68" t="str">
            <v>INDIV.</v>
          </cell>
          <cell r="H68" t="str">
            <v>INDIV.</v>
          </cell>
          <cell r="I68">
            <v>58665737.200000003</v>
          </cell>
          <cell r="J68">
            <v>0</v>
          </cell>
          <cell r="K68">
            <v>0</v>
          </cell>
        </row>
        <row r="69">
          <cell r="A69" t="str">
            <v>STAFF-20.75%</v>
          </cell>
          <cell r="B69">
            <v>121</v>
          </cell>
          <cell r="C69" t="str">
            <v>06</v>
          </cell>
          <cell r="D69" t="str">
            <v>JA $</v>
          </cell>
          <cell r="E69" t="str">
            <v>TERM</v>
          </cell>
          <cell r="F69">
            <v>20.75</v>
          </cell>
          <cell r="G69" t="str">
            <v>INDIV.</v>
          </cell>
          <cell r="H69" t="str">
            <v>INDIV.</v>
          </cell>
          <cell r="I69">
            <v>1852677.35</v>
          </cell>
          <cell r="J69">
            <v>0</v>
          </cell>
          <cell r="K69">
            <v>0</v>
          </cell>
        </row>
        <row r="70">
          <cell r="A70" t="str">
            <v>STAFF-3%</v>
          </cell>
          <cell r="B70">
            <v>121</v>
          </cell>
          <cell r="C70" t="str">
            <v>08</v>
          </cell>
          <cell r="D70" t="str">
            <v>JA $</v>
          </cell>
          <cell r="E70" t="str">
            <v>MTG</v>
          </cell>
          <cell r="F70">
            <v>3</v>
          </cell>
          <cell r="G70" t="str">
            <v>INDIV.</v>
          </cell>
          <cell r="H70" t="str">
            <v>construction</v>
          </cell>
          <cell r="I70">
            <v>39679048.170000002</v>
          </cell>
          <cell r="J70">
            <v>0</v>
          </cell>
          <cell r="K70">
            <v>0</v>
          </cell>
        </row>
        <row r="71">
          <cell r="A71" t="str">
            <v>STAFF-16%</v>
          </cell>
          <cell r="B71">
            <v>121</v>
          </cell>
          <cell r="C71" t="str">
            <v>10</v>
          </cell>
          <cell r="D71" t="str">
            <v>JA $</v>
          </cell>
          <cell r="E71" t="str">
            <v>MTG</v>
          </cell>
          <cell r="F71">
            <v>16</v>
          </cell>
          <cell r="G71" t="str">
            <v>INDIV.</v>
          </cell>
          <cell r="H71" t="str">
            <v>construction</v>
          </cell>
          <cell r="I71">
            <v>10972196.08</v>
          </cell>
          <cell r="J71">
            <v>0</v>
          </cell>
          <cell r="K71">
            <v>0</v>
          </cell>
        </row>
        <row r="72">
          <cell r="A72" t="str">
            <v>ESSO STANDARD OIL S.A. LTD.</v>
          </cell>
          <cell r="B72">
            <v>126</v>
          </cell>
          <cell r="C72" t="str">
            <v>02</v>
          </cell>
          <cell r="D72" t="str">
            <v>JA $</v>
          </cell>
          <cell r="E72" t="str">
            <v>O/D</v>
          </cell>
          <cell r="F72">
            <v>12</v>
          </cell>
          <cell r="G72" t="str">
            <v>BUSINESS</v>
          </cell>
          <cell r="H72" t="str">
            <v>GAS</v>
          </cell>
          <cell r="I72">
            <v>6964745.5199999996</v>
          </cell>
          <cell r="J72">
            <v>0</v>
          </cell>
          <cell r="K72">
            <v>0</v>
          </cell>
        </row>
        <row r="73">
          <cell r="A73" t="str">
            <v>JAMAICA COOPERATIVE CREDIT UNION</v>
          </cell>
          <cell r="B73">
            <v>126</v>
          </cell>
          <cell r="C73" t="str">
            <v>02</v>
          </cell>
          <cell r="D73" t="str">
            <v>JA $</v>
          </cell>
          <cell r="E73" t="str">
            <v>O/D</v>
          </cell>
          <cell r="F73">
            <v>12</v>
          </cell>
          <cell r="G73" t="str">
            <v>F.I.</v>
          </cell>
          <cell r="H73" t="str">
            <v>F.I.</v>
          </cell>
          <cell r="I73">
            <v>429454.18</v>
          </cell>
          <cell r="J73">
            <v>0</v>
          </cell>
          <cell r="K73">
            <v>0</v>
          </cell>
        </row>
        <row r="74">
          <cell r="A74" t="str">
            <v>MUSSON JAMAICA LTD.</v>
          </cell>
          <cell r="B74">
            <v>126</v>
          </cell>
          <cell r="C74" t="str">
            <v>02</v>
          </cell>
          <cell r="D74" t="str">
            <v>JA $</v>
          </cell>
          <cell r="E74" t="str">
            <v>O/D</v>
          </cell>
          <cell r="F74">
            <v>12</v>
          </cell>
          <cell r="G74" t="str">
            <v>BUSINESS</v>
          </cell>
          <cell r="H74" t="str">
            <v>FOOD</v>
          </cell>
          <cell r="I74">
            <v>39578.18</v>
          </cell>
          <cell r="J74">
            <v>0</v>
          </cell>
          <cell r="K74">
            <v>0</v>
          </cell>
        </row>
        <row r="75">
          <cell r="A75" t="str">
            <v>RED STRIPE</v>
          </cell>
          <cell r="B75">
            <v>126</v>
          </cell>
          <cell r="C75" t="str">
            <v>02</v>
          </cell>
          <cell r="D75" t="str">
            <v>JA $</v>
          </cell>
          <cell r="E75" t="str">
            <v>O/D</v>
          </cell>
          <cell r="F75">
            <v>12</v>
          </cell>
          <cell r="G75" t="str">
            <v>BUSINESS</v>
          </cell>
          <cell r="H75" t="str">
            <v>FOOD</v>
          </cell>
          <cell r="I75">
            <v>14363558.75</v>
          </cell>
          <cell r="J75">
            <v>0</v>
          </cell>
          <cell r="K75">
            <v>0</v>
          </cell>
        </row>
        <row r="76">
          <cell r="A76" t="str">
            <v>SEPROD LIMITED</v>
          </cell>
          <cell r="B76">
            <v>126</v>
          </cell>
          <cell r="C76" t="str">
            <v>02</v>
          </cell>
          <cell r="D76" t="str">
            <v>JA $</v>
          </cell>
          <cell r="E76" t="str">
            <v>O/D</v>
          </cell>
          <cell r="F76">
            <v>12</v>
          </cell>
          <cell r="G76" t="str">
            <v>BUSINESS</v>
          </cell>
          <cell r="H76" t="str">
            <v>DIST'N</v>
          </cell>
          <cell r="I76">
            <v>255557.76000000001</v>
          </cell>
          <cell r="J76">
            <v>0</v>
          </cell>
          <cell r="K76">
            <v>0</v>
          </cell>
        </row>
        <row r="77">
          <cell r="A77" t="str">
            <v>DUB PLATE MUSIC PUBLISHERS LTD.</v>
          </cell>
          <cell r="B77">
            <v>126</v>
          </cell>
          <cell r="C77" t="str">
            <v>06</v>
          </cell>
          <cell r="D77" t="str">
            <v>JA $</v>
          </cell>
          <cell r="E77" t="str">
            <v>O/D</v>
          </cell>
          <cell r="F77">
            <v>12</v>
          </cell>
          <cell r="G77" t="str">
            <v>BUSINESS</v>
          </cell>
          <cell r="H77" t="str">
            <v>ENTERTAINMENT</v>
          </cell>
          <cell r="I77">
            <v>108974.9</v>
          </cell>
          <cell r="J77">
            <v>0</v>
          </cell>
          <cell r="K77">
            <v>0</v>
          </cell>
        </row>
        <row r="78">
          <cell r="A78" t="str">
            <v>JAMAICA ELECTRICAL TECHNOLOGY</v>
          </cell>
          <cell r="B78">
            <v>126</v>
          </cell>
          <cell r="C78" t="str">
            <v>07</v>
          </cell>
          <cell r="D78" t="str">
            <v>JA $</v>
          </cell>
          <cell r="E78" t="str">
            <v>O/D</v>
          </cell>
          <cell r="F78">
            <v>21</v>
          </cell>
          <cell r="G78" t="str">
            <v>BUSINESS</v>
          </cell>
          <cell r="H78" t="str">
            <v>PROF.</v>
          </cell>
          <cell r="I78">
            <v>277007.51</v>
          </cell>
          <cell r="J78">
            <v>0</v>
          </cell>
          <cell r="K78">
            <v>0</v>
          </cell>
        </row>
        <row r="79">
          <cell r="A79" t="str">
            <v>JOHNSON &amp; JOHNSON JA. LTD.</v>
          </cell>
          <cell r="B79">
            <v>127</v>
          </cell>
          <cell r="C79" t="str">
            <v>01</v>
          </cell>
          <cell r="D79" t="str">
            <v>JA $</v>
          </cell>
          <cell r="E79" t="str">
            <v>O/D</v>
          </cell>
          <cell r="F79">
            <v>26.3</v>
          </cell>
          <cell r="G79" t="str">
            <v>BUSINESS</v>
          </cell>
          <cell r="H79" t="str">
            <v>DIST'N</v>
          </cell>
          <cell r="I79">
            <v>22361583.039999999</v>
          </cell>
          <cell r="J79">
            <v>0</v>
          </cell>
          <cell r="K79">
            <v>0</v>
          </cell>
        </row>
        <row r="80">
          <cell r="A80" t="str">
            <v>HARDWARE &amp; LUMBER LTD.</v>
          </cell>
          <cell r="B80">
            <v>127</v>
          </cell>
          <cell r="C80" t="str">
            <v>02</v>
          </cell>
          <cell r="D80" t="str">
            <v>JA $</v>
          </cell>
          <cell r="E80" t="str">
            <v>O/D</v>
          </cell>
          <cell r="F80">
            <v>19</v>
          </cell>
          <cell r="G80" t="str">
            <v>BUSINESS</v>
          </cell>
          <cell r="H80" t="str">
            <v>DIST'N</v>
          </cell>
          <cell r="I80">
            <v>2839209.68</v>
          </cell>
          <cell r="J80">
            <v>0</v>
          </cell>
          <cell r="K80">
            <v>0</v>
          </cell>
        </row>
        <row r="81">
          <cell r="A81" t="str">
            <v>NESTLE JAMAICA LIMITED</v>
          </cell>
          <cell r="B81">
            <v>127</v>
          </cell>
          <cell r="C81" t="str">
            <v>02</v>
          </cell>
          <cell r="D81" t="str">
            <v>JA $</v>
          </cell>
          <cell r="E81" t="str">
            <v>O/D</v>
          </cell>
          <cell r="F81">
            <v>19</v>
          </cell>
          <cell r="G81" t="str">
            <v>BUSINESS</v>
          </cell>
          <cell r="H81" t="str">
            <v>FOOD</v>
          </cell>
          <cell r="I81">
            <v>7304.78</v>
          </cell>
          <cell r="J81">
            <v>0</v>
          </cell>
          <cell r="K81">
            <v>0</v>
          </cell>
        </row>
        <row r="82">
          <cell r="A82" t="str">
            <v>MYERS,FLETCHER AND GORDON</v>
          </cell>
          <cell r="B82">
            <v>127</v>
          </cell>
          <cell r="C82" t="str">
            <v>02</v>
          </cell>
          <cell r="D82" t="str">
            <v>JA $</v>
          </cell>
          <cell r="E82" t="str">
            <v>O/D</v>
          </cell>
          <cell r="F82">
            <v>26.3</v>
          </cell>
          <cell r="G82" t="str">
            <v>BUSINESS</v>
          </cell>
          <cell r="H82" t="str">
            <v>PROF.</v>
          </cell>
          <cell r="I82">
            <v>1285294.55</v>
          </cell>
          <cell r="J82">
            <v>0</v>
          </cell>
          <cell r="K82">
            <v>0</v>
          </cell>
        </row>
        <row r="83">
          <cell r="A83" t="str">
            <v>TEXACO CARIBBEAN INC.</v>
          </cell>
          <cell r="B83">
            <v>127</v>
          </cell>
          <cell r="C83" t="str">
            <v>02</v>
          </cell>
          <cell r="D83" t="str">
            <v>JA $</v>
          </cell>
          <cell r="E83" t="str">
            <v>O/D</v>
          </cell>
          <cell r="F83">
            <v>29</v>
          </cell>
          <cell r="G83" t="str">
            <v>BUSINESS</v>
          </cell>
          <cell r="H83" t="str">
            <v>GAS</v>
          </cell>
          <cell r="I83">
            <v>478.04</v>
          </cell>
          <cell r="J83">
            <v>0</v>
          </cell>
          <cell r="K83">
            <v>0</v>
          </cell>
        </row>
        <row r="84">
          <cell r="A84" t="str">
            <v>AAA CARGO BROKERS</v>
          </cell>
          <cell r="B84">
            <v>127</v>
          </cell>
          <cell r="C84" t="str">
            <v>06</v>
          </cell>
          <cell r="D84" t="str">
            <v>JA $</v>
          </cell>
          <cell r="E84" t="str">
            <v>O/D</v>
          </cell>
          <cell r="F84">
            <v>19</v>
          </cell>
          <cell r="G84" t="str">
            <v>BUSINESS</v>
          </cell>
          <cell r="H84" t="str">
            <v>PROF.</v>
          </cell>
          <cell r="I84">
            <v>56652.78</v>
          </cell>
          <cell r="J84">
            <v>0</v>
          </cell>
          <cell r="K84">
            <v>0</v>
          </cell>
        </row>
        <row r="85">
          <cell r="A85" t="str">
            <v>CHECKER CHEMICALS LIMITED</v>
          </cell>
          <cell r="B85">
            <v>127</v>
          </cell>
          <cell r="C85" t="str">
            <v>06</v>
          </cell>
          <cell r="D85" t="str">
            <v>JA $</v>
          </cell>
          <cell r="E85" t="str">
            <v>O/D</v>
          </cell>
          <cell r="F85">
            <v>19</v>
          </cell>
          <cell r="G85" t="str">
            <v>BUSINESS</v>
          </cell>
          <cell r="H85" t="str">
            <v>MFG-CHEM</v>
          </cell>
          <cell r="I85">
            <v>605145.06999999995</v>
          </cell>
          <cell r="J85">
            <v>0</v>
          </cell>
          <cell r="K85">
            <v>0</v>
          </cell>
        </row>
        <row r="86">
          <cell r="A86" t="str">
            <v>CIVIL ENG. RESEARCH AND TESTING</v>
          </cell>
          <cell r="B86">
            <v>127</v>
          </cell>
          <cell r="C86" t="str">
            <v>06</v>
          </cell>
          <cell r="D86" t="str">
            <v>JA $</v>
          </cell>
          <cell r="E86" t="str">
            <v>O/D</v>
          </cell>
          <cell r="F86">
            <v>19</v>
          </cell>
          <cell r="G86" t="str">
            <v>BUSINESS</v>
          </cell>
          <cell r="H86" t="str">
            <v>PROF.</v>
          </cell>
          <cell r="I86">
            <v>261455.51</v>
          </cell>
          <cell r="J86">
            <v>0</v>
          </cell>
          <cell r="K86">
            <v>0</v>
          </cell>
        </row>
        <row r="87">
          <cell r="A87" t="str">
            <v>HARMAN SALES COMPANY LTD.</v>
          </cell>
          <cell r="B87">
            <v>127</v>
          </cell>
          <cell r="C87" t="str">
            <v>06</v>
          </cell>
          <cell r="D87" t="str">
            <v>JA $</v>
          </cell>
          <cell r="E87" t="str">
            <v>O/D</v>
          </cell>
          <cell r="F87">
            <v>19</v>
          </cell>
          <cell r="G87" t="str">
            <v>BUSINESS</v>
          </cell>
          <cell r="H87" t="str">
            <v>DIST'N</v>
          </cell>
          <cell r="I87">
            <v>171139.57</v>
          </cell>
          <cell r="J87">
            <v>0</v>
          </cell>
          <cell r="K87">
            <v>0</v>
          </cell>
        </row>
        <row r="88">
          <cell r="A88" t="str">
            <v>IT'S A DOGS WORLD LIMITED</v>
          </cell>
          <cell r="B88">
            <v>127</v>
          </cell>
          <cell r="C88" t="str">
            <v>06</v>
          </cell>
          <cell r="D88" t="str">
            <v>JA $</v>
          </cell>
          <cell r="E88" t="str">
            <v>O/D</v>
          </cell>
          <cell r="F88">
            <v>19</v>
          </cell>
          <cell r="G88" t="str">
            <v>BUSINESS</v>
          </cell>
          <cell r="H88" t="str">
            <v>PROF.</v>
          </cell>
          <cell r="I88">
            <v>53588.29</v>
          </cell>
          <cell r="J88">
            <v>0</v>
          </cell>
          <cell r="K88">
            <v>0</v>
          </cell>
        </row>
        <row r="89">
          <cell r="A89" t="str">
            <v>JAMAICA UCC BLUE MTN. COFFEE CO.</v>
          </cell>
          <cell r="B89">
            <v>127</v>
          </cell>
          <cell r="C89" t="str">
            <v>06</v>
          </cell>
          <cell r="D89" t="str">
            <v>JA $</v>
          </cell>
          <cell r="E89" t="str">
            <v>O/D</v>
          </cell>
          <cell r="F89">
            <v>19</v>
          </cell>
          <cell r="G89" t="str">
            <v>BUSINESS</v>
          </cell>
          <cell r="H89" t="str">
            <v>FOOD</v>
          </cell>
          <cell r="I89">
            <v>200362.27</v>
          </cell>
          <cell r="J89">
            <v>0</v>
          </cell>
          <cell r="K89">
            <v>0</v>
          </cell>
        </row>
        <row r="90">
          <cell r="A90" t="str">
            <v>KEENADON LTD T-A L.G SERV CENTRE</v>
          </cell>
          <cell r="B90">
            <v>127</v>
          </cell>
          <cell r="C90" t="str">
            <v>06</v>
          </cell>
          <cell r="D90" t="str">
            <v>JA $</v>
          </cell>
          <cell r="E90" t="str">
            <v>O/D</v>
          </cell>
          <cell r="F90">
            <v>29</v>
          </cell>
          <cell r="G90" t="str">
            <v>BUSINESS</v>
          </cell>
          <cell r="H90" t="str">
            <v>GAS</v>
          </cell>
          <cell r="I90">
            <v>1109116.2</v>
          </cell>
          <cell r="J90">
            <v>0</v>
          </cell>
          <cell r="K90">
            <v>0</v>
          </cell>
        </row>
        <row r="91">
          <cell r="A91" t="str">
            <v>VAP LIMITED</v>
          </cell>
          <cell r="B91">
            <v>127</v>
          </cell>
          <cell r="C91" t="str">
            <v>06</v>
          </cell>
          <cell r="D91" t="str">
            <v>JA $</v>
          </cell>
          <cell r="E91" t="str">
            <v>O/D</v>
          </cell>
          <cell r="F91">
            <v>32</v>
          </cell>
          <cell r="G91" t="str">
            <v>BUSINESS</v>
          </cell>
          <cell r="H91" t="str">
            <v>PROF.</v>
          </cell>
          <cell r="I91">
            <v>2648181.2799999998</v>
          </cell>
          <cell r="J91">
            <v>0</v>
          </cell>
          <cell r="K91">
            <v>0</v>
          </cell>
        </row>
        <row r="92">
          <cell r="A92" t="str">
            <v>TIMO'S TRADING LIMITED</v>
          </cell>
          <cell r="B92">
            <v>127</v>
          </cell>
          <cell r="C92" t="str">
            <v>07</v>
          </cell>
          <cell r="D92" t="str">
            <v>JA $</v>
          </cell>
          <cell r="E92" t="str">
            <v>O/D</v>
          </cell>
          <cell r="F92">
            <v>17</v>
          </cell>
          <cell r="G92" t="str">
            <v>BUSINESS</v>
          </cell>
          <cell r="H92" t="str">
            <v>DIST'N</v>
          </cell>
          <cell r="I92">
            <v>9169134.4600000009</v>
          </cell>
          <cell r="J92">
            <v>0</v>
          </cell>
          <cell r="K92">
            <v>0</v>
          </cell>
        </row>
        <row r="93">
          <cell r="A93" t="str">
            <v>CARIBBEAN BRAKE PRODUCTS LTD</v>
          </cell>
          <cell r="B93">
            <v>128</v>
          </cell>
          <cell r="C93" t="str">
            <v>03</v>
          </cell>
          <cell r="D93" t="str">
            <v>USD</v>
          </cell>
          <cell r="E93" t="str">
            <v>L/C</v>
          </cell>
          <cell r="F93">
            <v>9.4600000000000009</v>
          </cell>
          <cell r="G93" t="str">
            <v>BUSINESS</v>
          </cell>
          <cell r="H93" t="str">
            <v>MFG-OTHER</v>
          </cell>
          <cell r="I93">
            <v>16156586.699999999</v>
          </cell>
          <cell r="J93">
            <v>324234.13004214328</v>
          </cell>
          <cell r="K93">
            <v>16156586.699999999</v>
          </cell>
        </row>
        <row r="94">
          <cell r="A94" t="str">
            <v>GREAT RESORTS</v>
          </cell>
          <cell r="B94">
            <v>128</v>
          </cell>
          <cell r="C94" t="str">
            <v>03</v>
          </cell>
          <cell r="D94" t="str">
            <v>USD</v>
          </cell>
          <cell r="E94" t="str">
            <v>L/C</v>
          </cell>
          <cell r="F94">
            <v>9.4600000000000009</v>
          </cell>
          <cell r="G94" t="str">
            <v>BUSINESS</v>
          </cell>
          <cell r="H94" t="str">
            <v>TOURISM</v>
          </cell>
          <cell r="I94">
            <v>2488599.89</v>
          </cell>
          <cell r="J94">
            <v>49941.799919727076</v>
          </cell>
          <cell r="K94">
            <v>2488599.89</v>
          </cell>
        </row>
        <row r="95">
          <cell r="A95" t="str">
            <v>CN INDUSTRIAL SUPPLIES LTD.</v>
          </cell>
          <cell r="B95">
            <v>128</v>
          </cell>
          <cell r="C95" t="str">
            <v>03</v>
          </cell>
          <cell r="D95" t="str">
            <v>USD</v>
          </cell>
          <cell r="E95" t="str">
            <v>L/C</v>
          </cell>
          <cell r="F95">
            <v>14</v>
          </cell>
          <cell r="G95" t="str">
            <v>BUSINESS</v>
          </cell>
          <cell r="H95" t="str">
            <v>DIST'N</v>
          </cell>
          <cell r="I95">
            <v>818612.22</v>
          </cell>
          <cell r="J95">
            <v>16428.099939795306</v>
          </cell>
          <cell r="K95">
            <v>818612.22000000009</v>
          </cell>
        </row>
        <row r="96">
          <cell r="A96" t="str">
            <v>JAMAICA PUBLIC SERVICE CO. LTD</v>
          </cell>
          <cell r="B96">
            <v>128</v>
          </cell>
          <cell r="C96" t="str">
            <v>14</v>
          </cell>
          <cell r="D96" t="str">
            <v>USD</v>
          </cell>
          <cell r="E96" t="str">
            <v>L/C</v>
          </cell>
          <cell r="F96">
            <v>9.75</v>
          </cell>
          <cell r="G96" t="str">
            <v>BUSINESS</v>
          </cell>
          <cell r="H96" t="str">
            <v>GAS</v>
          </cell>
          <cell r="I96">
            <v>80193032.989999995</v>
          </cell>
          <cell r="J96">
            <v>1609332.3899257474</v>
          </cell>
          <cell r="K96">
            <v>80193032.989999995</v>
          </cell>
        </row>
        <row r="97">
          <cell r="A97" t="str">
            <v>INTERNATIONAL HOTELS</v>
          </cell>
          <cell r="B97">
            <v>150</v>
          </cell>
          <cell r="C97" t="str">
            <v>00</v>
          </cell>
          <cell r="D97" t="str">
            <v>USD</v>
          </cell>
          <cell r="E97" t="str">
            <v>LEASE</v>
          </cell>
          <cell r="F97">
            <v>12.5</v>
          </cell>
          <cell r="G97" t="str">
            <v>BUSINESS</v>
          </cell>
          <cell r="H97" t="str">
            <v>TOURISM</v>
          </cell>
          <cell r="I97">
            <v>41862134.170000002</v>
          </cell>
          <cell r="J97">
            <v>840099.02006823209</v>
          </cell>
          <cell r="K97">
            <v>41862134.170000002</v>
          </cell>
        </row>
        <row r="98">
          <cell r="A98" t="str">
            <v>CONTINENTAL BAKING CO.</v>
          </cell>
          <cell r="B98">
            <v>150</v>
          </cell>
          <cell r="C98" t="str">
            <v>00</v>
          </cell>
          <cell r="D98" t="str">
            <v>USD</v>
          </cell>
          <cell r="E98" t="str">
            <v>LEASE</v>
          </cell>
          <cell r="F98">
            <v>15</v>
          </cell>
          <cell r="G98" t="str">
            <v>BUSINESS</v>
          </cell>
          <cell r="H98" t="str">
            <v>FOOD</v>
          </cell>
          <cell r="I98">
            <v>10887210.199999999</v>
          </cell>
          <cell r="J98">
            <v>218487.06000401365</v>
          </cell>
          <cell r="K98">
            <v>10887210.199999999</v>
          </cell>
        </row>
        <row r="99">
          <cell r="A99" t="str">
            <v>CONTINENTAL BAKING CO.</v>
          </cell>
          <cell r="B99">
            <v>150</v>
          </cell>
          <cell r="C99" t="str">
            <v>00</v>
          </cell>
          <cell r="D99" t="str">
            <v>USD</v>
          </cell>
          <cell r="E99" t="str">
            <v>LEASE</v>
          </cell>
          <cell r="F99">
            <v>15</v>
          </cell>
          <cell r="G99" t="str">
            <v>BUSINESS</v>
          </cell>
          <cell r="H99" t="str">
            <v>FOOD</v>
          </cell>
          <cell r="I99">
            <v>21632149.27</v>
          </cell>
          <cell r="J99">
            <v>434118.98996588401</v>
          </cell>
          <cell r="K99">
            <v>21632149.27</v>
          </cell>
        </row>
        <row r="100">
          <cell r="A100" t="str">
            <v>RESTAURANTS OF JAMAICA</v>
          </cell>
          <cell r="B100">
            <v>150</v>
          </cell>
          <cell r="C100" t="str">
            <v>00</v>
          </cell>
          <cell r="D100" t="str">
            <v>JA $</v>
          </cell>
          <cell r="E100" t="str">
            <v>LEASE</v>
          </cell>
          <cell r="F100">
            <v>20.88</v>
          </cell>
          <cell r="G100" t="str">
            <v>BUSINESS</v>
          </cell>
          <cell r="H100" t="str">
            <v>FOOD</v>
          </cell>
          <cell r="I100">
            <v>1906392.03</v>
          </cell>
          <cell r="J100">
            <v>0</v>
          </cell>
          <cell r="K100">
            <v>0</v>
          </cell>
        </row>
        <row r="101">
          <cell r="A101" t="str">
            <v>INTL INGREDIENTS LTD.</v>
          </cell>
          <cell r="B101">
            <v>150</v>
          </cell>
          <cell r="C101" t="str">
            <v>00</v>
          </cell>
          <cell r="D101" t="str">
            <v>JA $</v>
          </cell>
          <cell r="E101" t="str">
            <v>LEASE</v>
          </cell>
          <cell r="F101">
            <v>24</v>
          </cell>
          <cell r="G101" t="str">
            <v>BUSINESS</v>
          </cell>
          <cell r="H101" t="str">
            <v>FOOD</v>
          </cell>
          <cell r="I101">
            <v>3056121.06</v>
          </cell>
          <cell r="J101">
            <v>0</v>
          </cell>
          <cell r="K101">
            <v>0</v>
          </cell>
        </row>
        <row r="102">
          <cell r="A102" t="str">
            <v>WENDICO JAMAICA LIMITED</v>
          </cell>
          <cell r="B102">
            <v>150</v>
          </cell>
          <cell r="C102" t="str">
            <v>01</v>
          </cell>
          <cell r="D102" t="str">
            <v>USD</v>
          </cell>
          <cell r="E102" t="str">
            <v>LEASE</v>
          </cell>
          <cell r="F102">
            <v>12</v>
          </cell>
          <cell r="G102" t="str">
            <v>BUSINESS</v>
          </cell>
          <cell r="H102" t="str">
            <v>FOOD</v>
          </cell>
          <cell r="I102">
            <v>1275083.43</v>
          </cell>
          <cell r="J102">
            <v>25588.670078266103</v>
          </cell>
          <cell r="K102">
            <v>1275083.43</v>
          </cell>
        </row>
        <row r="103">
          <cell r="A103" t="str">
            <v>INTERNATIONAL HOTELS</v>
          </cell>
          <cell r="B103">
            <v>150</v>
          </cell>
          <cell r="C103" t="str">
            <v>01</v>
          </cell>
          <cell r="D103" t="str">
            <v>USD</v>
          </cell>
          <cell r="E103" t="str">
            <v>LEASE</v>
          </cell>
          <cell r="F103">
            <v>12.5</v>
          </cell>
          <cell r="G103" t="str">
            <v>BUSINESS</v>
          </cell>
          <cell r="H103" t="str">
            <v>TOURISM</v>
          </cell>
          <cell r="I103">
            <v>2297893.5099999998</v>
          </cell>
          <cell r="J103">
            <v>46114.660044150107</v>
          </cell>
          <cell r="K103">
            <v>2297893.5099999998</v>
          </cell>
        </row>
        <row r="104">
          <cell r="A104" t="str">
            <v>CONTINENTAL BAKING CO.</v>
          </cell>
          <cell r="B104">
            <v>150</v>
          </cell>
          <cell r="C104" t="str">
            <v>01</v>
          </cell>
          <cell r="D104" t="str">
            <v>USD</v>
          </cell>
          <cell r="E104" t="str">
            <v>LEASE</v>
          </cell>
          <cell r="F104">
            <v>15</v>
          </cell>
          <cell r="G104" t="str">
            <v>BUSINESS</v>
          </cell>
          <cell r="H104" t="str">
            <v>FOOD</v>
          </cell>
          <cell r="I104">
            <v>7518.82</v>
          </cell>
          <cell r="J104">
            <v>150.88942404174193</v>
          </cell>
          <cell r="K104">
            <v>7518.8200000000006</v>
          </cell>
        </row>
        <row r="105">
          <cell r="A105" t="str">
            <v>INTL INGREDIENTS LTD.</v>
          </cell>
          <cell r="B105">
            <v>150</v>
          </cell>
          <cell r="C105" t="str">
            <v>01</v>
          </cell>
          <cell r="D105" t="str">
            <v>JA $</v>
          </cell>
          <cell r="E105" t="str">
            <v>LEASE</v>
          </cell>
          <cell r="F105">
            <v>24</v>
          </cell>
          <cell r="G105" t="str">
            <v>BUSINESS</v>
          </cell>
          <cell r="H105" t="str">
            <v>FOOD</v>
          </cell>
          <cell r="I105">
            <v>143637.07</v>
          </cell>
          <cell r="J105">
            <v>0</v>
          </cell>
          <cell r="K105">
            <v>0</v>
          </cell>
        </row>
        <row r="106">
          <cell r="A106" t="str">
            <v>CAYMANAS DEVELOPMENT</v>
          </cell>
          <cell r="B106">
            <v>150</v>
          </cell>
          <cell r="C106" t="str">
            <v>02</v>
          </cell>
          <cell r="D106" t="str">
            <v>USD</v>
          </cell>
          <cell r="E106" t="str">
            <v>LEASE</v>
          </cell>
          <cell r="F106">
            <v>12.5</v>
          </cell>
          <cell r="G106" t="str">
            <v>BUSINESS</v>
          </cell>
          <cell r="H106" t="str">
            <v>PROF.</v>
          </cell>
          <cell r="I106">
            <v>5841692.9800000004</v>
          </cell>
          <cell r="J106">
            <v>117232.44992976121</v>
          </cell>
          <cell r="K106">
            <v>5841692.9800000004</v>
          </cell>
        </row>
        <row r="107">
          <cell r="A107" t="str">
            <v>WENDICO JAMAICA LIMITED</v>
          </cell>
          <cell r="B107">
            <v>150</v>
          </cell>
          <cell r="C107" t="str">
            <v>11</v>
          </cell>
          <cell r="D107" t="str">
            <v>USD</v>
          </cell>
          <cell r="E107" t="str">
            <v>LEASE</v>
          </cell>
          <cell r="F107">
            <v>12</v>
          </cell>
          <cell r="G107" t="str">
            <v>BUSINESS</v>
          </cell>
          <cell r="H107" t="str">
            <v>FOOD</v>
          </cell>
          <cell r="I107">
            <v>9591825.0399999991</v>
          </cell>
          <cell r="J107">
            <v>192490.97009833434</v>
          </cell>
          <cell r="K107">
            <v>9591825.0399999991</v>
          </cell>
        </row>
        <row r="108">
          <cell r="A108" t="str">
            <v>BARCLAY SONYA AND OR WILLIAM</v>
          </cell>
          <cell r="B108">
            <v>200</v>
          </cell>
          <cell r="C108" t="str">
            <v>01</v>
          </cell>
          <cell r="D108" t="str">
            <v>JA $</v>
          </cell>
          <cell r="E108" t="str">
            <v>O/D</v>
          </cell>
          <cell r="F108">
            <v>0</v>
          </cell>
          <cell r="G108" t="str">
            <v>INDIV.</v>
          </cell>
          <cell r="H108" t="str">
            <v>INDIV.</v>
          </cell>
          <cell r="I108">
            <v>4093.61</v>
          </cell>
          <cell r="J108">
            <v>0</v>
          </cell>
          <cell r="K108">
            <v>0</v>
          </cell>
        </row>
        <row r="109">
          <cell r="A109" t="str">
            <v>BINGHAM KELLI-ANN</v>
          </cell>
          <cell r="B109">
            <v>200</v>
          </cell>
          <cell r="C109" t="str">
            <v>01</v>
          </cell>
          <cell r="D109" t="str">
            <v>JA $</v>
          </cell>
          <cell r="E109" t="str">
            <v>O/D</v>
          </cell>
          <cell r="F109">
            <v>0</v>
          </cell>
          <cell r="G109" t="str">
            <v>INDIV.</v>
          </cell>
          <cell r="H109" t="str">
            <v>INDIV.</v>
          </cell>
          <cell r="I109">
            <v>3481.15</v>
          </cell>
          <cell r="J109">
            <v>0</v>
          </cell>
          <cell r="K109">
            <v>0</v>
          </cell>
        </row>
        <row r="110">
          <cell r="A110" t="str">
            <v>CODNER YVONNE AND OR MICHAEL</v>
          </cell>
          <cell r="B110">
            <v>200</v>
          </cell>
          <cell r="C110" t="str">
            <v>01</v>
          </cell>
          <cell r="D110" t="str">
            <v>JA $</v>
          </cell>
          <cell r="E110" t="str">
            <v>O/D</v>
          </cell>
          <cell r="F110">
            <v>0</v>
          </cell>
          <cell r="G110" t="str">
            <v>INDIV.</v>
          </cell>
          <cell r="H110" t="str">
            <v>INDIV.</v>
          </cell>
          <cell r="I110">
            <v>178.57</v>
          </cell>
          <cell r="J110">
            <v>0</v>
          </cell>
          <cell r="K110">
            <v>0</v>
          </cell>
        </row>
        <row r="111">
          <cell r="A111" t="str">
            <v>DEAR STEPHEN AND OR LINDA</v>
          </cell>
          <cell r="B111">
            <v>200</v>
          </cell>
          <cell r="C111" t="str">
            <v>01</v>
          </cell>
          <cell r="D111" t="str">
            <v>JA $</v>
          </cell>
          <cell r="E111" t="str">
            <v>O/D</v>
          </cell>
          <cell r="F111">
            <v>0</v>
          </cell>
          <cell r="G111" t="str">
            <v>INDIV.</v>
          </cell>
          <cell r="H111" t="str">
            <v>INDIV.</v>
          </cell>
          <cell r="I111">
            <v>3692.08</v>
          </cell>
          <cell r="J111">
            <v>0</v>
          </cell>
          <cell r="K111">
            <v>0</v>
          </cell>
        </row>
        <row r="112">
          <cell r="A112" t="str">
            <v>FONG WRIGHT LOLA OR PETER</v>
          </cell>
          <cell r="B112">
            <v>200</v>
          </cell>
          <cell r="C112" t="str">
            <v>01</v>
          </cell>
          <cell r="D112" t="str">
            <v>JA $</v>
          </cell>
          <cell r="E112" t="str">
            <v>O/D</v>
          </cell>
          <cell r="F112">
            <v>0</v>
          </cell>
          <cell r="G112" t="str">
            <v>INDIV.</v>
          </cell>
          <cell r="H112" t="str">
            <v>INDIV.</v>
          </cell>
          <cell r="I112">
            <v>22780.75</v>
          </cell>
          <cell r="J112">
            <v>0</v>
          </cell>
          <cell r="K112">
            <v>0</v>
          </cell>
        </row>
        <row r="113">
          <cell r="A113" t="str">
            <v>JOHNSON CHRISTOPHER</v>
          </cell>
          <cell r="B113">
            <v>200</v>
          </cell>
          <cell r="C113" t="str">
            <v>01</v>
          </cell>
          <cell r="D113" t="str">
            <v>JA $</v>
          </cell>
          <cell r="E113" t="str">
            <v>O/D</v>
          </cell>
          <cell r="F113">
            <v>0</v>
          </cell>
          <cell r="G113" t="str">
            <v>INDIV.</v>
          </cell>
          <cell r="H113" t="str">
            <v>INDIV.</v>
          </cell>
          <cell r="I113">
            <v>172.75</v>
          </cell>
          <cell r="J113">
            <v>0</v>
          </cell>
          <cell r="K113">
            <v>0</v>
          </cell>
        </row>
        <row r="114">
          <cell r="A114" t="str">
            <v>MAYNE ROHAN AND OR HOPE</v>
          </cell>
          <cell r="B114">
            <v>200</v>
          </cell>
          <cell r="C114" t="str">
            <v>01</v>
          </cell>
          <cell r="D114" t="str">
            <v>JA $</v>
          </cell>
          <cell r="E114" t="str">
            <v>O/D</v>
          </cell>
          <cell r="F114">
            <v>0</v>
          </cell>
          <cell r="G114" t="str">
            <v>INDIV.</v>
          </cell>
          <cell r="H114" t="str">
            <v>INDIV.</v>
          </cell>
          <cell r="I114">
            <v>955.39</v>
          </cell>
          <cell r="J114">
            <v>0</v>
          </cell>
          <cell r="K114">
            <v>0</v>
          </cell>
        </row>
        <row r="115">
          <cell r="A115" t="str">
            <v>MOSES PETER</v>
          </cell>
          <cell r="B115">
            <v>200</v>
          </cell>
          <cell r="C115" t="str">
            <v>01</v>
          </cell>
          <cell r="D115" t="str">
            <v>JA $</v>
          </cell>
          <cell r="E115" t="str">
            <v>O/D</v>
          </cell>
          <cell r="F115">
            <v>0</v>
          </cell>
          <cell r="G115" t="str">
            <v>INDIV.</v>
          </cell>
          <cell r="H115" t="str">
            <v>INDIV.</v>
          </cell>
          <cell r="I115">
            <v>157162.93</v>
          </cell>
          <cell r="J115">
            <v>0</v>
          </cell>
          <cell r="K115">
            <v>0</v>
          </cell>
        </row>
        <row r="116">
          <cell r="A116" t="str">
            <v>SIMPSON PAMELA AND OR LOCKSLEY</v>
          </cell>
          <cell r="B116">
            <v>200</v>
          </cell>
          <cell r="C116" t="str">
            <v>01</v>
          </cell>
          <cell r="D116" t="str">
            <v>JA $</v>
          </cell>
          <cell r="E116" t="str">
            <v>O/D</v>
          </cell>
          <cell r="F116">
            <v>0</v>
          </cell>
          <cell r="G116" t="str">
            <v>INDIV.</v>
          </cell>
          <cell r="H116" t="str">
            <v>INDIV.</v>
          </cell>
          <cell r="I116">
            <v>4166.91</v>
          </cell>
          <cell r="J116">
            <v>0</v>
          </cell>
          <cell r="K116">
            <v>0</v>
          </cell>
        </row>
        <row r="117">
          <cell r="A117" t="str">
            <v>TOMLINSON-WARSKOW JUDITH</v>
          </cell>
          <cell r="B117">
            <v>200</v>
          </cell>
          <cell r="C117" t="str">
            <v>01</v>
          </cell>
          <cell r="D117" t="str">
            <v>JA $</v>
          </cell>
          <cell r="E117" t="str">
            <v>O/D</v>
          </cell>
          <cell r="F117">
            <v>0</v>
          </cell>
          <cell r="G117" t="str">
            <v>INDIV.</v>
          </cell>
          <cell r="H117" t="str">
            <v>INDIV.</v>
          </cell>
          <cell r="I117">
            <v>3397.47</v>
          </cell>
          <cell r="J117">
            <v>0</v>
          </cell>
          <cell r="K117">
            <v>0</v>
          </cell>
        </row>
        <row r="118">
          <cell r="A118" t="str">
            <v>TYRELL PATRICK</v>
          </cell>
          <cell r="B118">
            <v>200</v>
          </cell>
          <cell r="C118" t="str">
            <v>01</v>
          </cell>
          <cell r="D118" t="str">
            <v>JA $</v>
          </cell>
          <cell r="E118" t="str">
            <v>O/D</v>
          </cell>
          <cell r="F118">
            <v>0</v>
          </cell>
          <cell r="G118" t="str">
            <v>INDIV.</v>
          </cell>
          <cell r="H118" t="str">
            <v>INDIV.</v>
          </cell>
          <cell r="I118">
            <v>1862.87</v>
          </cell>
          <cell r="J118">
            <v>0</v>
          </cell>
          <cell r="K118">
            <v>0</v>
          </cell>
        </row>
        <row r="119">
          <cell r="A119" t="str">
            <v>WHYTE MICHAEL</v>
          </cell>
          <cell r="B119">
            <v>200</v>
          </cell>
          <cell r="C119" t="str">
            <v>01</v>
          </cell>
          <cell r="D119" t="str">
            <v>JA $</v>
          </cell>
          <cell r="E119" t="str">
            <v>O/D</v>
          </cell>
          <cell r="F119">
            <v>0</v>
          </cell>
          <cell r="G119" t="str">
            <v>INDIV.</v>
          </cell>
          <cell r="H119" t="str">
            <v>INDIV.</v>
          </cell>
          <cell r="I119">
            <v>2739.88</v>
          </cell>
          <cell r="J119">
            <v>0</v>
          </cell>
          <cell r="K119">
            <v>0</v>
          </cell>
        </row>
        <row r="120">
          <cell r="A120" t="str">
            <v>WILMOT LOURAINE</v>
          </cell>
          <cell r="B120">
            <v>200</v>
          </cell>
          <cell r="C120" t="str">
            <v>01</v>
          </cell>
          <cell r="D120" t="str">
            <v>JA $</v>
          </cell>
          <cell r="E120" t="str">
            <v>O/D</v>
          </cell>
          <cell r="F120">
            <v>0</v>
          </cell>
          <cell r="G120" t="str">
            <v>INDIV.</v>
          </cell>
          <cell r="H120" t="str">
            <v>INDIV.</v>
          </cell>
          <cell r="I120">
            <v>879.61</v>
          </cell>
          <cell r="J120">
            <v>0</v>
          </cell>
          <cell r="K120">
            <v>0</v>
          </cell>
        </row>
        <row r="121">
          <cell r="A121" t="str">
            <v>WILSON TRUDY</v>
          </cell>
          <cell r="B121">
            <v>200</v>
          </cell>
          <cell r="C121" t="str">
            <v>01</v>
          </cell>
          <cell r="D121" t="str">
            <v>JA $</v>
          </cell>
          <cell r="E121" t="str">
            <v>O/D</v>
          </cell>
          <cell r="F121">
            <v>0</v>
          </cell>
          <cell r="G121" t="str">
            <v>INDIV.</v>
          </cell>
          <cell r="H121" t="str">
            <v>INDIV.</v>
          </cell>
          <cell r="I121">
            <v>1867.7</v>
          </cell>
          <cell r="J121">
            <v>0</v>
          </cell>
          <cell r="K121">
            <v>0</v>
          </cell>
        </row>
        <row r="122">
          <cell r="A122" t="str">
            <v>AMERICAN CHAMBER OF COMMERCE</v>
          </cell>
          <cell r="B122">
            <v>200</v>
          </cell>
          <cell r="C122" t="str">
            <v>02</v>
          </cell>
          <cell r="D122" t="str">
            <v>JA $</v>
          </cell>
          <cell r="E122" t="str">
            <v>O/D</v>
          </cell>
          <cell r="F122">
            <v>31.5</v>
          </cell>
          <cell r="G122" t="str">
            <v>BUSINESS</v>
          </cell>
          <cell r="H122" t="str">
            <v>PROF.</v>
          </cell>
          <cell r="I122">
            <v>17540.98</v>
          </cell>
          <cell r="J122">
            <v>0</v>
          </cell>
          <cell r="K122">
            <v>0</v>
          </cell>
        </row>
        <row r="123">
          <cell r="A123" t="str">
            <v>FOOD SPECIALITIES JA. LTD.</v>
          </cell>
          <cell r="B123">
            <v>200</v>
          </cell>
          <cell r="C123" t="str">
            <v>02</v>
          </cell>
          <cell r="D123" t="str">
            <v>JA $</v>
          </cell>
          <cell r="E123" t="str">
            <v>O/D</v>
          </cell>
          <cell r="F123">
            <v>31.5</v>
          </cell>
          <cell r="G123" t="str">
            <v>BUSINESS</v>
          </cell>
          <cell r="H123" t="str">
            <v>FOOD</v>
          </cell>
          <cell r="I123">
            <v>39.46</v>
          </cell>
          <cell r="J123">
            <v>0</v>
          </cell>
          <cell r="K123">
            <v>0</v>
          </cell>
        </row>
        <row r="124">
          <cell r="A124" t="str">
            <v>BAILEY LORRESTON OR DEBORAH</v>
          </cell>
          <cell r="B124">
            <v>200</v>
          </cell>
          <cell r="C124" t="str">
            <v>05</v>
          </cell>
          <cell r="D124" t="str">
            <v>JA $</v>
          </cell>
          <cell r="E124" t="str">
            <v>O/D</v>
          </cell>
          <cell r="F124">
            <v>31.5</v>
          </cell>
          <cell r="G124" t="str">
            <v>INDIV.</v>
          </cell>
          <cell r="H124" t="str">
            <v>INDIV.</v>
          </cell>
          <cell r="I124">
            <v>1872.08</v>
          </cell>
          <cell r="J124">
            <v>0</v>
          </cell>
          <cell r="K124">
            <v>0</v>
          </cell>
        </row>
        <row r="125">
          <cell r="A125" t="str">
            <v>BUCKNOR PAUL AND OR WAKELING K.</v>
          </cell>
          <cell r="B125">
            <v>200</v>
          </cell>
          <cell r="C125" t="str">
            <v>05</v>
          </cell>
          <cell r="D125" t="str">
            <v>JA $</v>
          </cell>
          <cell r="E125" t="str">
            <v>O/D</v>
          </cell>
          <cell r="F125">
            <v>31.5</v>
          </cell>
          <cell r="G125" t="str">
            <v>INDIV.</v>
          </cell>
          <cell r="H125" t="str">
            <v>INDIV.</v>
          </cell>
          <cell r="I125">
            <v>232.11</v>
          </cell>
          <cell r="J125">
            <v>0</v>
          </cell>
          <cell r="K125">
            <v>0</v>
          </cell>
        </row>
        <row r="126">
          <cell r="A126" t="str">
            <v>COUSINS JACQUELINE AND OR NJERI</v>
          </cell>
          <cell r="B126">
            <v>200</v>
          </cell>
          <cell r="C126" t="str">
            <v>05</v>
          </cell>
          <cell r="D126" t="str">
            <v>JA $</v>
          </cell>
          <cell r="E126" t="str">
            <v>O/D</v>
          </cell>
          <cell r="F126">
            <v>31.5</v>
          </cell>
          <cell r="G126" t="str">
            <v>INDIV.</v>
          </cell>
          <cell r="H126" t="str">
            <v>INDIV.</v>
          </cell>
          <cell r="I126">
            <v>4540.83</v>
          </cell>
          <cell r="J126">
            <v>0</v>
          </cell>
          <cell r="K126">
            <v>0</v>
          </cell>
        </row>
        <row r="127">
          <cell r="A127" t="str">
            <v>CRICK JANET AND OR MURIEL</v>
          </cell>
          <cell r="B127">
            <v>200</v>
          </cell>
          <cell r="C127" t="str">
            <v>05</v>
          </cell>
          <cell r="D127" t="str">
            <v>JA $</v>
          </cell>
          <cell r="E127" t="str">
            <v>O/D</v>
          </cell>
          <cell r="F127">
            <v>31.5</v>
          </cell>
          <cell r="G127" t="str">
            <v>INDIV.</v>
          </cell>
          <cell r="H127" t="str">
            <v>INDIV.</v>
          </cell>
          <cell r="I127">
            <v>7.49</v>
          </cell>
          <cell r="J127">
            <v>0</v>
          </cell>
          <cell r="K127">
            <v>0</v>
          </cell>
        </row>
        <row r="128">
          <cell r="A128" t="str">
            <v>DOGO-ISONAGIE MATTHIAS OR PATRIC</v>
          </cell>
          <cell r="B128">
            <v>200</v>
          </cell>
          <cell r="C128" t="str">
            <v>05</v>
          </cell>
          <cell r="D128" t="str">
            <v>JA $</v>
          </cell>
          <cell r="E128" t="str">
            <v>O/D</v>
          </cell>
          <cell r="F128">
            <v>31.5</v>
          </cell>
          <cell r="G128" t="str">
            <v>BUSINESS</v>
          </cell>
          <cell r="H128" t="str">
            <v>INDIV.</v>
          </cell>
          <cell r="I128">
            <v>9.36</v>
          </cell>
          <cell r="J128">
            <v>0</v>
          </cell>
          <cell r="K128">
            <v>0</v>
          </cell>
        </row>
        <row r="129">
          <cell r="A129" t="str">
            <v>GORDON DOTSIE OR CARY-NEIL</v>
          </cell>
          <cell r="B129">
            <v>200</v>
          </cell>
          <cell r="C129" t="str">
            <v>05</v>
          </cell>
          <cell r="D129" t="str">
            <v>JA $</v>
          </cell>
          <cell r="E129" t="str">
            <v>O/D</v>
          </cell>
          <cell r="F129">
            <v>31.5</v>
          </cell>
          <cell r="G129" t="str">
            <v>INDIV.</v>
          </cell>
          <cell r="H129" t="str">
            <v>INDIV.</v>
          </cell>
          <cell r="I129">
            <v>1909.11</v>
          </cell>
          <cell r="J129">
            <v>0</v>
          </cell>
          <cell r="K129">
            <v>0</v>
          </cell>
        </row>
        <row r="130">
          <cell r="A130" t="str">
            <v>GRAHAM JOHN GEORGE</v>
          </cell>
          <cell r="B130">
            <v>200</v>
          </cell>
          <cell r="C130" t="str">
            <v>05</v>
          </cell>
          <cell r="D130" t="str">
            <v>JA $</v>
          </cell>
          <cell r="E130" t="str">
            <v>O/D</v>
          </cell>
          <cell r="F130">
            <v>31.5</v>
          </cell>
          <cell r="G130" t="str">
            <v>INDIV.</v>
          </cell>
          <cell r="H130" t="str">
            <v>INDIV.</v>
          </cell>
          <cell r="I130">
            <v>1867.38</v>
          </cell>
          <cell r="J130">
            <v>0</v>
          </cell>
          <cell r="K130">
            <v>0</v>
          </cell>
        </row>
        <row r="131">
          <cell r="A131" t="str">
            <v>HOLMES OLIVER OR DAYLE</v>
          </cell>
          <cell r="B131">
            <v>200</v>
          </cell>
          <cell r="C131" t="str">
            <v>05</v>
          </cell>
          <cell r="D131" t="str">
            <v>JA $</v>
          </cell>
          <cell r="E131" t="str">
            <v>O/D</v>
          </cell>
          <cell r="F131">
            <v>31.5</v>
          </cell>
          <cell r="G131" t="str">
            <v>INDIV.</v>
          </cell>
          <cell r="H131" t="str">
            <v>INDIV.</v>
          </cell>
          <cell r="I131">
            <v>187216.36</v>
          </cell>
          <cell r="J131">
            <v>0</v>
          </cell>
          <cell r="K131">
            <v>0</v>
          </cell>
        </row>
        <row r="132">
          <cell r="A132" t="str">
            <v>LEWIS BRIDGET AND OR MARGUERITE</v>
          </cell>
          <cell r="B132">
            <v>200</v>
          </cell>
          <cell r="C132" t="str">
            <v>05</v>
          </cell>
          <cell r="D132" t="str">
            <v>JA $</v>
          </cell>
          <cell r="E132" t="str">
            <v>O/D</v>
          </cell>
          <cell r="F132">
            <v>31.5</v>
          </cell>
          <cell r="G132" t="str">
            <v>INDIV.</v>
          </cell>
          <cell r="H132" t="str">
            <v>INDIV.</v>
          </cell>
          <cell r="I132">
            <v>726.18</v>
          </cell>
          <cell r="J132">
            <v>0</v>
          </cell>
          <cell r="K132">
            <v>0</v>
          </cell>
        </row>
        <row r="133">
          <cell r="A133" t="str">
            <v>LINDO L. OR HYLTON OR BECKFORD</v>
          </cell>
          <cell r="B133">
            <v>200</v>
          </cell>
          <cell r="C133" t="str">
            <v>05</v>
          </cell>
          <cell r="D133" t="str">
            <v>JA $</v>
          </cell>
          <cell r="E133" t="str">
            <v>O/D</v>
          </cell>
          <cell r="F133">
            <v>31.5</v>
          </cell>
          <cell r="G133" t="str">
            <v>INDIV.</v>
          </cell>
          <cell r="H133" t="str">
            <v>INDIV.</v>
          </cell>
          <cell r="I133">
            <v>152</v>
          </cell>
          <cell r="J133">
            <v>0</v>
          </cell>
          <cell r="K133">
            <v>0</v>
          </cell>
        </row>
        <row r="134">
          <cell r="A134" t="str">
            <v>LIVINGSTONE DAWN</v>
          </cell>
          <cell r="B134">
            <v>200</v>
          </cell>
          <cell r="C134" t="str">
            <v>05</v>
          </cell>
          <cell r="D134" t="str">
            <v>JA $</v>
          </cell>
          <cell r="E134" t="str">
            <v>O/D</v>
          </cell>
          <cell r="F134">
            <v>31.5</v>
          </cell>
          <cell r="G134" t="str">
            <v>INDIV.</v>
          </cell>
          <cell r="H134" t="str">
            <v>INDIV.</v>
          </cell>
          <cell r="I134">
            <v>134.38</v>
          </cell>
          <cell r="J134">
            <v>0</v>
          </cell>
          <cell r="K134">
            <v>0</v>
          </cell>
        </row>
        <row r="135">
          <cell r="A135" t="str">
            <v>LOVINDEER KENNETH OR PAULINE</v>
          </cell>
          <cell r="B135">
            <v>200</v>
          </cell>
          <cell r="C135" t="str">
            <v>05</v>
          </cell>
          <cell r="D135" t="str">
            <v>JA $</v>
          </cell>
          <cell r="E135" t="str">
            <v>O/D</v>
          </cell>
          <cell r="F135">
            <v>31.5</v>
          </cell>
          <cell r="G135" t="str">
            <v>INDIV.</v>
          </cell>
          <cell r="H135" t="str">
            <v>INDIV.</v>
          </cell>
          <cell r="I135">
            <v>543.07000000000005</v>
          </cell>
          <cell r="J135">
            <v>0</v>
          </cell>
          <cell r="K135">
            <v>0</v>
          </cell>
        </row>
        <row r="136">
          <cell r="A136" t="str">
            <v>MASSA ALISON K.</v>
          </cell>
          <cell r="B136">
            <v>200</v>
          </cell>
          <cell r="C136" t="str">
            <v>05</v>
          </cell>
          <cell r="D136" t="str">
            <v>JA $</v>
          </cell>
          <cell r="E136" t="str">
            <v>O/D</v>
          </cell>
          <cell r="F136">
            <v>31.5</v>
          </cell>
          <cell r="G136" t="str">
            <v>INDIV.</v>
          </cell>
          <cell r="H136" t="str">
            <v>INDIV.</v>
          </cell>
          <cell r="I136">
            <v>23583.33</v>
          </cell>
          <cell r="J136">
            <v>0</v>
          </cell>
          <cell r="K136">
            <v>0</v>
          </cell>
        </row>
        <row r="137">
          <cell r="A137" t="str">
            <v>MAYE MERRIS OR ERROL</v>
          </cell>
          <cell r="B137">
            <v>200</v>
          </cell>
          <cell r="C137" t="str">
            <v>05</v>
          </cell>
          <cell r="D137" t="str">
            <v>JA $</v>
          </cell>
          <cell r="E137" t="str">
            <v>O/D</v>
          </cell>
          <cell r="F137">
            <v>31.5</v>
          </cell>
          <cell r="G137" t="str">
            <v>INDIV.</v>
          </cell>
          <cell r="H137" t="str">
            <v>INDIV.</v>
          </cell>
          <cell r="I137">
            <v>288.49</v>
          </cell>
          <cell r="J137">
            <v>0</v>
          </cell>
          <cell r="K137">
            <v>0</v>
          </cell>
        </row>
        <row r="138">
          <cell r="A138" t="str">
            <v>MCCARTHY LYNN</v>
          </cell>
          <cell r="B138">
            <v>200</v>
          </cell>
          <cell r="C138" t="str">
            <v>05</v>
          </cell>
          <cell r="D138" t="str">
            <v>JA $</v>
          </cell>
          <cell r="E138" t="str">
            <v>O/D</v>
          </cell>
          <cell r="F138">
            <v>31.5</v>
          </cell>
          <cell r="G138" t="str">
            <v>INDIV.</v>
          </cell>
          <cell r="H138" t="str">
            <v>INDIV.</v>
          </cell>
          <cell r="I138">
            <v>32.32</v>
          </cell>
          <cell r="J138">
            <v>0</v>
          </cell>
          <cell r="K138">
            <v>0</v>
          </cell>
        </row>
        <row r="139">
          <cell r="A139" t="str">
            <v>MCKENZIE IGNATIUS</v>
          </cell>
          <cell r="B139">
            <v>200</v>
          </cell>
          <cell r="C139" t="str">
            <v>05</v>
          </cell>
          <cell r="D139" t="str">
            <v>JA $</v>
          </cell>
          <cell r="E139" t="str">
            <v>O/D</v>
          </cell>
          <cell r="F139">
            <v>31.5</v>
          </cell>
          <cell r="G139" t="str">
            <v>INDIV.</v>
          </cell>
          <cell r="H139" t="str">
            <v>INDIV.</v>
          </cell>
          <cell r="I139">
            <v>71.849999999999994</v>
          </cell>
          <cell r="J139">
            <v>0</v>
          </cell>
          <cell r="K139">
            <v>0</v>
          </cell>
        </row>
        <row r="140">
          <cell r="A140" t="str">
            <v>MONCRIEFFE BRIAN</v>
          </cell>
          <cell r="B140">
            <v>200</v>
          </cell>
          <cell r="C140" t="str">
            <v>05</v>
          </cell>
          <cell r="D140" t="str">
            <v>JA $</v>
          </cell>
          <cell r="E140" t="str">
            <v>O/D</v>
          </cell>
          <cell r="F140">
            <v>31.5</v>
          </cell>
          <cell r="G140" t="str">
            <v>INDIV.</v>
          </cell>
          <cell r="H140" t="str">
            <v>INDIV.</v>
          </cell>
          <cell r="I140">
            <v>58.49</v>
          </cell>
          <cell r="J140">
            <v>0</v>
          </cell>
          <cell r="K140">
            <v>0</v>
          </cell>
        </row>
        <row r="141">
          <cell r="A141" t="str">
            <v>MORGAN BEVERLEY J.</v>
          </cell>
          <cell r="B141">
            <v>200</v>
          </cell>
          <cell r="C141" t="str">
            <v>05</v>
          </cell>
          <cell r="D141" t="str">
            <v>JA $</v>
          </cell>
          <cell r="E141" t="str">
            <v>O/D</v>
          </cell>
          <cell r="F141">
            <v>31.5</v>
          </cell>
          <cell r="G141" t="str">
            <v>INDIV.</v>
          </cell>
          <cell r="H141" t="str">
            <v>INDIV.</v>
          </cell>
          <cell r="I141">
            <v>142.56</v>
          </cell>
          <cell r="J141">
            <v>0</v>
          </cell>
          <cell r="K141">
            <v>0</v>
          </cell>
        </row>
        <row r="142">
          <cell r="A142" t="str">
            <v>NELSON GERALDINE OR VERNIE</v>
          </cell>
          <cell r="B142">
            <v>200</v>
          </cell>
          <cell r="C142" t="str">
            <v>05</v>
          </cell>
          <cell r="D142" t="str">
            <v>JA $</v>
          </cell>
          <cell r="E142" t="str">
            <v>O/D</v>
          </cell>
          <cell r="F142">
            <v>31.5</v>
          </cell>
          <cell r="G142" t="str">
            <v>INDIV.</v>
          </cell>
          <cell r="H142" t="str">
            <v>INDIV.</v>
          </cell>
          <cell r="I142">
            <v>3484.61</v>
          </cell>
          <cell r="J142">
            <v>0</v>
          </cell>
          <cell r="K142">
            <v>0</v>
          </cell>
        </row>
        <row r="143">
          <cell r="A143" t="str">
            <v>REYNOLDS JOSEPH</v>
          </cell>
          <cell r="B143">
            <v>200</v>
          </cell>
          <cell r="C143" t="str">
            <v>05</v>
          </cell>
          <cell r="D143" t="str">
            <v>JA $</v>
          </cell>
          <cell r="E143" t="str">
            <v>O/D</v>
          </cell>
          <cell r="F143">
            <v>31.5</v>
          </cell>
          <cell r="G143" t="str">
            <v>INDIV.</v>
          </cell>
          <cell r="H143" t="str">
            <v>INDIV.</v>
          </cell>
          <cell r="I143">
            <v>61.73</v>
          </cell>
          <cell r="J143">
            <v>0</v>
          </cell>
          <cell r="K143">
            <v>0</v>
          </cell>
        </row>
        <row r="144">
          <cell r="A144" t="str">
            <v>SAMUELS CAROL AND OR ROCHESTER M</v>
          </cell>
          <cell r="B144">
            <v>200</v>
          </cell>
          <cell r="C144" t="str">
            <v>05</v>
          </cell>
          <cell r="D144" t="str">
            <v>JA $</v>
          </cell>
          <cell r="E144" t="str">
            <v>O/D</v>
          </cell>
          <cell r="F144">
            <v>31.5</v>
          </cell>
          <cell r="G144" t="str">
            <v>INDIV.</v>
          </cell>
          <cell r="H144" t="str">
            <v>INDIV.</v>
          </cell>
          <cell r="I144">
            <v>98.23</v>
          </cell>
          <cell r="J144">
            <v>0</v>
          </cell>
          <cell r="K144">
            <v>0</v>
          </cell>
        </row>
        <row r="145">
          <cell r="A145" t="str">
            <v>SAMWEL JACOBUS</v>
          </cell>
          <cell r="B145">
            <v>200</v>
          </cell>
          <cell r="C145" t="str">
            <v>05</v>
          </cell>
          <cell r="D145" t="str">
            <v>JA $</v>
          </cell>
          <cell r="E145" t="str">
            <v>O/D</v>
          </cell>
          <cell r="F145">
            <v>31.5</v>
          </cell>
          <cell r="G145" t="str">
            <v>INDIV.</v>
          </cell>
          <cell r="H145" t="str">
            <v>INDIV.</v>
          </cell>
          <cell r="I145">
            <v>9.69</v>
          </cell>
          <cell r="J145">
            <v>0</v>
          </cell>
          <cell r="K145">
            <v>0</v>
          </cell>
        </row>
        <row r="146">
          <cell r="A146" t="str">
            <v>SCOTT LORRAINE</v>
          </cell>
          <cell r="B146">
            <v>200</v>
          </cell>
          <cell r="C146" t="str">
            <v>05</v>
          </cell>
          <cell r="D146" t="str">
            <v>JA $</v>
          </cell>
          <cell r="E146" t="str">
            <v>O/D</v>
          </cell>
          <cell r="F146">
            <v>31.5</v>
          </cell>
          <cell r="G146" t="str">
            <v>INDIV.</v>
          </cell>
          <cell r="H146" t="str">
            <v>INDIV.</v>
          </cell>
          <cell r="I146">
            <v>61.82</v>
          </cell>
          <cell r="J146">
            <v>0</v>
          </cell>
          <cell r="K146">
            <v>0</v>
          </cell>
        </row>
        <row r="147">
          <cell r="A147" t="str">
            <v>SOLOMON CALVIN AND OR SHEALLY</v>
          </cell>
          <cell r="B147">
            <v>200</v>
          </cell>
          <cell r="C147" t="str">
            <v>05</v>
          </cell>
          <cell r="D147" t="str">
            <v>JA $</v>
          </cell>
          <cell r="E147" t="str">
            <v>O/D</v>
          </cell>
          <cell r="F147">
            <v>31.5</v>
          </cell>
          <cell r="G147" t="str">
            <v>INDIV.</v>
          </cell>
          <cell r="H147" t="str">
            <v>INDIV.</v>
          </cell>
          <cell r="I147">
            <v>3915.46</v>
          </cell>
          <cell r="J147">
            <v>0</v>
          </cell>
          <cell r="K147">
            <v>0</v>
          </cell>
        </row>
        <row r="148">
          <cell r="A148" t="str">
            <v>UDEOKORO L</v>
          </cell>
          <cell r="B148">
            <v>200</v>
          </cell>
          <cell r="C148" t="str">
            <v>05</v>
          </cell>
          <cell r="D148" t="str">
            <v>JA $</v>
          </cell>
          <cell r="E148" t="str">
            <v>O/D</v>
          </cell>
          <cell r="F148">
            <v>31.5</v>
          </cell>
          <cell r="G148" t="str">
            <v>BUSINESS</v>
          </cell>
          <cell r="H148" t="str">
            <v>INDIV.</v>
          </cell>
          <cell r="I148">
            <v>100</v>
          </cell>
          <cell r="J148">
            <v>0</v>
          </cell>
          <cell r="K148">
            <v>0</v>
          </cell>
        </row>
        <row r="149">
          <cell r="A149" t="str">
            <v>WATSON DELROY WAYNE</v>
          </cell>
          <cell r="B149">
            <v>200</v>
          </cell>
          <cell r="C149" t="str">
            <v>05</v>
          </cell>
          <cell r="D149" t="str">
            <v>JA $</v>
          </cell>
          <cell r="E149" t="str">
            <v>O/D</v>
          </cell>
          <cell r="F149">
            <v>31.5</v>
          </cell>
          <cell r="G149" t="str">
            <v>INDIV.</v>
          </cell>
          <cell r="H149" t="str">
            <v>INDIV.</v>
          </cell>
          <cell r="I149">
            <v>70.099999999999994</v>
          </cell>
          <cell r="J149">
            <v>0</v>
          </cell>
          <cell r="K149">
            <v>0</v>
          </cell>
        </row>
        <row r="150">
          <cell r="A150" t="str">
            <v>WEDDERBURN AREBOFE OR SAMUEL</v>
          </cell>
          <cell r="B150">
            <v>200</v>
          </cell>
          <cell r="C150" t="str">
            <v>05</v>
          </cell>
          <cell r="D150" t="str">
            <v>JA $</v>
          </cell>
          <cell r="E150" t="str">
            <v>O/D</v>
          </cell>
          <cell r="F150">
            <v>31.5</v>
          </cell>
          <cell r="G150" t="str">
            <v>INDIV.</v>
          </cell>
          <cell r="H150" t="str">
            <v>INDIV.</v>
          </cell>
          <cell r="I150">
            <v>4.28</v>
          </cell>
          <cell r="J150">
            <v>0</v>
          </cell>
          <cell r="K150">
            <v>0</v>
          </cell>
        </row>
        <row r="151">
          <cell r="A151" t="str">
            <v>WILLIAMS NORMA</v>
          </cell>
          <cell r="B151">
            <v>200</v>
          </cell>
          <cell r="C151" t="str">
            <v>05</v>
          </cell>
          <cell r="D151" t="str">
            <v>JA $</v>
          </cell>
          <cell r="E151" t="str">
            <v>O/D</v>
          </cell>
          <cell r="F151">
            <v>31.5</v>
          </cell>
          <cell r="G151" t="str">
            <v>INDIV.</v>
          </cell>
          <cell r="H151" t="str">
            <v>INDIV.</v>
          </cell>
          <cell r="I151">
            <v>569.98</v>
          </cell>
          <cell r="J151">
            <v>0</v>
          </cell>
          <cell r="K151">
            <v>0</v>
          </cell>
        </row>
        <row r="152">
          <cell r="A152" t="str">
            <v>BANKSTON BAILEY DEBORAH</v>
          </cell>
          <cell r="B152">
            <v>200</v>
          </cell>
          <cell r="C152" t="str">
            <v>06</v>
          </cell>
          <cell r="D152" t="str">
            <v>USD</v>
          </cell>
          <cell r="E152" t="str">
            <v>O/D</v>
          </cell>
          <cell r="F152">
            <v>31.5</v>
          </cell>
          <cell r="G152" t="str">
            <v>INDIV.</v>
          </cell>
          <cell r="H152" t="str">
            <v>INDIV.</v>
          </cell>
          <cell r="I152">
            <v>1290.0999999999999</v>
          </cell>
          <cell r="J152">
            <v>25.890026088701585</v>
          </cell>
          <cell r="K152">
            <v>1290.0999999999999</v>
          </cell>
        </row>
        <row r="153">
          <cell r="A153" t="str">
            <v>HADEED RAY OR AWN FRANCES</v>
          </cell>
          <cell r="B153">
            <v>200</v>
          </cell>
          <cell r="C153" t="str">
            <v>06</v>
          </cell>
          <cell r="D153" t="str">
            <v>USD</v>
          </cell>
          <cell r="E153" t="str">
            <v>O/D</v>
          </cell>
          <cell r="F153">
            <v>31.5</v>
          </cell>
          <cell r="G153" t="str">
            <v>INDIV.</v>
          </cell>
          <cell r="H153" t="str">
            <v>INDIV.</v>
          </cell>
          <cell r="I153">
            <v>154098.28</v>
          </cell>
          <cell r="J153">
            <v>3092.4800321091711</v>
          </cell>
          <cell r="K153">
            <v>154098.28</v>
          </cell>
        </row>
        <row r="154">
          <cell r="A154" t="str">
            <v>RUGBY JA. LIME AND MINERALS LTD.</v>
          </cell>
          <cell r="B154">
            <v>200</v>
          </cell>
          <cell r="C154" t="str">
            <v>07</v>
          </cell>
          <cell r="D154" t="str">
            <v>JA $</v>
          </cell>
          <cell r="E154" t="str">
            <v>O/D</v>
          </cell>
          <cell r="F154">
            <v>31.5</v>
          </cell>
          <cell r="G154" t="str">
            <v>BUSINESS</v>
          </cell>
          <cell r="H154" t="str">
            <v>MINING</v>
          </cell>
          <cell r="I154">
            <v>491127.3</v>
          </cell>
          <cell r="J154">
            <v>0</v>
          </cell>
          <cell r="K154">
            <v>0</v>
          </cell>
        </row>
        <row r="155">
          <cell r="A155" t="str">
            <v>SHELL COMPANY W.I. LTD.</v>
          </cell>
          <cell r="B155">
            <v>200</v>
          </cell>
          <cell r="C155" t="str">
            <v>12</v>
          </cell>
          <cell r="D155" t="str">
            <v>USD</v>
          </cell>
          <cell r="E155" t="str">
            <v>O/D</v>
          </cell>
          <cell r="F155">
            <v>13.7</v>
          </cell>
          <cell r="G155" t="str">
            <v>BUSINESS</v>
          </cell>
          <cell r="H155" t="str">
            <v>GAS</v>
          </cell>
          <cell r="I155">
            <v>1445576.77</v>
          </cell>
          <cell r="J155">
            <v>29010.169977924947</v>
          </cell>
          <cell r="K155">
            <v>1445576.77</v>
          </cell>
        </row>
        <row r="156">
          <cell r="A156" t="str">
            <v>KPMG- PEAT MARWICK</v>
          </cell>
          <cell r="B156">
            <v>200</v>
          </cell>
          <cell r="C156" t="str">
            <v>13</v>
          </cell>
          <cell r="D156" t="str">
            <v>USD</v>
          </cell>
          <cell r="E156" t="str">
            <v>O/D</v>
          </cell>
          <cell r="F156">
            <v>15</v>
          </cell>
          <cell r="G156" t="str">
            <v>BUSINESS</v>
          </cell>
          <cell r="H156" t="str">
            <v>PROF.</v>
          </cell>
          <cell r="I156">
            <v>1003.08</v>
          </cell>
          <cell r="J156">
            <v>20.130042143287177</v>
          </cell>
          <cell r="K156">
            <v>1003.08</v>
          </cell>
        </row>
        <row r="157">
          <cell r="A157" t="str">
            <v>CARIBBEAN EQUITY PARTNERS</v>
          </cell>
          <cell r="B157">
            <v>200</v>
          </cell>
          <cell r="C157" t="str">
            <v>16</v>
          </cell>
          <cell r="D157" t="str">
            <v>JA $</v>
          </cell>
          <cell r="E157" t="str">
            <v>O/D</v>
          </cell>
          <cell r="F157">
            <v>31.5</v>
          </cell>
          <cell r="G157" t="str">
            <v>BUSINESS</v>
          </cell>
          <cell r="H157" t="str">
            <v>PROF.</v>
          </cell>
          <cell r="I157">
            <v>69227.89</v>
          </cell>
          <cell r="J157">
            <v>0</v>
          </cell>
          <cell r="K157">
            <v>0</v>
          </cell>
        </row>
        <row r="158">
          <cell r="A158" t="str">
            <v>DEHRING BUNTING AND GOLDING LTD.</v>
          </cell>
          <cell r="B158">
            <v>200</v>
          </cell>
          <cell r="C158" t="str">
            <v>16</v>
          </cell>
          <cell r="D158" t="str">
            <v>JA $</v>
          </cell>
          <cell r="E158" t="str">
            <v>O/D</v>
          </cell>
          <cell r="F158">
            <v>31.5</v>
          </cell>
          <cell r="G158" t="str">
            <v>F.I.</v>
          </cell>
          <cell r="H158" t="str">
            <v>F.I.</v>
          </cell>
          <cell r="I158">
            <v>100</v>
          </cell>
          <cell r="J158">
            <v>0</v>
          </cell>
          <cell r="K158">
            <v>0</v>
          </cell>
        </row>
        <row r="159">
          <cell r="A159" t="str">
            <v>SALOMON SMITH BARNEY-INC.</v>
          </cell>
          <cell r="B159">
            <v>200</v>
          </cell>
          <cell r="C159" t="str">
            <v>16</v>
          </cell>
          <cell r="D159" t="str">
            <v>JA $</v>
          </cell>
          <cell r="E159" t="str">
            <v>O/D</v>
          </cell>
          <cell r="F159">
            <v>31.5</v>
          </cell>
          <cell r="G159" t="str">
            <v>F.I.</v>
          </cell>
          <cell r="H159" t="str">
            <v>F.I.</v>
          </cell>
          <cell r="I159">
            <v>2391.85</v>
          </cell>
          <cell r="J159">
            <v>0</v>
          </cell>
          <cell r="K159">
            <v>0</v>
          </cell>
        </row>
        <row r="160">
          <cell r="A160" t="str">
            <v>JABEXCO LIMITED</v>
          </cell>
          <cell r="B160">
            <v>200</v>
          </cell>
          <cell r="C160" t="str">
            <v>17</v>
          </cell>
          <cell r="D160" t="str">
            <v>USD</v>
          </cell>
          <cell r="E160" t="str">
            <v>O/D</v>
          </cell>
          <cell r="F160">
            <v>31.5</v>
          </cell>
          <cell r="G160" t="str">
            <v>BUSINESS</v>
          </cell>
          <cell r="H160" t="str">
            <v>PROF.</v>
          </cell>
          <cell r="I160">
            <v>400395.01</v>
          </cell>
          <cell r="J160">
            <v>8035.2199478225975</v>
          </cell>
          <cell r="K160">
            <v>400395.01</v>
          </cell>
        </row>
        <row r="161">
          <cell r="A161" t="str">
            <v>CARIBBEAN BOTTLERS JAMAICA LTD</v>
          </cell>
          <cell r="B161">
            <v>200</v>
          </cell>
          <cell r="C161" t="str">
            <v>32</v>
          </cell>
          <cell r="D161" t="str">
            <v>JA $</v>
          </cell>
          <cell r="E161" t="str">
            <v>O/D</v>
          </cell>
          <cell r="F161">
            <v>31.5</v>
          </cell>
          <cell r="G161" t="str">
            <v>BUSINESS</v>
          </cell>
          <cell r="H161" t="str">
            <v>PROF.</v>
          </cell>
          <cell r="I161">
            <v>366.14</v>
          </cell>
          <cell r="J161">
            <v>0</v>
          </cell>
          <cell r="K161">
            <v>0</v>
          </cell>
        </row>
        <row r="162">
          <cell r="A162" t="str">
            <v>RUSSELL ROBERT</v>
          </cell>
          <cell r="B162">
            <v>200</v>
          </cell>
          <cell r="C162" t="str">
            <v>62</v>
          </cell>
          <cell r="D162" t="str">
            <v>JA $</v>
          </cell>
          <cell r="E162" t="str">
            <v>O/D</v>
          </cell>
          <cell r="F162">
            <v>31.5</v>
          </cell>
          <cell r="G162" t="str">
            <v>INDIV.</v>
          </cell>
          <cell r="H162" t="str">
            <v>INDIV.</v>
          </cell>
          <cell r="I162">
            <v>5677.21</v>
          </cell>
          <cell r="J162">
            <v>0</v>
          </cell>
          <cell r="K162">
            <v>0</v>
          </cell>
        </row>
        <row r="163">
          <cell r="A163" t="str">
            <v>FERGER JUDITH</v>
          </cell>
          <cell r="B163">
            <v>200</v>
          </cell>
          <cell r="C163" t="str">
            <v>63</v>
          </cell>
          <cell r="D163" t="str">
            <v>USD</v>
          </cell>
          <cell r="E163" t="str">
            <v>O/D</v>
          </cell>
          <cell r="F163">
            <v>15</v>
          </cell>
          <cell r="G163" t="str">
            <v>INDIV.</v>
          </cell>
          <cell r="H163" t="str">
            <v>INDIV.</v>
          </cell>
          <cell r="I163">
            <v>498.3</v>
          </cell>
          <cell r="J163">
            <v>10</v>
          </cell>
          <cell r="K163">
            <v>498.29999999999995</v>
          </cell>
        </row>
        <row r="164">
          <cell r="A164" t="str">
            <v>FALCON CORPORATION LIMITED</v>
          </cell>
          <cell r="B164">
            <v>200</v>
          </cell>
          <cell r="C164" t="str">
            <v>66</v>
          </cell>
          <cell r="D164" t="str">
            <v>JA $</v>
          </cell>
          <cell r="E164" t="str">
            <v>O/D</v>
          </cell>
          <cell r="F164">
            <v>15</v>
          </cell>
          <cell r="G164" t="str">
            <v>BUSINESS</v>
          </cell>
          <cell r="H164" t="str">
            <v>DIST'N</v>
          </cell>
          <cell r="I164">
            <v>6146.18</v>
          </cell>
          <cell r="J164">
            <v>0</v>
          </cell>
          <cell r="K164">
            <v>0</v>
          </cell>
        </row>
        <row r="165">
          <cell r="A165" t="str">
            <v>GENERAL TOOL AND SUPPLY</v>
          </cell>
          <cell r="B165">
            <v>200</v>
          </cell>
          <cell r="C165" t="str">
            <v>66</v>
          </cell>
          <cell r="D165" t="str">
            <v>JA $</v>
          </cell>
          <cell r="E165" t="str">
            <v>O/D</v>
          </cell>
          <cell r="F165">
            <v>15</v>
          </cell>
          <cell r="G165" t="str">
            <v>BUSINESS</v>
          </cell>
          <cell r="H165" t="str">
            <v>DIST'N</v>
          </cell>
          <cell r="I165">
            <v>80830.16</v>
          </cell>
          <cell r="J165">
            <v>0</v>
          </cell>
          <cell r="K165">
            <v>0</v>
          </cell>
        </row>
        <row r="166">
          <cell r="A166" t="str">
            <v>ANTIGUA CONNECTION LTD.</v>
          </cell>
          <cell r="B166">
            <v>200</v>
          </cell>
          <cell r="C166" t="str">
            <v>66</v>
          </cell>
          <cell r="D166" t="str">
            <v>JA $</v>
          </cell>
          <cell r="E166" t="str">
            <v>O/D</v>
          </cell>
          <cell r="F166">
            <v>31.5</v>
          </cell>
          <cell r="G166" t="str">
            <v>BUSINESS</v>
          </cell>
          <cell r="H166" t="str">
            <v>PROF.</v>
          </cell>
          <cell r="I166">
            <v>79.06</v>
          </cell>
          <cell r="J166">
            <v>0</v>
          </cell>
          <cell r="K166">
            <v>0</v>
          </cell>
        </row>
        <row r="167">
          <cell r="A167" t="str">
            <v>CARDEM PAPER PRODUCTS LIMITED</v>
          </cell>
          <cell r="B167">
            <v>200</v>
          </cell>
          <cell r="C167" t="str">
            <v>66</v>
          </cell>
          <cell r="D167" t="str">
            <v>JA $</v>
          </cell>
          <cell r="E167" t="str">
            <v>O/D</v>
          </cell>
          <cell r="F167">
            <v>31.5</v>
          </cell>
          <cell r="G167" t="str">
            <v>BUSINESS</v>
          </cell>
          <cell r="H167" t="str">
            <v>PROF.</v>
          </cell>
          <cell r="I167">
            <v>31.59</v>
          </cell>
          <cell r="J167">
            <v>0</v>
          </cell>
          <cell r="K167">
            <v>0</v>
          </cell>
        </row>
        <row r="168">
          <cell r="A168" t="str">
            <v>COOPER AND ASSOCIATES LIMITED</v>
          </cell>
          <cell r="B168">
            <v>200</v>
          </cell>
          <cell r="C168" t="str">
            <v>66</v>
          </cell>
          <cell r="D168" t="str">
            <v>JA $</v>
          </cell>
          <cell r="E168" t="str">
            <v>O/D</v>
          </cell>
          <cell r="F168">
            <v>31.5</v>
          </cell>
          <cell r="G168" t="str">
            <v>BUSINESS</v>
          </cell>
          <cell r="H168" t="str">
            <v>PROF.</v>
          </cell>
          <cell r="I168">
            <v>175.7</v>
          </cell>
          <cell r="J168">
            <v>0</v>
          </cell>
          <cell r="K168">
            <v>0</v>
          </cell>
        </row>
        <row r="169">
          <cell r="A169" t="str">
            <v>GUARDSMAN GROUP MEDICAL SERVICES</v>
          </cell>
          <cell r="B169">
            <v>200</v>
          </cell>
          <cell r="C169" t="str">
            <v>66</v>
          </cell>
          <cell r="D169" t="str">
            <v>JA $</v>
          </cell>
          <cell r="E169" t="str">
            <v>O/D</v>
          </cell>
          <cell r="F169">
            <v>31.5</v>
          </cell>
          <cell r="G169" t="str">
            <v>BUSINESS</v>
          </cell>
          <cell r="H169" t="str">
            <v>PROF.</v>
          </cell>
          <cell r="I169">
            <v>2914.29</v>
          </cell>
          <cell r="J169">
            <v>0</v>
          </cell>
          <cell r="K169">
            <v>0</v>
          </cell>
        </row>
        <row r="170">
          <cell r="A170" t="str">
            <v>HOLIDAY EXPLORERS LTD.</v>
          </cell>
          <cell r="B170">
            <v>200</v>
          </cell>
          <cell r="C170" t="str">
            <v>66</v>
          </cell>
          <cell r="D170" t="str">
            <v>JA $</v>
          </cell>
          <cell r="E170" t="str">
            <v>O/D</v>
          </cell>
          <cell r="F170">
            <v>31.5</v>
          </cell>
          <cell r="G170" t="str">
            <v>BUSINESS</v>
          </cell>
          <cell r="H170" t="str">
            <v>TOURISM</v>
          </cell>
          <cell r="I170">
            <v>52.14</v>
          </cell>
          <cell r="J170">
            <v>0</v>
          </cell>
          <cell r="K170">
            <v>0</v>
          </cell>
        </row>
        <row r="171">
          <cell r="A171" t="str">
            <v>L.N.H. INVESTMENTS COMPANY LTD.</v>
          </cell>
          <cell r="B171">
            <v>200</v>
          </cell>
          <cell r="C171" t="str">
            <v>66</v>
          </cell>
          <cell r="D171" t="str">
            <v>JA $</v>
          </cell>
          <cell r="E171" t="str">
            <v>O/D</v>
          </cell>
          <cell r="F171">
            <v>31.5</v>
          </cell>
          <cell r="G171" t="str">
            <v>BUSINESS</v>
          </cell>
          <cell r="H171" t="str">
            <v>PROF.</v>
          </cell>
          <cell r="I171">
            <v>92.5</v>
          </cell>
          <cell r="J171">
            <v>0</v>
          </cell>
          <cell r="K171">
            <v>0</v>
          </cell>
        </row>
        <row r="172">
          <cell r="A172" t="str">
            <v>PYRAMID TOURS LTD.</v>
          </cell>
          <cell r="B172">
            <v>200</v>
          </cell>
          <cell r="C172" t="str">
            <v>66</v>
          </cell>
          <cell r="D172" t="str">
            <v>JA $</v>
          </cell>
          <cell r="E172" t="str">
            <v>O/D</v>
          </cell>
          <cell r="F172">
            <v>31.5</v>
          </cell>
          <cell r="G172" t="str">
            <v>BUSINESS</v>
          </cell>
          <cell r="H172" t="str">
            <v>PROF.</v>
          </cell>
          <cell r="I172">
            <v>315.13</v>
          </cell>
          <cell r="J172">
            <v>0</v>
          </cell>
          <cell r="K172">
            <v>0</v>
          </cell>
        </row>
        <row r="173">
          <cell r="A173" t="str">
            <v>RUSSELLS LIMITED</v>
          </cell>
          <cell r="B173">
            <v>200</v>
          </cell>
          <cell r="C173" t="str">
            <v>66</v>
          </cell>
          <cell r="D173" t="str">
            <v>JA $</v>
          </cell>
          <cell r="E173" t="str">
            <v>O/D</v>
          </cell>
          <cell r="F173">
            <v>31.5</v>
          </cell>
          <cell r="G173" t="str">
            <v>BUSINESS</v>
          </cell>
          <cell r="H173" t="str">
            <v>PROF.</v>
          </cell>
          <cell r="I173">
            <v>99.92</v>
          </cell>
          <cell r="J173">
            <v>0</v>
          </cell>
          <cell r="K173">
            <v>0</v>
          </cell>
        </row>
        <row r="174">
          <cell r="A174" t="str">
            <v>K. CHANDIRAM LIMITED</v>
          </cell>
          <cell r="B174">
            <v>200</v>
          </cell>
          <cell r="C174" t="str">
            <v>67</v>
          </cell>
          <cell r="D174" t="str">
            <v>USD</v>
          </cell>
          <cell r="E174" t="str">
            <v>O/D</v>
          </cell>
          <cell r="F174">
            <v>12</v>
          </cell>
          <cell r="G174" t="str">
            <v>BUSINESS</v>
          </cell>
          <cell r="H174" t="str">
            <v>DIST'N</v>
          </cell>
          <cell r="I174">
            <v>95045.24</v>
          </cell>
          <cell r="J174">
            <v>1907.3899257475418</v>
          </cell>
          <cell r="K174">
            <v>95045.24</v>
          </cell>
        </row>
        <row r="175">
          <cell r="A175" t="str">
            <v>JAVIED MEDICAL DISTRIBUTORS LTD</v>
          </cell>
          <cell r="B175">
            <v>200</v>
          </cell>
          <cell r="C175" t="str">
            <v>67</v>
          </cell>
          <cell r="D175" t="str">
            <v>USD</v>
          </cell>
          <cell r="E175" t="str">
            <v>O/D</v>
          </cell>
          <cell r="F175">
            <v>31.5</v>
          </cell>
          <cell r="G175" t="str">
            <v>BUSINESS</v>
          </cell>
          <cell r="H175" t="str">
            <v>DIST'N</v>
          </cell>
          <cell r="I175">
            <v>48.83</v>
          </cell>
          <cell r="J175">
            <v>0.97993176801123816</v>
          </cell>
          <cell r="K175">
            <v>48.83</v>
          </cell>
        </row>
        <row r="176">
          <cell r="A176" t="str">
            <v>THE CARTER CENTER</v>
          </cell>
          <cell r="B176">
            <v>200</v>
          </cell>
          <cell r="C176" t="str">
            <v>67</v>
          </cell>
          <cell r="D176" t="str">
            <v>USD</v>
          </cell>
          <cell r="E176" t="str">
            <v>O/D</v>
          </cell>
          <cell r="F176">
            <v>31.5</v>
          </cell>
          <cell r="G176" t="str">
            <v>BUSINESS</v>
          </cell>
          <cell r="H176" t="str">
            <v>PROF.</v>
          </cell>
          <cell r="I176">
            <v>151.47999999999999</v>
          </cell>
          <cell r="J176">
            <v>3.0399357816576358</v>
          </cell>
          <cell r="K176">
            <v>151.47999999999999</v>
          </cell>
        </row>
        <row r="177">
          <cell r="A177" t="str">
            <v>CITIBANK JAMAICA</v>
          </cell>
          <cell r="B177">
            <v>200</v>
          </cell>
          <cell r="C177" t="str">
            <v>99</v>
          </cell>
          <cell r="D177" t="str">
            <v>JA $</v>
          </cell>
          <cell r="E177" t="str">
            <v>O/D</v>
          </cell>
          <cell r="F177">
            <v>31.5</v>
          </cell>
          <cell r="G177" t="str">
            <v>F.I.</v>
          </cell>
          <cell r="H177" t="str">
            <v>F.I.</v>
          </cell>
          <cell r="I177">
            <v>0.2</v>
          </cell>
          <cell r="J177">
            <v>0</v>
          </cell>
          <cell r="K177">
            <v>0</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BK100-Tracker"/>
      <sheetName val="MBK100-updated"/>
      <sheetName val="MBK101-Tracker"/>
      <sheetName val="MBK101-updated"/>
      <sheetName val="MBK102-Tracker"/>
      <sheetName val="MBK102-updated"/>
      <sheetName val="MBK103-Tracker"/>
      <sheetName val="MBK103-updated"/>
      <sheetName val="MBK104-Tracker"/>
      <sheetName val="MBK104-updated"/>
      <sheetName val="MBK105-Tracker"/>
      <sheetName val="MBK105-updated"/>
      <sheetName val="MBK106-Tracker"/>
      <sheetName val="MBK106-updated"/>
      <sheetName val="MBK107-Tracker"/>
      <sheetName val="MBK107-updated"/>
      <sheetName val="MBK108-Tracker"/>
      <sheetName val="MBK108-updated"/>
      <sheetName val="MBK200-Tracker"/>
      <sheetName val="MBK300-Tracker"/>
      <sheetName val="MBK300-updated"/>
      <sheetName val="MBK301-Tracker"/>
      <sheetName val="MBK301-updated"/>
      <sheetName val="MBK302-Tracker"/>
      <sheetName val="MBK303-Tracker"/>
      <sheetName val="MBK400-Tracker"/>
      <sheetName val="MBK500-Tracker"/>
      <sheetName val="MBK501-Tracker"/>
      <sheetName val="MBK502-Tracker"/>
      <sheetName val="MBK600-Tracker"/>
      <sheetName val="MBK601-Tracker"/>
      <sheetName val="MBK602-Tracker"/>
      <sheetName val="MBK700-Tracker"/>
      <sheetName val="MBK800-Tracker"/>
      <sheetName val="MBK900-Tracker"/>
      <sheetName val="MBK1000-Tracker"/>
      <sheetName val="MBK1100-Tracker"/>
      <sheetName val="MBK1100-updated"/>
      <sheetName val="name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2">
          <cell r="C2" t="str">
            <v>Pass</v>
          </cell>
          <cell r="D2" t="str">
            <v>Asare Amo-Adipah</v>
          </cell>
        </row>
        <row r="3">
          <cell r="C3" t="str">
            <v>Fail</v>
          </cell>
          <cell r="D3" t="str">
            <v>Sampson Asante</v>
          </cell>
        </row>
        <row r="4">
          <cell r="D4" t="str">
            <v>Jeff D. Semaha</v>
          </cell>
        </row>
        <row r="5">
          <cell r="D5" t="str">
            <v>Michael Asante</v>
          </cell>
        </row>
        <row r="6">
          <cell r="D6" t="str">
            <v>Michael Chagli</v>
          </cell>
        </row>
        <row r="7">
          <cell r="D7" t="str">
            <v>Yaa Afi Osei</v>
          </cell>
        </row>
        <row r="8">
          <cell r="D8" t="str">
            <v>Alexander Frempong</v>
          </cell>
        </row>
        <row r="9">
          <cell r="D9" t="str">
            <v>Joseph Y. Awayiga</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1"/>
      <sheetName val="A 2"/>
      <sheetName val="A 3_A 13"/>
      <sheetName val="A 4_A 14"/>
      <sheetName val="A 5_A 15"/>
      <sheetName val="A 6"/>
      <sheetName val="A 7"/>
      <sheetName val="A 8"/>
      <sheetName val="A 9"/>
      <sheetName val="A 11"/>
      <sheetName val="C 2"/>
      <sheetName val="A 16"/>
      <sheetName val="A 18"/>
      <sheetName val="Bridge to 2SR"/>
      <sheetName val="Comm. Banks"/>
      <sheetName val="NBS"/>
      <sheetName val="Tcoy."/>
      <sheetName val="Globe Trust"/>
      <sheetName val="NBS&amp;TC -Bridge to 2SR"/>
      <sheetName val="NBS&amp;TC"/>
      <sheetName val="ODC-2SR"/>
      <sheetName val="STA-2SF"/>
      <sheetName val="WHD-OD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CSUM"/>
    </sheetNames>
    <sheetDataSet>
      <sheetData sheetId="0"/>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CSUM"/>
    </sheetNames>
    <sheetDataSet>
      <sheetData sheetId="0"/>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998"/>
      <sheetName val="1995"/>
      <sheetName val="1996-97"/>
      <sheetName val="Sheet3"/>
      <sheetName val="Sheet1"/>
      <sheetName val="Sheet2"/>
      <sheetName val="2004"/>
      <sheetName val="2004 (2)"/>
      <sheetName val="200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xecute Macros"/>
      <sheetName val="Annual Raw Data"/>
      <sheetName val="Quarterly Raw Data"/>
      <sheetName val="WEO Raw Data"/>
      <sheetName val="Annual Assumptions"/>
      <sheetName val="Quarterly Assumptions"/>
      <sheetName val="Annual MacroFlow"/>
      <sheetName val="Quarterly MacroFlow"/>
      <sheetName val="Annual Tables"/>
      <sheetName val="SEI Table"/>
      <sheetName val="Basic Data"/>
      <sheetName val="Program MFlows97"/>
      <sheetName val="WEO Submission Sheet"/>
      <sheetName val="SEI Chart"/>
      <sheetName val="Fiscal Chart"/>
      <sheetName val="Money Chart"/>
      <sheetName val="Macros Import"/>
      <sheetName val="Macros Pri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
      <sheetName val="HO (2)"/>
      <sheetName val="LEASE"/>
      <sheetName val="IML"/>
      <sheetName val="TDI"/>
      <sheetName val="TMA"/>
      <sheetName val="KSI"/>
      <sheetName val="TKA"/>
      <sheetName val="RRC"/>
      <sheetName val="TUDU"/>
      <sheetName val="HO (3)"/>
      <sheetName val="ProductsEBG"/>
      <sheetName val="RATE"/>
      <sheetName val="Périodes"/>
      <sheetName val="Uncovered LCs"/>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ighted Value as at Jun 2010"/>
      <sheetName val="Macro1"/>
    </sheetNames>
    <sheetDataSet>
      <sheetData sheetId="0" refreshError="1"/>
      <sheetData sheetId="1">
        <row r="63">
          <cell r="A63" t="str">
            <v>Recover</v>
          </cell>
        </row>
      </sheetData>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ighted Value as at Jun 2010"/>
      <sheetName val="Macro1"/>
    </sheetNames>
    <sheetDataSet>
      <sheetData sheetId="0" refreshError="1"/>
      <sheetData sheetId="1">
        <row r="63">
          <cell r="A63" t="str">
            <v>Recover</v>
          </cell>
        </row>
      </sheetData>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_Page"/>
      <sheetName val="P&amp;L_Mgt"/>
      <sheetName val="SoFP_Mgt"/>
      <sheetName val="Notes"/>
      <sheetName val="P&amp;L_Qts"/>
      <sheetName val="SoFP_BOD"/>
      <sheetName val="BOD_Reports"/>
      <sheetName val="Cash Flow"/>
      <sheetName val="Final Account"/>
      <sheetName val="Qtly_Accts"/>
      <sheetName val="VAS"/>
      <sheetName val="C.A.R."/>
      <sheetName val="Journal"/>
      <sheetName val="RATIOS"/>
      <sheetName val="P&amp;L.dbase"/>
      <sheetName val="P&amp;L.Bdgt"/>
      <sheetName val="SoFP.dbase"/>
      <sheetName val="Fixed Assets"/>
      <sheetName val="Graphs"/>
      <sheetName val="L.graphs"/>
      <sheetName val="MTN Stats"/>
      <sheetName val="C.P.M."/>
    </sheetNames>
    <sheetDataSet>
      <sheetData sheetId="0">
        <row r="10">
          <cell r="J10">
            <v>43404</v>
          </cell>
        </row>
        <row r="236">
          <cell r="BB236">
            <v>43131</v>
          </cell>
          <cell r="BC236">
            <v>42736</v>
          </cell>
          <cell r="BD236">
            <v>43040</v>
          </cell>
          <cell r="BE236">
            <v>43070</v>
          </cell>
          <cell r="BF236">
            <v>43101</v>
          </cell>
          <cell r="BG236">
            <v>43069</v>
          </cell>
          <cell r="BH236">
            <v>43100</v>
          </cell>
          <cell r="BI236">
            <v>43131</v>
          </cell>
          <cell r="BJ236">
            <v>42766</v>
          </cell>
          <cell r="BK236" t="str">
            <v>Not Due</v>
          </cell>
          <cell r="BL236" t="str">
            <v>Not Due</v>
          </cell>
          <cell r="BM236" t="str">
            <v>Not Due</v>
          </cell>
          <cell r="BN236" t="str">
            <v>Not Due</v>
          </cell>
          <cell r="BO236">
            <v>43190</v>
          </cell>
          <cell r="BP236">
            <v>42825</v>
          </cell>
          <cell r="BQ236" t="str">
            <v>1-Jan-2018 - 31-Jan-2018</v>
          </cell>
          <cell r="BR236" t="str">
            <v>1-Jan-2018  -  31-Jan-2018</v>
          </cell>
          <cell r="BS236" t="str">
            <v>Within 1st Quarter</v>
          </cell>
        </row>
        <row r="237">
          <cell r="BB237">
            <v>43159</v>
          </cell>
          <cell r="BC237">
            <v>42767</v>
          </cell>
          <cell r="BD237">
            <v>43070</v>
          </cell>
          <cell r="BE237">
            <v>43101</v>
          </cell>
          <cell r="BF237">
            <v>43132</v>
          </cell>
          <cell r="BG237">
            <v>43100</v>
          </cell>
          <cell r="BH237">
            <v>43131</v>
          </cell>
          <cell r="BI237">
            <v>43159</v>
          </cell>
          <cell r="BJ237">
            <v>42794</v>
          </cell>
          <cell r="BK237" t="str">
            <v>Not Due</v>
          </cell>
          <cell r="BL237" t="str">
            <v>Not Due</v>
          </cell>
          <cell r="BM237" t="str">
            <v>Not Due</v>
          </cell>
          <cell r="BN237" t="str">
            <v>Not Due</v>
          </cell>
          <cell r="BO237">
            <v>43190</v>
          </cell>
          <cell r="BP237">
            <v>42825</v>
          </cell>
          <cell r="BQ237" t="str">
            <v>1-Feb-2018 - 28-Feb-2018</v>
          </cell>
          <cell r="BR237" t="str">
            <v>1-Jan-2018  -  28-Feb-2018</v>
          </cell>
          <cell r="BS237" t="str">
            <v>Within 1st Quarter</v>
          </cell>
        </row>
        <row r="238">
          <cell r="BB238">
            <v>43190</v>
          </cell>
          <cell r="BC238">
            <v>42795</v>
          </cell>
          <cell r="BD238">
            <v>43101</v>
          </cell>
          <cell r="BE238">
            <v>43132</v>
          </cell>
          <cell r="BF238">
            <v>43160</v>
          </cell>
          <cell r="BG238">
            <v>43131</v>
          </cell>
          <cell r="BH238">
            <v>43159</v>
          </cell>
          <cell r="BI238">
            <v>43190</v>
          </cell>
          <cell r="BJ238">
            <v>42825</v>
          </cell>
          <cell r="BK238">
            <v>43190</v>
          </cell>
          <cell r="BL238" t="str">
            <v>Not Due</v>
          </cell>
          <cell r="BM238" t="str">
            <v>Not Due</v>
          </cell>
          <cell r="BN238" t="str">
            <v>Not Due</v>
          </cell>
          <cell r="BO238">
            <v>43190</v>
          </cell>
          <cell r="BP238">
            <v>42825</v>
          </cell>
          <cell r="BQ238" t="str">
            <v>1-Mar-2018 - 31-Mar-2018</v>
          </cell>
          <cell r="BR238" t="str">
            <v>1-Jan-2018  -  31-Mar-2018</v>
          </cell>
          <cell r="BS238" t="str">
            <v>End of 1st Quarter</v>
          </cell>
        </row>
        <row r="239">
          <cell r="BB239">
            <v>43220</v>
          </cell>
          <cell r="BC239">
            <v>42826</v>
          </cell>
          <cell r="BD239">
            <v>43132</v>
          </cell>
          <cell r="BE239">
            <v>43160</v>
          </cell>
          <cell r="BF239">
            <v>43191</v>
          </cell>
          <cell r="BG239">
            <v>43159</v>
          </cell>
          <cell r="BH239">
            <v>43190</v>
          </cell>
          <cell r="BI239">
            <v>43220</v>
          </cell>
          <cell r="BJ239">
            <v>42855</v>
          </cell>
          <cell r="BK239">
            <v>43190</v>
          </cell>
          <cell r="BL239" t="str">
            <v>Not Due</v>
          </cell>
          <cell r="BM239" t="str">
            <v>Not Due</v>
          </cell>
          <cell r="BN239" t="str">
            <v>Not Due</v>
          </cell>
          <cell r="BO239">
            <v>43190</v>
          </cell>
          <cell r="BP239">
            <v>42825</v>
          </cell>
          <cell r="BQ239" t="str">
            <v>1-Apr-2018 - 30-Apr-2018</v>
          </cell>
          <cell r="BR239" t="str">
            <v>1-Jan-2018  -  30-Apr-2018</v>
          </cell>
          <cell r="BS239" t="str">
            <v>Within 2nd Quarter</v>
          </cell>
        </row>
        <row r="240">
          <cell r="BB240">
            <v>43251</v>
          </cell>
          <cell r="BC240">
            <v>42856</v>
          </cell>
          <cell r="BD240">
            <v>43160</v>
          </cell>
          <cell r="BE240">
            <v>43191</v>
          </cell>
          <cell r="BF240">
            <v>43221</v>
          </cell>
          <cell r="BG240">
            <v>43190</v>
          </cell>
          <cell r="BH240">
            <v>43220</v>
          </cell>
          <cell r="BI240">
            <v>43251</v>
          </cell>
          <cell r="BJ240">
            <v>42886</v>
          </cell>
          <cell r="BK240">
            <v>43190</v>
          </cell>
          <cell r="BL240" t="str">
            <v>Not Due</v>
          </cell>
          <cell r="BM240" t="str">
            <v>Not Due</v>
          </cell>
          <cell r="BN240" t="str">
            <v>Not Due</v>
          </cell>
          <cell r="BO240">
            <v>43190</v>
          </cell>
          <cell r="BP240">
            <v>42825</v>
          </cell>
          <cell r="BQ240" t="str">
            <v>1-May-2018 - 31-May-2018</v>
          </cell>
          <cell r="BR240" t="str">
            <v>1-Jan-2018  -  31-May-2018</v>
          </cell>
          <cell r="BS240" t="str">
            <v>Within 2nd Quarter</v>
          </cell>
        </row>
        <row r="241">
          <cell r="BB241">
            <v>43281</v>
          </cell>
          <cell r="BC241">
            <v>42887</v>
          </cell>
          <cell r="BD241">
            <v>43191</v>
          </cell>
          <cell r="BE241">
            <v>43221</v>
          </cell>
          <cell r="BF241">
            <v>43252</v>
          </cell>
          <cell r="BG241">
            <v>43220</v>
          </cell>
          <cell r="BH241">
            <v>43251</v>
          </cell>
          <cell r="BI241">
            <v>43281</v>
          </cell>
          <cell r="BJ241">
            <v>42916</v>
          </cell>
          <cell r="BK241">
            <v>43190</v>
          </cell>
          <cell r="BL241">
            <v>43281</v>
          </cell>
          <cell r="BM241" t="str">
            <v>Not Due</v>
          </cell>
          <cell r="BN241" t="str">
            <v>Not Due</v>
          </cell>
          <cell r="BO241">
            <v>43281</v>
          </cell>
          <cell r="BP241">
            <v>42916</v>
          </cell>
          <cell r="BQ241" t="str">
            <v>1-Jun-2018 - 30-Jun-2018</v>
          </cell>
          <cell r="BR241" t="str">
            <v>1-Jan-2018  -  30-Jun-2018</v>
          </cell>
          <cell r="BS241" t="str">
            <v>End of 2nd Quarter</v>
          </cell>
        </row>
        <row r="242">
          <cell r="BB242">
            <v>43312</v>
          </cell>
          <cell r="BC242">
            <v>42917</v>
          </cell>
          <cell r="BD242">
            <v>43221</v>
          </cell>
          <cell r="BE242">
            <v>43252</v>
          </cell>
          <cell r="BF242">
            <v>43282</v>
          </cell>
          <cell r="BG242">
            <v>43251</v>
          </cell>
          <cell r="BH242">
            <v>43281</v>
          </cell>
          <cell r="BI242">
            <v>43312</v>
          </cell>
          <cell r="BJ242">
            <v>42947</v>
          </cell>
          <cell r="BK242">
            <v>43190</v>
          </cell>
          <cell r="BL242">
            <v>43281</v>
          </cell>
          <cell r="BM242" t="str">
            <v>Not Due</v>
          </cell>
          <cell r="BN242" t="str">
            <v>Not Due</v>
          </cell>
          <cell r="BO242">
            <v>43281</v>
          </cell>
          <cell r="BP242">
            <v>42916</v>
          </cell>
          <cell r="BQ242" t="str">
            <v>1-Jul-2018 - 31-Jul-2018</v>
          </cell>
          <cell r="BR242" t="str">
            <v>1-Jan-2018  -  31-Jul-2018</v>
          </cell>
          <cell r="BS242" t="str">
            <v>Within 3rd Quarter</v>
          </cell>
        </row>
        <row r="243">
          <cell r="BB243">
            <v>43343</v>
          </cell>
          <cell r="BC243">
            <v>42948</v>
          </cell>
          <cell r="BD243">
            <v>43252</v>
          </cell>
          <cell r="BE243">
            <v>43282</v>
          </cell>
          <cell r="BF243">
            <v>43313</v>
          </cell>
          <cell r="BG243">
            <v>43281</v>
          </cell>
          <cell r="BH243">
            <v>43312</v>
          </cell>
          <cell r="BI243">
            <v>43343</v>
          </cell>
          <cell r="BJ243">
            <v>42978</v>
          </cell>
          <cell r="BK243">
            <v>43190</v>
          </cell>
          <cell r="BL243">
            <v>43281</v>
          </cell>
          <cell r="BM243" t="str">
            <v>Not Due</v>
          </cell>
          <cell r="BN243" t="str">
            <v>Not Due</v>
          </cell>
          <cell r="BO243">
            <v>43281</v>
          </cell>
          <cell r="BP243">
            <v>42916</v>
          </cell>
          <cell r="BQ243" t="str">
            <v>1-Aug-2018 - 31-Aug-2018</v>
          </cell>
          <cell r="BR243" t="str">
            <v>1-Jan-2018  -  31-Aug-2018</v>
          </cell>
          <cell r="BS243" t="str">
            <v>Within 3rd Quarter</v>
          </cell>
        </row>
        <row r="244">
          <cell r="BB244">
            <v>43373</v>
          </cell>
          <cell r="BC244">
            <v>42979</v>
          </cell>
          <cell r="BD244">
            <v>43282</v>
          </cell>
          <cell r="BE244">
            <v>43313</v>
          </cell>
          <cell r="BF244">
            <v>43344</v>
          </cell>
          <cell r="BG244">
            <v>43312</v>
          </cell>
          <cell r="BH244">
            <v>43343</v>
          </cell>
          <cell r="BI244">
            <v>43373</v>
          </cell>
          <cell r="BJ244">
            <v>43008</v>
          </cell>
          <cell r="BK244">
            <v>43190</v>
          </cell>
          <cell r="BL244">
            <v>43281</v>
          </cell>
          <cell r="BM244">
            <v>43373</v>
          </cell>
          <cell r="BN244" t="str">
            <v>Not Due</v>
          </cell>
          <cell r="BO244">
            <v>43373</v>
          </cell>
          <cell r="BP244">
            <v>43008</v>
          </cell>
          <cell r="BQ244" t="str">
            <v>1-Sep-2018 - 30-Sep-2018</v>
          </cell>
          <cell r="BR244" t="str">
            <v>1-Jan-2018  -  30-Sep-2018</v>
          </cell>
          <cell r="BS244" t="str">
            <v>End of 3rd Quarter</v>
          </cell>
        </row>
        <row r="245">
          <cell r="BB245">
            <v>43404</v>
          </cell>
          <cell r="BC245">
            <v>43009</v>
          </cell>
          <cell r="BD245">
            <v>43313</v>
          </cell>
          <cell r="BE245">
            <v>43344</v>
          </cell>
          <cell r="BF245">
            <v>43374</v>
          </cell>
          <cell r="BG245">
            <v>43343</v>
          </cell>
          <cell r="BH245">
            <v>43373</v>
          </cell>
          <cell r="BI245">
            <v>43404</v>
          </cell>
          <cell r="BJ245">
            <v>43039</v>
          </cell>
          <cell r="BK245">
            <v>43190</v>
          </cell>
          <cell r="BL245">
            <v>43281</v>
          </cell>
          <cell r="BM245">
            <v>43373</v>
          </cell>
          <cell r="BN245" t="str">
            <v>Not Due</v>
          </cell>
          <cell r="BO245">
            <v>43373</v>
          </cell>
          <cell r="BP245">
            <v>43008</v>
          </cell>
          <cell r="BQ245" t="str">
            <v>1-Oct-2018 - 31-Oct-2018</v>
          </cell>
          <cell r="BR245" t="str">
            <v>1-Jan-2018  -  31-Oct-2018</v>
          </cell>
          <cell r="BS245" t="str">
            <v>Within 4th Quarter</v>
          </cell>
        </row>
        <row r="246">
          <cell r="BB246">
            <v>43434</v>
          </cell>
          <cell r="BC246">
            <v>43040</v>
          </cell>
          <cell r="BD246">
            <v>43344</v>
          </cell>
          <cell r="BE246">
            <v>43374</v>
          </cell>
          <cell r="BF246">
            <v>43405</v>
          </cell>
          <cell r="BG246">
            <v>43373</v>
          </cell>
          <cell r="BH246">
            <v>43404</v>
          </cell>
          <cell r="BI246">
            <v>43434</v>
          </cell>
          <cell r="BJ246">
            <v>43069</v>
          </cell>
          <cell r="BK246">
            <v>43190</v>
          </cell>
          <cell r="BL246">
            <v>43281</v>
          </cell>
          <cell r="BM246">
            <v>43373</v>
          </cell>
          <cell r="BN246" t="str">
            <v>Not Due</v>
          </cell>
          <cell r="BO246">
            <v>43373</v>
          </cell>
          <cell r="BP246">
            <v>43008</v>
          </cell>
          <cell r="BQ246" t="str">
            <v>1-Nov-2018 - 30-Nov-2018</v>
          </cell>
          <cell r="BR246" t="str">
            <v>1-Jan-2018  -  30-Nov-2018</v>
          </cell>
          <cell r="BS246" t="str">
            <v>Within 4th Quarter</v>
          </cell>
        </row>
        <row r="247">
          <cell r="BB247">
            <v>43465</v>
          </cell>
          <cell r="BC247">
            <v>43070</v>
          </cell>
          <cell r="BD247">
            <v>43374</v>
          </cell>
          <cell r="BE247">
            <v>43405</v>
          </cell>
          <cell r="BF247">
            <v>43435</v>
          </cell>
          <cell r="BG247">
            <v>43404</v>
          </cell>
          <cell r="BH247">
            <v>43434</v>
          </cell>
          <cell r="BI247">
            <v>43465</v>
          </cell>
          <cell r="BJ247">
            <v>43100</v>
          </cell>
          <cell r="BK247">
            <v>43190</v>
          </cell>
          <cell r="BL247">
            <v>43281</v>
          </cell>
          <cell r="BM247">
            <v>43373</v>
          </cell>
          <cell r="BN247">
            <v>43465</v>
          </cell>
          <cell r="BO247">
            <v>43465</v>
          </cell>
          <cell r="BP247">
            <v>43100</v>
          </cell>
          <cell r="BQ247" t="str">
            <v>1-Dec-2018-31-Dec-2018</v>
          </cell>
          <cell r="BR247" t="str">
            <v>1-Jan-2018  -  31-Dec-2018</v>
          </cell>
          <cell r="BS247" t="str">
            <v>End of 4th Quarter</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3">
          <cell r="A3" t="str">
            <v>STATEMENT OF FINANCIAL POSITION</v>
          </cell>
          <cell r="B3">
            <v>0</v>
          </cell>
          <cell r="C3">
            <v>42400</v>
          </cell>
          <cell r="D3">
            <v>42428</v>
          </cell>
          <cell r="E3">
            <v>42460</v>
          </cell>
          <cell r="F3">
            <v>42490</v>
          </cell>
          <cell r="G3">
            <v>42521</v>
          </cell>
          <cell r="H3">
            <v>42551</v>
          </cell>
          <cell r="I3">
            <v>42582</v>
          </cell>
          <cell r="J3">
            <v>42613</v>
          </cell>
          <cell r="K3">
            <v>42643</v>
          </cell>
          <cell r="L3">
            <v>42674</v>
          </cell>
          <cell r="M3">
            <v>42704</v>
          </cell>
          <cell r="N3">
            <v>42735</v>
          </cell>
          <cell r="O3">
            <v>42766</v>
          </cell>
          <cell r="P3">
            <v>42794</v>
          </cell>
          <cell r="Q3">
            <v>42825</v>
          </cell>
          <cell r="R3">
            <v>42855</v>
          </cell>
          <cell r="S3">
            <v>42886</v>
          </cell>
          <cell r="T3">
            <v>42916</v>
          </cell>
          <cell r="U3">
            <v>42947</v>
          </cell>
          <cell r="V3">
            <v>42978</v>
          </cell>
          <cell r="W3">
            <v>43008</v>
          </cell>
          <cell r="X3">
            <v>43039</v>
          </cell>
          <cell r="Y3">
            <v>43069</v>
          </cell>
          <cell r="Z3">
            <v>43100</v>
          </cell>
          <cell r="AA3">
            <v>43131</v>
          </cell>
          <cell r="AB3">
            <v>43159</v>
          </cell>
          <cell r="AC3">
            <v>43190</v>
          </cell>
          <cell r="AD3">
            <v>43220</v>
          </cell>
          <cell r="AE3">
            <v>43251</v>
          </cell>
          <cell r="AF3">
            <v>43281</v>
          </cell>
          <cell r="AG3">
            <v>43312</v>
          </cell>
          <cell r="AH3">
            <v>43343</v>
          </cell>
          <cell r="AI3">
            <v>43373</v>
          </cell>
          <cell r="AJ3">
            <v>43404</v>
          </cell>
          <cell r="AK3">
            <v>43434</v>
          </cell>
          <cell r="AL3">
            <v>43465</v>
          </cell>
        </row>
        <row r="4">
          <cell r="A4">
            <v>0</v>
          </cell>
          <cell r="B4">
            <v>0</v>
          </cell>
          <cell r="C4">
            <v>3</v>
          </cell>
          <cell r="D4">
            <v>4</v>
          </cell>
          <cell r="E4">
            <v>5</v>
          </cell>
          <cell r="F4">
            <v>6</v>
          </cell>
          <cell r="G4">
            <v>7</v>
          </cell>
          <cell r="H4">
            <v>8</v>
          </cell>
          <cell r="I4">
            <v>9</v>
          </cell>
          <cell r="J4">
            <v>10</v>
          </cell>
          <cell r="K4">
            <v>11</v>
          </cell>
          <cell r="L4">
            <v>12</v>
          </cell>
          <cell r="M4">
            <v>13</v>
          </cell>
          <cell r="N4">
            <v>14</v>
          </cell>
          <cell r="O4">
            <v>15</v>
          </cell>
          <cell r="P4">
            <v>16</v>
          </cell>
          <cell r="Q4">
            <v>17</v>
          </cell>
          <cell r="R4">
            <v>18</v>
          </cell>
          <cell r="S4">
            <v>19</v>
          </cell>
          <cell r="T4">
            <v>20</v>
          </cell>
          <cell r="U4">
            <v>21</v>
          </cell>
          <cell r="V4">
            <v>22</v>
          </cell>
          <cell r="W4">
            <v>23</v>
          </cell>
          <cell r="X4">
            <v>24</v>
          </cell>
          <cell r="Y4">
            <v>25</v>
          </cell>
          <cell r="Z4">
            <v>26</v>
          </cell>
          <cell r="AA4">
            <v>27</v>
          </cell>
          <cell r="AB4">
            <v>28</v>
          </cell>
          <cell r="AC4">
            <v>29</v>
          </cell>
          <cell r="AD4">
            <v>30</v>
          </cell>
          <cell r="AE4">
            <v>31</v>
          </cell>
          <cell r="AF4">
            <v>32</v>
          </cell>
          <cell r="AG4">
            <v>33</v>
          </cell>
          <cell r="AH4">
            <v>34</v>
          </cell>
          <cell r="AI4">
            <v>35</v>
          </cell>
          <cell r="AJ4">
            <v>36</v>
          </cell>
          <cell r="AK4">
            <v>37</v>
          </cell>
          <cell r="AL4">
            <v>38</v>
          </cell>
        </row>
        <row r="5">
          <cell r="A5" t="str">
            <v>Cash and Cash Equivalents</v>
          </cell>
          <cell r="B5">
            <v>3</v>
          </cell>
          <cell r="C5">
            <v>196533266</v>
          </cell>
          <cell r="D5">
            <v>196694380.78</v>
          </cell>
          <cell r="E5">
            <v>164864949.91</v>
          </cell>
          <cell r="F5">
            <v>140714894.69</v>
          </cell>
          <cell r="G5">
            <v>177134681.68000001</v>
          </cell>
          <cell r="H5">
            <v>175741069.53999999</v>
          </cell>
          <cell r="I5">
            <v>182660651.80000001</v>
          </cell>
          <cell r="J5">
            <v>141201867.28999999</v>
          </cell>
          <cell r="K5">
            <v>148767731.5</v>
          </cell>
          <cell r="L5">
            <v>187227525.49000001</v>
          </cell>
          <cell r="M5">
            <v>269381827.60000002</v>
          </cell>
          <cell r="N5">
            <v>155354413</v>
          </cell>
          <cell r="O5">
            <v>213372271.80000001</v>
          </cell>
          <cell r="P5">
            <v>221952757.66</v>
          </cell>
          <cell r="Q5">
            <v>187725421.96000001</v>
          </cell>
          <cell r="R5">
            <v>135694604.75</v>
          </cell>
          <cell r="S5">
            <v>236609290.68000001</v>
          </cell>
          <cell r="T5">
            <v>247593854.62</v>
          </cell>
          <cell r="U5">
            <v>276779873.83999997</v>
          </cell>
          <cell r="V5">
            <v>244892555</v>
          </cell>
          <cell r="W5">
            <v>299972463</v>
          </cell>
          <cell r="X5">
            <v>253302953</v>
          </cell>
          <cell r="Y5">
            <v>243040585</v>
          </cell>
          <cell r="Z5">
            <v>181225544.33000001</v>
          </cell>
          <cell r="AA5">
            <v>235578478</v>
          </cell>
          <cell r="AB5">
            <v>214131350</v>
          </cell>
          <cell r="AC5">
            <v>258235720</v>
          </cell>
          <cell r="AD5">
            <v>210490937</v>
          </cell>
          <cell r="AE5">
            <v>256201054</v>
          </cell>
          <cell r="AF5">
            <v>220363498</v>
          </cell>
          <cell r="AG5">
            <v>223461381</v>
          </cell>
          <cell r="AH5">
            <v>192098378</v>
          </cell>
          <cell r="AI5">
            <v>240962033</v>
          </cell>
          <cell r="AJ5">
            <v>319747750</v>
          </cell>
          <cell r="AK5">
            <v>0</v>
          </cell>
          <cell r="AL5">
            <v>0</v>
          </cell>
        </row>
        <row r="6">
          <cell r="A6" t="str">
            <v>Cash in Vault</v>
          </cell>
          <cell r="B6">
            <v>4</v>
          </cell>
          <cell r="C6">
            <v>19827960</v>
          </cell>
          <cell r="D6">
            <v>17345817</v>
          </cell>
          <cell r="E6">
            <v>19067467</v>
          </cell>
          <cell r="F6">
            <v>18179889</v>
          </cell>
          <cell r="G6">
            <v>23896216</v>
          </cell>
          <cell r="H6">
            <v>22404051</v>
          </cell>
          <cell r="I6">
            <v>17959865</v>
          </cell>
          <cell r="J6">
            <v>18630841</v>
          </cell>
          <cell r="K6">
            <v>24584535</v>
          </cell>
          <cell r="L6">
            <v>23736878</v>
          </cell>
          <cell r="M6">
            <v>26162653</v>
          </cell>
          <cell r="N6">
            <v>24689405</v>
          </cell>
          <cell r="O6">
            <v>33011874</v>
          </cell>
          <cell r="P6">
            <v>30537486</v>
          </cell>
          <cell r="Q6">
            <v>24955970</v>
          </cell>
          <cell r="R6">
            <v>19332101</v>
          </cell>
          <cell r="S6">
            <v>23889668</v>
          </cell>
          <cell r="T6">
            <v>23097798</v>
          </cell>
          <cell r="U6">
            <v>28908715</v>
          </cell>
          <cell r="V6">
            <v>24967125</v>
          </cell>
          <cell r="W6">
            <v>36194936</v>
          </cell>
          <cell r="X6">
            <v>24113624</v>
          </cell>
          <cell r="Y6">
            <v>16061110</v>
          </cell>
          <cell r="Z6">
            <v>21825222</v>
          </cell>
          <cell r="AA6">
            <v>21798685</v>
          </cell>
          <cell r="AB6">
            <v>21141120</v>
          </cell>
          <cell r="AC6">
            <v>21269842</v>
          </cell>
          <cell r="AD6">
            <v>17617315</v>
          </cell>
          <cell r="AE6">
            <v>24729764</v>
          </cell>
          <cell r="AF6">
            <v>18676774</v>
          </cell>
          <cell r="AG6">
            <v>19991955</v>
          </cell>
          <cell r="AH6">
            <v>14451463</v>
          </cell>
          <cell r="AI6">
            <v>20233038</v>
          </cell>
          <cell r="AJ6">
            <v>17521489</v>
          </cell>
          <cell r="AK6">
            <v>0</v>
          </cell>
          <cell r="AL6">
            <v>0</v>
          </cell>
        </row>
        <row r="7">
          <cell r="A7" t="str">
            <v>Cash in Vault - Lcy</v>
          </cell>
          <cell r="B7">
            <v>5</v>
          </cell>
          <cell r="C7">
            <v>19808873</v>
          </cell>
          <cell r="D7">
            <v>17326540</v>
          </cell>
          <cell r="E7">
            <v>18988381</v>
          </cell>
          <cell r="F7">
            <v>18124520</v>
          </cell>
          <cell r="G7">
            <v>23817878</v>
          </cell>
          <cell r="H7">
            <v>22347384</v>
          </cell>
          <cell r="I7">
            <v>17904715</v>
          </cell>
          <cell r="J7">
            <v>18575813</v>
          </cell>
          <cell r="K7">
            <v>24537026</v>
          </cell>
          <cell r="L7">
            <v>23690168</v>
          </cell>
          <cell r="M7">
            <v>26115572</v>
          </cell>
          <cell r="N7">
            <v>24655545</v>
          </cell>
          <cell r="O7">
            <v>32977022</v>
          </cell>
          <cell r="P7">
            <v>30473500</v>
          </cell>
          <cell r="Q7">
            <v>24784479</v>
          </cell>
          <cell r="R7">
            <v>19196482</v>
          </cell>
          <cell r="S7">
            <v>23773337</v>
          </cell>
          <cell r="T7">
            <v>23000624</v>
          </cell>
          <cell r="U7">
            <v>28834670</v>
          </cell>
          <cell r="V7">
            <v>24948377</v>
          </cell>
          <cell r="W7">
            <v>35970112</v>
          </cell>
          <cell r="X7">
            <v>23806553</v>
          </cell>
          <cell r="Y7">
            <v>15795472</v>
          </cell>
          <cell r="Z7">
            <v>21581906</v>
          </cell>
          <cell r="AA7">
            <v>21518667</v>
          </cell>
          <cell r="AB7">
            <v>20865190</v>
          </cell>
          <cell r="AC7">
            <v>20896191</v>
          </cell>
          <cell r="AD7">
            <v>17279544</v>
          </cell>
          <cell r="AE7">
            <v>24252638</v>
          </cell>
          <cell r="AF7">
            <v>18211142</v>
          </cell>
          <cell r="AG7">
            <v>19557021</v>
          </cell>
          <cell r="AH7">
            <v>14044486</v>
          </cell>
          <cell r="AI7">
            <v>19801569</v>
          </cell>
          <cell r="AJ7">
            <v>17106927</v>
          </cell>
          <cell r="AK7">
            <v>0</v>
          </cell>
          <cell r="AL7">
            <v>0</v>
          </cell>
        </row>
        <row r="8">
          <cell r="A8" t="str">
            <v>Cash in Vault - Fcy</v>
          </cell>
          <cell r="B8">
            <v>6</v>
          </cell>
          <cell r="C8">
            <v>19087</v>
          </cell>
          <cell r="D8">
            <v>19277</v>
          </cell>
          <cell r="E8">
            <v>79086</v>
          </cell>
          <cell r="F8">
            <v>55369</v>
          </cell>
          <cell r="G8">
            <v>78338</v>
          </cell>
          <cell r="H8">
            <v>56667</v>
          </cell>
          <cell r="I8">
            <v>55150</v>
          </cell>
          <cell r="J8">
            <v>55028</v>
          </cell>
          <cell r="K8">
            <v>47509</v>
          </cell>
          <cell r="L8">
            <v>46710</v>
          </cell>
          <cell r="M8">
            <v>47081</v>
          </cell>
          <cell r="N8">
            <v>33860</v>
          </cell>
          <cell r="O8">
            <v>34852</v>
          </cell>
          <cell r="P8">
            <v>63986</v>
          </cell>
          <cell r="Q8">
            <v>171491</v>
          </cell>
          <cell r="R8">
            <v>135619</v>
          </cell>
          <cell r="S8">
            <v>116331</v>
          </cell>
          <cell r="T8">
            <v>97174</v>
          </cell>
          <cell r="U8">
            <v>74045</v>
          </cell>
          <cell r="V8">
            <v>18748</v>
          </cell>
          <cell r="W8">
            <v>224824</v>
          </cell>
          <cell r="X8">
            <v>211121</v>
          </cell>
          <cell r="Y8">
            <v>180163</v>
          </cell>
          <cell r="Z8">
            <v>173706</v>
          </cell>
          <cell r="AA8">
            <v>179303</v>
          </cell>
          <cell r="AB8">
            <v>176010</v>
          </cell>
          <cell r="AC8">
            <v>318291</v>
          </cell>
          <cell r="AD8">
            <v>191876</v>
          </cell>
          <cell r="AE8">
            <v>355481</v>
          </cell>
          <cell r="AF8">
            <v>344667</v>
          </cell>
          <cell r="AG8">
            <v>348584</v>
          </cell>
          <cell r="AH8">
            <v>349707</v>
          </cell>
          <cell r="AI8">
            <v>353824</v>
          </cell>
          <cell r="AJ8">
            <v>354022</v>
          </cell>
          <cell r="AK8">
            <v>0</v>
          </cell>
          <cell r="AL8">
            <v>0</v>
          </cell>
        </row>
        <row r="9">
          <cell r="A9" t="str">
            <v>Cash in ATM - Lcy</v>
          </cell>
          <cell r="B9">
            <v>7</v>
          </cell>
          <cell r="C9">
            <v>0</v>
          </cell>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95950</v>
          </cell>
          <cell r="Y9">
            <v>85475</v>
          </cell>
          <cell r="Z9">
            <v>69610</v>
          </cell>
          <cell r="AA9">
            <v>100715</v>
          </cell>
          <cell r="AB9">
            <v>99920</v>
          </cell>
          <cell r="AC9">
            <v>55360</v>
          </cell>
          <cell r="AD9">
            <v>145895</v>
          </cell>
          <cell r="AE9">
            <v>121645</v>
          </cell>
          <cell r="AF9">
            <v>120965</v>
          </cell>
          <cell r="AG9">
            <v>86350</v>
          </cell>
          <cell r="AH9">
            <v>57270</v>
          </cell>
          <cell r="AI9">
            <v>77645</v>
          </cell>
          <cell r="AJ9">
            <v>60540</v>
          </cell>
          <cell r="AK9">
            <v>0</v>
          </cell>
          <cell r="AL9">
            <v>0</v>
          </cell>
        </row>
        <row r="10">
          <cell r="A10" t="str">
            <v>Balances with BoG &amp; other Banks</v>
          </cell>
          <cell r="B10">
            <v>8</v>
          </cell>
          <cell r="C10">
            <v>32916065</v>
          </cell>
          <cell r="D10">
            <v>27298155</v>
          </cell>
          <cell r="E10">
            <v>27834304</v>
          </cell>
          <cell r="F10">
            <v>27398880</v>
          </cell>
          <cell r="G10">
            <v>28208405</v>
          </cell>
          <cell r="H10">
            <v>27766179</v>
          </cell>
          <cell r="I10">
            <v>30738220</v>
          </cell>
          <cell r="J10">
            <v>31560499</v>
          </cell>
          <cell r="K10">
            <v>14941329</v>
          </cell>
          <cell r="L10">
            <v>30442567</v>
          </cell>
          <cell r="M10">
            <v>12151844</v>
          </cell>
          <cell r="N10">
            <v>30236656</v>
          </cell>
          <cell r="O10">
            <v>49613525</v>
          </cell>
          <cell r="P10">
            <v>26188136</v>
          </cell>
          <cell r="Q10">
            <v>33645386</v>
          </cell>
          <cell r="R10">
            <v>13428894</v>
          </cell>
          <cell r="S10">
            <v>34174062</v>
          </cell>
          <cell r="T10">
            <v>22429029</v>
          </cell>
          <cell r="U10">
            <v>23167978</v>
          </cell>
          <cell r="V10">
            <v>25768824</v>
          </cell>
          <cell r="W10">
            <v>21584529</v>
          </cell>
          <cell r="X10">
            <v>14342877</v>
          </cell>
          <cell r="Y10">
            <v>20581126</v>
          </cell>
          <cell r="Z10">
            <v>20429359</v>
          </cell>
          <cell r="AA10">
            <v>12143549</v>
          </cell>
          <cell r="AB10">
            <v>14411385</v>
          </cell>
          <cell r="AC10">
            <v>47416317</v>
          </cell>
          <cell r="AD10">
            <v>25159376</v>
          </cell>
          <cell r="AE10">
            <v>5175559</v>
          </cell>
          <cell r="AF10">
            <v>17735943</v>
          </cell>
          <cell r="AG10">
            <v>19477530</v>
          </cell>
          <cell r="AH10">
            <v>43260799</v>
          </cell>
          <cell r="AI10">
            <v>43475936</v>
          </cell>
          <cell r="AJ10">
            <v>59817077</v>
          </cell>
          <cell r="AK10">
            <v>0</v>
          </cell>
          <cell r="AL10">
            <v>0</v>
          </cell>
        </row>
        <row r="11">
          <cell r="A11" t="str">
            <v>BoG Account - Lcy</v>
          </cell>
          <cell r="B11">
            <v>9</v>
          </cell>
          <cell r="C11">
            <v>30052183</v>
          </cell>
          <cell r="D11">
            <v>22155707</v>
          </cell>
          <cell r="E11">
            <v>22127190</v>
          </cell>
          <cell r="F11">
            <v>21532628</v>
          </cell>
          <cell r="G11">
            <v>24198901</v>
          </cell>
          <cell r="H11">
            <v>23013119</v>
          </cell>
          <cell r="I11">
            <v>18754953</v>
          </cell>
          <cell r="J11">
            <v>23096447</v>
          </cell>
          <cell r="K11">
            <v>11679856</v>
          </cell>
          <cell r="L11">
            <v>22145403</v>
          </cell>
          <cell r="M11">
            <v>9109163</v>
          </cell>
          <cell r="N11">
            <v>24893319</v>
          </cell>
          <cell r="O11">
            <v>45774574</v>
          </cell>
          <cell r="P11">
            <v>23281287</v>
          </cell>
          <cell r="Q11">
            <v>27146683</v>
          </cell>
          <cell r="R11">
            <v>9880905</v>
          </cell>
          <cell r="S11">
            <v>30008784</v>
          </cell>
          <cell r="T11">
            <v>18235584</v>
          </cell>
          <cell r="U11">
            <v>19394143</v>
          </cell>
          <cell r="V11">
            <v>20566113</v>
          </cell>
          <cell r="W11">
            <v>16393823</v>
          </cell>
          <cell r="X11">
            <v>10730435</v>
          </cell>
          <cell r="Y11">
            <v>15557276</v>
          </cell>
          <cell r="Z11">
            <v>17038743</v>
          </cell>
          <cell r="AA11">
            <v>10098024</v>
          </cell>
          <cell r="AB11">
            <v>12519414</v>
          </cell>
          <cell r="AC11">
            <v>40577014</v>
          </cell>
          <cell r="AD11">
            <v>23403458</v>
          </cell>
          <cell r="AE11">
            <v>3736185</v>
          </cell>
          <cell r="AF11">
            <v>14005837</v>
          </cell>
          <cell r="AG11">
            <v>17532342</v>
          </cell>
          <cell r="AH11">
            <v>41862455</v>
          </cell>
          <cell r="AI11">
            <v>41269158</v>
          </cell>
          <cell r="AJ11">
            <v>56314748</v>
          </cell>
          <cell r="AK11">
            <v>0</v>
          </cell>
          <cell r="AL11">
            <v>0</v>
          </cell>
        </row>
        <row r="12">
          <cell r="A12" t="str">
            <v>BoG Account - Fcy</v>
          </cell>
          <cell r="B12">
            <v>10</v>
          </cell>
          <cell r="C12">
            <v>1007036</v>
          </cell>
          <cell r="D12">
            <v>1018657</v>
          </cell>
          <cell r="E12">
            <v>950040</v>
          </cell>
          <cell r="F12">
            <v>937237</v>
          </cell>
          <cell r="G12">
            <v>893679</v>
          </cell>
          <cell r="H12">
            <v>913301</v>
          </cell>
          <cell r="I12">
            <v>917745</v>
          </cell>
          <cell r="J12">
            <v>917873</v>
          </cell>
          <cell r="K12">
            <v>923898</v>
          </cell>
          <cell r="L12">
            <v>922176</v>
          </cell>
          <cell r="M12">
            <v>937879</v>
          </cell>
          <cell r="N12">
            <v>977217</v>
          </cell>
          <cell r="O12">
            <v>993700</v>
          </cell>
          <cell r="P12">
            <v>974815</v>
          </cell>
          <cell r="Q12">
            <v>810178</v>
          </cell>
          <cell r="R12">
            <v>785669</v>
          </cell>
          <cell r="S12">
            <v>804248</v>
          </cell>
          <cell r="T12">
            <v>818758</v>
          </cell>
          <cell r="U12">
            <v>820898</v>
          </cell>
          <cell r="V12">
            <v>825608</v>
          </cell>
          <cell r="W12">
            <v>692838</v>
          </cell>
          <cell r="X12">
            <v>690016</v>
          </cell>
          <cell r="Y12">
            <v>687009</v>
          </cell>
          <cell r="Z12">
            <v>687546</v>
          </cell>
          <cell r="AA12">
            <v>578246</v>
          </cell>
          <cell r="AB12">
            <v>577554</v>
          </cell>
          <cell r="AC12">
            <v>399509</v>
          </cell>
          <cell r="AD12">
            <v>399817</v>
          </cell>
          <cell r="AE12">
            <v>180035</v>
          </cell>
          <cell r="AF12">
            <v>231635</v>
          </cell>
          <cell r="AG12">
            <v>240410</v>
          </cell>
          <cell r="AH12">
            <v>241934</v>
          </cell>
          <cell r="AI12">
            <v>231141</v>
          </cell>
          <cell r="AJ12">
            <v>231736</v>
          </cell>
          <cell r="AK12">
            <v>0</v>
          </cell>
          <cell r="AL12">
            <v>0</v>
          </cell>
        </row>
        <row r="13">
          <cell r="A13" t="str">
            <v>Other Banks' Balances (Fcy)</v>
          </cell>
          <cell r="B13">
            <v>11</v>
          </cell>
          <cell r="C13">
            <v>1856846</v>
          </cell>
          <cell r="D13">
            <v>4123791</v>
          </cell>
          <cell r="E13">
            <v>4757074</v>
          </cell>
          <cell r="F13">
            <v>4929015</v>
          </cell>
          <cell r="G13">
            <v>3115825</v>
          </cell>
          <cell r="H13">
            <v>3839759</v>
          </cell>
          <cell r="I13">
            <v>11065522</v>
          </cell>
          <cell r="J13">
            <v>7546179</v>
          </cell>
          <cell r="K13">
            <v>2337575</v>
          </cell>
          <cell r="L13">
            <v>7374988</v>
          </cell>
          <cell r="M13">
            <v>2104802</v>
          </cell>
          <cell r="N13">
            <v>4366120</v>
          </cell>
          <cell r="O13">
            <v>2845251</v>
          </cell>
          <cell r="P13">
            <v>1932034</v>
          </cell>
          <cell r="Q13">
            <v>5688525</v>
          </cell>
          <cell r="R13">
            <v>2762320</v>
          </cell>
          <cell r="S13">
            <v>3361030</v>
          </cell>
          <cell r="T13">
            <v>3374687</v>
          </cell>
          <cell r="U13">
            <v>2952937</v>
          </cell>
          <cell r="V13">
            <v>4377103</v>
          </cell>
          <cell r="W13">
            <v>4497868</v>
          </cell>
          <cell r="X13">
            <v>2922426</v>
          </cell>
          <cell r="Y13">
            <v>4336841</v>
          </cell>
          <cell r="Z13">
            <v>2703070</v>
          </cell>
          <cell r="AA13">
            <v>1467279</v>
          </cell>
          <cell r="AB13">
            <v>1314417</v>
          </cell>
          <cell r="AC13">
            <v>6439794</v>
          </cell>
          <cell r="AD13">
            <v>1356101</v>
          </cell>
          <cell r="AE13">
            <v>1259339</v>
          </cell>
          <cell r="AF13">
            <v>3498471</v>
          </cell>
          <cell r="AG13">
            <v>1704778</v>
          </cell>
          <cell r="AH13">
            <v>1156410</v>
          </cell>
          <cell r="AI13">
            <v>1975637</v>
          </cell>
          <cell r="AJ13">
            <v>3270593</v>
          </cell>
          <cell r="AK13">
            <v>0</v>
          </cell>
          <cell r="AL13">
            <v>0</v>
          </cell>
        </row>
        <row r="14">
          <cell r="A14" t="str">
            <v>Placements &amp; Repos</v>
          </cell>
          <cell r="B14">
            <v>12</v>
          </cell>
          <cell r="C14">
            <v>144000000</v>
          </cell>
          <cell r="D14">
            <v>152000000</v>
          </cell>
          <cell r="E14">
            <v>118000000</v>
          </cell>
          <cell r="F14">
            <v>95000000</v>
          </cell>
          <cell r="G14">
            <v>125000000</v>
          </cell>
          <cell r="H14">
            <v>117000000</v>
          </cell>
          <cell r="I14">
            <v>130000000</v>
          </cell>
          <cell r="J14">
            <v>91000000</v>
          </cell>
          <cell r="K14">
            <v>109000000</v>
          </cell>
          <cell r="L14">
            <v>133000000</v>
          </cell>
          <cell r="M14">
            <v>213000000</v>
          </cell>
          <cell r="N14">
            <v>88000000</v>
          </cell>
          <cell r="O14">
            <v>126000000</v>
          </cell>
          <cell r="P14">
            <v>163000000</v>
          </cell>
          <cell r="Q14">
            <v>127000000</v>
          </cell>
          <cell r="R14">
            <v>101000000</v>
          </cell>
          <cell r="S14">
            <v>174871306</v>
          </cell>
          <cell r="T14">
            <v>199000000</v>
          </cell>
          <cell r="U14">
            <v>224000000</v>
          </cell>
          <cell r="V14">
            <v>192000000</v>
          </cell>
          <cell r="W14">
            <v>233000000</v>
          </cell>
          <cell r="X14">
            <v>210000001</v>
          </cell>
          <cell r="Y14">
            <v>203000000</v>
          </cell>
          <cell r="Z14">
            <v>138000000</v>
          </cell>
          <cell r="AA14">
            <v>198000001</v>
          </cell>
          <cell r="AB14">
            <v>174000000</v>
          </cell>
          <cell r="AC14">
            <v>184425000</v>
          </cell>
          <cell r="AD14">
            <v>162008826</v>
          </cell>
          <cell r="AE14">
            <v>219999677</v>
          </cell>
          <cell r="AF14">
            <v>181269677</v>
          </cell>
          <cell r="AG14">
            <v>180536119</v>
          </cell>
          <cell r="AH14">
            <v>131047215</v>
          </cell>
          <cell r="AI14">
            <v>176047215</v>
          </cell>
          <cell r="AJ14">
            <v>239549674</v>
          </cell>
          <cell r="AK14">
            <v>0</v>
          </cell>
          <cell r="AL14">
            <v>0</v>
          </cell>
        </row>
        <row r="15">
          <cell r="A15" t="str">
            <v>Placement - Inter Bank</v>
          </cell>
          <cell r="B15">
            <v>13</v>
          </cell>
          <cell r="C15">
            <v>57000000</v>
          </cell>
          <cell r="D15">
            <v>70000000</v>
          </cell>
          <cell r="E15">
            <v>35000000</v>
          </cell>
          <cell r="F15">
            <v>32000000</v>
          </cell>
          <cell r="G15">
            <v>62000000</v>
          </cell>
          <cell r="H15">
            <v>54000000</v>
          </cell>
          <cell r="I15">
            <v>67000000</v>
          </cell>
          <cell r="J15">
            <v>28000000</v>
          </cell>
          <cell r="K15">
            <v>51000000</v>
          </cell>
          <cell r="L15">
            <v>65000000</v>
          </cell>
          <cell r="M15">
            <v>140000000</v>
          </cell>
          <cell r="N15">
            <v>10000000</v>
          </cell>
          <cell r="O15">
            <v>43000000</v>
          </cell>
          <cell r="P15">
            <v>60000000</v>
          </cell>
          <cell r="Q15">
            <v>34000000</v>
          </cell>
          <cell r="R15">
            <v>28000000</v>
          </cell>
          <cell r="S15">
            <v>81000000</v>
          </cell>
          <cell r="T15">
            <v>89000000</v>
          </cell>
          <cell r="U15">
            <v>114000000</v>
          </cell>
          <cell r="V15">
            <v>92000000</v>
          </cell>
          <cell r="W15">
            <v>148000000</v>
          </cell>
          <cell r="X15">
            <v>109000000</v>
          </cell>
          <cell r="Y15">
            <v>79000000</v>
          </cell>
          <cell r="Z15">
            <v>24000000</v>
          </cell>
          <cell r="AA15">
            <v>90000000</v>
          </cell>
          <cell r="AB15">
            <v>73000000</v>
          </cell>
          <cell r="AC15">
            <v>70000000</v>
          </cell>
          <cell r="AD15">
            <v>36000000</v>
          </cell>
          <cell r="AE15">
            <v>100000000</v>
          </cell>
          <cell r="AF15">
            <v>61000000</v>
          </cell>
          <cell r="AG15">
            <v>60000000</v>
          </cell>
          <cell r="AH15">
            <v>20000000</v>
          </cell>
          <cell r="AI15">
            <v>80000000</v>
          </cell>
          <cell r="AJ15">
            <v>95000000</v>
          </cell>
          <cell r="AK15">
            <v>0</v>
          </cell>
          <cell r="AL15">
            <v>0</v>
          </cell>
        </row>
        <row r="16">
          <cell r="A16" t="str">
            <v>Repos with other Banks</v>
          </cell>
          <cell r="B16">
            <v>14</v>
          </cell>
          <cell r="C16">
            <v>87000000</v>
          </cell>
          <cell r="D16">
            <v>82000000</v>
          </cell>
          <cell r="E16">
            <v>83000000</v>
          </cell>
          <cell r="F16">
            <v>63000000</v>
          </cell>
          <cell r="G16">
            <v>63000000</v>
          </cell>
          <cell r="H16">
            <v>63000000</v>
          </cell>
          <cell r="I16">
            <v>63000000</v>
          </cell>
          <cell r="J16">
            <v>63000000</v>
          </cell>
          <cell r="K16">
            <v>58000000</v>
          </cell>
          <cell r="L16">
            <v>68000000</v>
          </cell>
          <cell r="M16">
            <v>73000000</v>
          </cell>
          <cell r="N16">
            <v>78000000</v>
          </cell>
          <cell r="O16">
            <v>83000000</v>
          </cell>
          <cell r="P16">
            <v>83000000</v>
          </cell>
          <cell r="Q16">
            <v>83000000</v>
          </cell>
          <cell r="R16">
            <v>73000000</v>
          </cell>
          <cell r="S16">
            <v>79000000</v>
          </cell>
          <cell r="T16">
            <v>85000000</v>
          </cell>
          <cell r="U16">
            <v>90000000</v>
          </cell>
          <cell r="V16">
            <v>80000000</v>
          </cell>
          <cell r="W16">
            <v>80000000</v>
          </cell>
          <cell r="X16">
            <v>91000000</v>
          </cell>
          <cell r="Y16">
            <v>110000000</v>
          </cell>
          <cell r="Z16">
            <v>114000000</v>
          </cell>
          <cell r="AA16">
            <v>103000000</v>
          </cell>
          <cell r="AB16">
            <v>101000000</v>
          </cell>
          <cell r="AC16">
            <v>114425000</v>
          </cell>
          <cell r="AD16">
            <v>121000000</v>
          </cell>
          <cell r="AE16">
            <v>115000000</v>
          </cell>
          <cell r="AF16">
            <v>115270000</v>
          </cell>
          <cell r="AG16">
            <v>120536119</v>
          </cell>
          <cell r="AH16">
            <v>111047215</v>
          </cell>
          <cell r="AI16">
            <v>96047215</v>
          </cell>
          <cell r="AJ16">
            <v>124338292</v>
          </cell>
          <cell r="AK16">
            <v>0</v>
          </cell>
          <cell r="AL16">
            <v>0</v>
          </cell>
        </row>
        <row r="17">
          <cell r="A17" t="str">
            <v>BoG Bill</v>
          </cell>
          <cell r="B17">
            <v>15</v>
          </cell>
          <cell r="C17">
            <v>0</v>
          </cell>
          <cell r="D17">
            <v>0</v>
          </cell>
          <cell r="E17">
            <v>0</v>
          </cell>
          <cell r="F17">
            <v>0</v>
          </cell>
          <cell r="G17">
            <v>0</v>
          </cell>
          <cell r="H17">
            <v>4040001</v>
          </cell>
          <cell r="I17">
            <v>4000001</v>
          </cell>
          <cell r="J17">
            <v>0</v>
          </cell>
          <cell r="K17">
            <v>0</v>
          </cell>
          <cell r="L17">
            <v>0</v>
          </cell>
          <cell r="M17">
            <v>20000000</v>
          </cell>
          <cell r="N17">
            <v>10000000</v>
          </cell>
          <cell r="O17">
            <v>0</v>
          </cell>
          <cell r="P17">
            <v>20000000</v>
          </cell>
          <cell r="Q17">
            <v>10000000</v>
          </cell>
          <cell r="R17">
            <v>0</v>
          </cell>
          <cell r="S17">
            <v>14871306</v>
          </cell>
          <cell r="T17">
            <v>25000000</v>
          </cell>
          <cell r="U17">
            <v>20000000</v>
          </cell>
          <cell r="V17">
            <v>20000000</v>
          </cell>
          <cell r="W17">
            <v>5000000</v>
          </cell>
          <cell r="X17">
            <v>10000001</v>
          </cell>
          <cell r="Y17">
            <v>14000000</v>
          </cell>
          <cell r="Z17">
            <v>0</v>
          </cell>
          <cell r="AA17">
            <v>5000001</v>
          </cell>
          <cell r="AB17">
            <v>0</v>
          </cell>
          <cell r="AC17">
            <v>0</v>
          </cell>
          <cell r="AD17">
            <v>5008826</v>
          </cell>
          <cell r="AE17">
            <v>4999677</v>
          </cell>
          <cell r="AF17">
            <v>4999677</v>
          </cell>
          <cell r="AG17">
            <v>0</v>
          </cell>
          <cell r="AH17">
            <v>0</v>
          </cell>
          <cell r="AI17">
            <v>0</v>
          </cell>
          <cell r="AJ17">
            <v>20211382</v>
          </cell>
          <cell r="AK17">
            <v>0</v>
          </cell>
          <cell r="AL17">
            <v>0</v>
          </cell>
        </row>
        <row r="18">
          <cell r="A18" t="str">
            <v>E-Value stock</v>
          </cell>
          <cell r="B18">
            <v>16</v>
          </cell>
          <cell r="C18">
            <v>0</v>
          </cell>
          <cell r="D18">
            <v>0</v>
          </cell>
          <cell r="E18">
            <v>0</v>
          </cell>
          <cell r="F18">
            <v>0</v>
          </cell>
          <cell r="G18">
            <v>0</v>
          </cell>
          <cell r="H18">
            <v>0</v>
          </cell>
          <cell r="I18">
            <v>0</v>
          </cell>
          <cell r="J18">
            <v>0</v>
          </cell>
          <cell r="K18">
            <v>0</v>
          </cell>
          <cell r="L18">
            <v>0</v>
          </cell>
          <cell r="M18">
            <v>0</v>
          </cell>
          <cell r="N18">
            <v>2431922</v>
          </cell>
          <cell r="O18">
            <v>3351713.8000000003</v>
          </cell>
          <cell r="P18">
            <v>2216721.66</v>
          </cell>
          <cell r="Q18">
            <v>2006713.96</v>
          </cell>
          <cell r="R18">
            <v>1790777.7499999995</v>
          </cell>
          <cell r="S18">
            <v>3263819.68</v>
          </cell>
          <cell r="T18">
            <v>1420190.62</v>
          </cell>
          <cell r="U18">
            <v>695499.84000000008</v>
          </cell>
          <cell r="V18">
            <v>2989963</v>
          </cell>
          <cell r="W18">
            <v>8594077</v>
          </cell>
          <cell r="X18">
            <v>4847564</v>
          </cell>
          <cell r="Y18">
            <v>3398349</v>
          </cell>
          <cell r="Z18">
            <v>2056934</v>
          </cell>
          <cell r="AA18">
            <v>3570012</v>
          </cell>
          <cell r="AB18">
            <v>4586662</v>
          </cell>
          <cell r="AC18">
            <v>5139886</v>
          </cell>
          <cell r="AD18">
            <v>5523942</v>
          </cell>
          <cell r="AE18">
            <v>6291776</v>
          </cell>
          <cell r="AF18">
            <v>2609924</v>
          </cell>
          <cell r="AG18">
            <v>3442267</v>
          </cell>
          <cell r="AH18">
            <v>2517318</v>
          </cell>
          <cell r="AI18">
            <v>1155832</v>
          </cell>
          <cell r="AJ18">
            <v>2840112</v>
          </cell>
          <cell r="AK18">
            <v>0</v>
          </cell>
          <cell r="AL18">
            <v>0</v>
          </cell>
        </row>
        <row r="19">
          <cell r="A19" t="str">
            <v>Airtel master wallet</v>
          </cell>
          <cell r="B19">
            <v>17</v>
          </cell>
          <cell r="C19">
            <v>0</v>
          </cell>
          <cell r="D19">
            <v>0</v>
          </cell>
          <cell r="E19">
            <v>0</v>
          </cell>
          <cell r="F19">
            <v>0</v>
          </cell>
          <cell r="G19">
            <v>0</v>
          </cell>
          <cell r="H19">
            <v>0</v>
          </cell>
          <cell r="I19">
            <v>0</v>
          </cell>
          <cell r="J19">
            <v>0</v>
          </cell>
          <cell r="K19">
            <v>0</v>
          </cell>
          <cell r="L19">
            <v>0</v>
          </cell>
          <cell r="M19">
            <v>0</v>
          </cell>
          <cell r="N19">
            <v>0</v>
          </cell>
          <cell r="O19">
            <v>33411.14</v>
          </cell>
          <cell r="P19">
            <v>30879.989999999998</v>
          </cell>
          <cell r="Q19">
            <v>37344.14</v>
          </cell>
          <cell r="R19">
            <v>37716.93</v>
          </cell>
          <cell r="S19">
            <v>42956</v>
          </cell>
          <cell r="T19">
            <v>52211.62</v>
          </cell>
          <cell r="U19">
            <v>59683.3</v>
          </cell>
          <cell r="V19">
            <v>45300</v>
          </cell>
          <cell r="W19">
            <v>94705</v>
          </cell>
          <cell r="X19">
            <v>130675</v>
          </cell>
          <cell r="Y19">
            <v>177935</v>
          </cell>
          <cell r="Z19">
            <v>198304</v>
          </cell>
          <cell r="AA19">
            <v>228754</v>
          </cell>
          <cell r="AB19">
            <v>238215</v>
          </cell>
          <cell r="AC19">
            <v>235488</v>
          </cell>
          <cell r="AD19">
            <v>246591</v>
          </cell>
          <cell r="AE19">
            <v>269210</v>
          </cell>
          <cell r="AF19">
            <v>276745</v>
          </cell>
          <cell r="AG19">
            <v>376590</v>
          </cell>
          <cell r="AH19">
            <v>270879</v>
          </cell>
          <cell r="AI19">
            <v>271342</v>
          </cell>
          <cell r="AJ19">
            <v>269096</v>
          </cell>
          <cell r="AK19">
            <v>0</v>
          </cell>
          <cell r="AL19">
            <v>0</v>
          </cell>
        </row>
        <row r="20">
          <cell r="A20" t="str">
            <v>MTN master wallet</v>
          </cell>
          <cell r="B20">
            <v>18</v>
          </cell>
          <cell r="C20">
            <v>0</v>
          </cell>
          <cell r="D20">
            <v>0</v>
          </cell>
          <cell r="E20">
            <v>0</v>
          </cell>
          <cell r="F20">
            <v>0</v>
          </cell>
          <cell r="G20">
            <v>0</v>
          </cell>
          <cell r="H20">
            <v>0</v>
          </cell>
          <cell r="I20">
            <v>0</v>
          </cell>
          <cell r="J20">
            <v>0</v>
          </cell>
          <cell r="K20">
            <v>0</v>
          </cell>
          <cell r="L20">
            <v>0</v>
          </cell>
          <cell r="M20">
            <v>0</v>
          </cell>
          <cell r="N20">
            <v>2431922</v>
          </cell>
          <cell r="O20">
            <v>3318302.66</v>
          </cell>
          <cell r="P20">
            <v>2185841.67</v>
          </cell>
          <cell r="Q20">
            <v>1969369.82</v>
          </cell>
          <cell r="R20">
            <v>1753060.8199999996</v>
          </cell>
          <cell r="S20">
            <v>3220863.68</v>
          </cell>
          <cell r="T20">
            <v>1367979</v>
          </cell>
          <cell r="U20">
            <v>635816.54</v>
          </cell>
          <cell r="V20">
            <v>2944663</v>
          </cell>
          <cell r="W20">
            <v>8499372</v>
          </cell>
          <cell r="X20">
            <v>4716889</v>
          </cell>
          <cell r="Y20">
            <v>3220414</v>
          </cell>
          <cell r="Z20">
            <v>1858630</v>
          </cell>
          <cell r="AA20">
            <v>3341258</v>
          </cell>
          <cell r="AB20">
            <v>4348447</v>
          </cell>
          <cell r="AC20">
            <v>4904398</v>
          </cell>
          <cell r="AD20">
            <v>5277351</v>
          </cell>
          <cell r="AE20">
            <v>6022566</v>
          </cell>
          <cell r="AF20">
            <v>2333179</v>
          </cell>
          <cell r="AG20">
            <v>3065677</v>
          </cell>
          <cell r="AH20">
            <v>2246439</v>
          </cell>
          <cell r="AI20">
            <v>884490</v>
          </cell>
          <cell r="AJ20">
            <v>2571016</v>
          </cell>
          <cell r="AK20">
            <v>0</v>
          </cell>
          <cell r="AL20">
            <v>0</v>
          </cell>
        </row>
        <row r="21">
          <cell r="A21" t="str">
            <v>Vodafone master wallet</v>
          </cell>
          <cell r="B21">
            <v>19</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row>
        <row r="22">
          <cell r="A22" t="str">
            <v>Items in course of collection</v>
          </cell>
          <cell r="B22">
            <v>20</v>
          </cell>
          <cell r="C22">
            <v>-210759</v>
          </cell>
          <cell r="D22">
            <v>50408.78</v>
          </cell>
          <cell r="E22">
            <v>-36821.089999999997</v>
          </cell>
          <cell r="F22">
            <v>136125.69</v>
          </cell>
          <cell r="G22">
            <v>30060.68</v>
          </cell>
          <cell r="H22">
            <v>4530838.54</v>
          </cell>
          <cell r="I22">
            <v>-37434.199999999997</v>
          </cell>
          <cell r="J22">
            <v>10527.29</v>
          </cell>
          <cell r="K22">
            <v>241867.50000000003</v>
          </cell>
          <cell r="L22">
            <v>48080.49</v>
          </cell>
          <cell r="M22">
            <v>-1932669.4000000001</v>
          </cell>
          <cell r="N22">
            <v>-3570</v>
          </cell>
          <cell r="O22">
            <v>1395159</v>
          </cell>
          <cell r="P22">
            <v>10414</v>
          </cell>
          <cell r="Q22">
            <v>117352</v>
          </cell>
          <cell r="R22">
            <v>142832</v>
          </cell>
          <cell r="S22">
            <v>410435</v>
          </cell>
          <cell r="T22">
            <v>1646837</v>
          </cell>
          <cell r="U22">
            <v>7681</v>
          </cell>
          <cell r="V22">
            <v>-833357</v>
          </cell>
          <cell r="W22">
            <v>598921</v>
          </cell>
          <cell r="X22">
            <v>-1113</v>
          </cell>
          <cell r="Y22">
            <v>0</v>
          </cell>
          <cell r="Z22">
            <v>-1085970.67</v>
          </cell>
          <cell r="AA22">
            <v>66231</v>
          </cell>
          <cell r="AB22">
            <v>-7817</v>
          </cell>
          <cell r="AC22">
            <v>-15325</v>
          </cell>
          <cell r="AD22">
            <v>181478</v>
          </cell>
          <cell r="AE22">
            <v>4278</v>
          </cell>
          <cell r="AF22">
            <v>71180</v>
          </cell>
          <cell r="AG22">
            <v>13510</v>
          </cell>
          <cell r="AH22">
            <v>821583</v>
          </cell>
          <cell r="AI22">
            <v>50012</v>
          </cell>
          <cell r="AJ22">
            <v>19398</v>
          </cell>
          <cell r="AK22">
            <v>0</v>
          </cell>
          <cell r="AL22">
            <v>0</v>
          </cell>
        </row>
        <row r="23">
          <cell r="A23" t="str">
            <v xml:space="preserve">Total Investment </v>
          </cell>
          <cell r="B23">
            <v>21</v>
          </cell>
          <cell r="C23">
            <v>53194946</v>
          </cell>
          <cell r="D23">
            <v>58161949</v>
          </cell>
          <cell r="E23">
            <v>63148039</v>
          </cell>
          <cell r="F23">
            <v>68852641</v>
          </cell>
          <cell r="G23">
            <v>56355261</v>
          </cell>
          <cell r="H23">
            <v>48722042</v>
          </cell>
          <cell r="I23">
            <v>57131468</v>
          </cell>
          <cell r="J23">
            <v>58076369</v>
          </cell>
          <cell r="K23">
            <v>73203091</v>
          </cell>
          <cell r="L23">
            <v>64947923</v>
          </cell>
          <cell r="M23">
            <v>54018808</v>
          </cell>
          <cell r="N23">
            <v>55420214</v>
          </cell>
          <cell r="O23">
            <v>52222931</v>
          </cell>
          <cell r="P23">
            <v>55916750</v>
          </cell>
          <cell r="Q23">
            <v>66534460</v>
          </cell>
          <cell r="R23">
            <v>77023105</v>
          </cell>
          <cell r="S23">
            <v>60206258</v>
          </cell>
          <cell r="T23">
            <v>55417779</v>
          </cell>
          <cell r="U23">
            <v>53024033</v>
          </cell>
          <cell r="V23">
            <v>70751688</v>
          </cell>
          <cell r="W23">
            <v>79587268</v>
          </cell>
          <cell r="X23">
            <v>69760578</v>
          </cell>
          <cell r="Y23">
            <v>59135519</v>
          </cell>
          <cell r="Z23">
            <v>62791396</v>
          </cell>
          <cell r="AA23">
            <v>68700916</v>
          </cell>
          <cell r="AB23">
            <v>72539359</v>
          </cell>
          <cell r="AC23">
            <v>86176285</v>
          </cell>
          <cell r="AD23">
            <v>92665969</v>
          </cell>
          <cell r="AE23">
            <v>82646550</v>
          </cell>
          <cell r="AF23">
            <v>84904794</v>
          </cell>
          <cell r="AG23">
            <v>86565062</v>
          </cell>
          <cell r="AH23">
            <v>95315584</v>
          </cell>
          <cell r="AI23">
            <v>97734130</v>
          </cell>
          <cell r="AJ23">
            <v>80598814</v>
          </cell>
          <cell r="AK23">
            <v>0</v>
          </cell>
          <cell r="AL23">
            <v>0</v>
          </cell>
        </row>
        <row r="24">
          <cell r="A24" t="str">
            <v>91-Day GoG Treasury Bills</v>
          </cell>
          <cell r="B24">
            <v>22</v>
          </cell>
          <cell r="C24">
            <v>8602799</v>
          </cell>
          <cell r="D24">
            <v>8544077</v>
          </cell>
          <cell r="E24">
            <v>16622761</v>
          </cell>
          <cell r="F24">
            <v>21934397</v>
          </cell>
          <cell r="G24">
            <v>11934754</v>
          </cell>
          <cell r="H24">
            <v>6675589</v>
          </cell>
          <cell r="I24">
            <v>14562896</v>
          </cell>
          <cell r="J24">
            <v>14731304</v>
          </cell>
          <cell r="K24">
            <v>27656130</v>
          </cell>
          <cell r="L24">
            <v>17950814</v>
          </cell>
          <cell r="M24">
            <v>11493935</v>
          </cell>
          <cell r="N24">
            <v>10588679</v>
          </cell>
          <cell r="O24">
            <v>11048102</v>
          </cell>
          <cell r="P24">
            <v>14884251</v>
          </cell>
          <cell r="Q24">
            <v>19321709</v>
          </cell>
          <cell r="R24">
            <v>21856179</v>
          </cell>
          <cell r="S24">
            <v>17160220</v>
          </cell>
          <cell r="T24">
            <v>14733593</v>
          </cell>
          <cell r="U24">
            <v>11089682</v>
          </cell>
          <cell r="V24">
            <v>18329366</v>
          </cell>
          <cell r="W24">
            <v>25777095</v>
          </cell>
          <cell r="X24">
            <v>14514416</v>
          </cell>
          <cell r="Y24">
            <v>8239660</v>
          </cell>
          <cell r="Z24">
            <v>6093767</v>
          </cell>
          <cell r="AA24">
            <v>5514820</v>
          </cell>
          <cell r="AB24">
            <v>10592101</v>
          </cell>
          <cell r="AC24">
            <v>14263639</v>
          </cell>
          <cell r="AD24">
            <v>15659461</v>
          </cell>
          <cell r="AE24">
            <v>7597031</v>
          </cell>
          <cell r="AF24">
            <v>10281670</v>
          </cell>
          <cell r="AG24">
            <v>18753457</v>
          </cell>
          <cell r="AH24">
            <v>27738958</v>
          </cell>
          <cell r="AI24">
            <v>32007925</v>
          </cell>
          <cell r="AJ24">
            <v>14021123</v>
          </cell>
          <cell r="AK24">
            <v>0</v>
          </cell>
          <cell r="AL24">
            <v>0</v>
          </cell>
        </row>
        <row r="25">
          <cell r="A25" t="str">
            <v>182-Day GoG Treasury Bills</v>
          </cell>
          <cell r="B25">
            <v>23</v>
          </cell>
          <cell r="C25">
            <v>12638847</v>
          </cell>
          <cell r="D25">
            <v>13159072</v>
          </cell>
          <cell r="E25">
            <v>10466478</v>
          </cell>
          <cell r="F25">
            <v>11209244</v>
          </cell>
          <cell r="G25">
            <v>9580007</v>
          </cell>
          <cell r="H25">
            <v>7205953</v>
          </cell>
          <cell r="I25">
            <v>8586072</v>
          </cell>
          <cell r="J25">
            <v>8947865</v>
          </cell>
          <cell r="K25">
            <v>9563861</v>
          </cell>
          <cell r="L25">
            <v>10385809</v>
          </cell>
          <cell r="M25">
            <v>8454073</v>
          </cell>
          <cell r="N25">
            <v>5470487</v>
          </cell>
          <cell r="O25">
            <v>6548429</v>
          </cell>
          <cell r="P25">
            <v>5849423</v>
          </cell>
          <cell r="Q25">
            <v>8461765</v>
          </cell>
          <cell r="R25">
            <v>16122692</v>
          </cell>
          <cell r="S25">
            <v>8595594</v>
          </cell>
          <cell r="T25">
            <v>2349021</v>
          </cell>
          <cell r="U25">
            <v>1820185</v>
          </cell>
          <cell r="V25">
            <v>5833156</v>
          </cell>
          <cell r="W25">
            <v>7094307</v>
          </cell>
          <cell r="X25">
            <v>8836296</v>
          </cell>
          <cell r="Y25">
            <v>7971505</v>
          </cell>
          <cell r="Z25">
            <v>13053275</v>
          </cell>
          <cell r="AA25">
            <v>17997442</v>
          </cell>
          <cell r="AB25">
            <v>17253578</v>
          </cell>
          <cell r="AC25">
            <v>23164682</v>
          </cell>
          <cell r="AD25">
            <v>23283946</v>
          </cell>
          <cell r="AE25">
            <v>21260091</v>
          </cell>
          <cell r="AF25">
            <v>20612696</v>
          </cell>
          <cell r="AG25">
            <v>18757276</v>
          </cell>
          <cell r="AH25">
            <v>18437798</v>
          </cell>
          <cell r="AI25">
            <v>16024377</v>
          </cell>
          <cell r="AJ25">
            <v>16014913</v>
          </cell>
          <cell r="AK25">
            <v>0</v>
          </cell>
          <cell r="AL25">
            <v>0</v>
          </cell>
        </row>
        <row r="26">
          <cell r="A26" t="str">
            <v>1 Year Note</v>
          </cell>
          <cell r="B26">
            <v>24</v>
          </cell>
          <cell r="C26">
            <v>5635000</v>
          </cell>
          <cell r="D26">
            <v>10140500</v>
          </cell>
          <cell r="E26">
            <v>9740500</v>
          </cell>
          <cell r="F26">
            <v>9750700</v>
          </cell>
          <cell r="G26">
            <v>9240500</v>
          </cell>
          <cell r="H26">
            <v>9240500</v>
          </cell>
          <cell r="I26">
            <v>8382500</v>
          </cell>
          <cell r="J26">
            <v>8300200</v>
          </cell>
          <cell r="K26">
            <v>9711100</v>
          </cell>
          <cell r="L26">
            <v>10319300</v>
          </cell>
          <cell r="M26">
            <v>11021300</v>
          </cell>
          <cell r="N26">
            <v>15804548</v>
          </cell>
          <cell r="O26">
            <v>13569900</v>
          </cell>
          <cell r="P26">
            <v>13781774</v>
          </cell>
          <cell r="Q26">
            <v>17847684</v>
          </cell>
          <cell r="R26">
            <v>17632932</v>
          </cell>
          <cell r="S26">
            <v>17619142</v>
          </cell>
          <cell r="T26">
            <v>19990564</v>
          </cell>
          <cell r="U26">
            <v>20235364</v>
          </cell>
          <cell r="V26">
            <v>26710364</v>
          </cell>
          <cell r="W26">
            <v>26737064</v>
          </cell>
          <cell r="X26">
            <v>25951064</v>
          </cell>
          <cell r="Y26">
            <v>24465552</v>
          </cell>
          <cell r="Z26">
            <v>25049552</v>
          </cell>
          <cell r="AA26">
            <v>21001352</v>
          </cell>
          <cell r="AB26">
            <v>20491378</v>
          </cell>
          <cell r="AC26">
            <v>24453212</v>
          </cell>
          <cell r="AD26">
            <v>29420112</v>
          </cell>
          <cell r="AE26">
            <v>29486978</v>
          </cell>
          <cell r="AF26">
            <v>29607978</v>
          </cell>
          <cell r="AG26">
            <v>24651879</v>
          </cell>
          <cell r="AH26">
            <v>25233378</v>
          </cell>
          <cell r="AI26">
            <v>25971378</v>
          </cell>
          <cell r="AJ26">
            <v>26952328</v>
          </cell>
          <cell r="AK26">
            <v>0</v>
          </cell>
          <cell r="AL26">
            <v>0</v>
          </cell>
        </row>
        <row r="27">
          <cell r="A27" t="str">
            <v>2 Year Note</v>
          </cell>
          <cell r="B27">
            <v>25</v>
          </cell>
          <cell r="C27">
            <v>21318300</v>
          </cell>
          <cell r="D27">
            <v>21318300</v>
          </cell>
          <cell r="E27">
            <v>21318300</v>
          </cell>
          <cell r="F27">
            <v>20958300</v>
          </cell>
          <cell r="G27">
            <v>20600000</v>
          </cell>
          <cell r="H27">
            <v>20600000</v>
          </cell>
          <cell r="I27">
            <v>20600000</v>
          </cell>
          <cell r="J27">
            <v>21097000</v>
          </cell>
          <cell r="K27">
            <v>21272000</v>
          </cell>
          <cell r="L27">
            <v>21292000</v>
          </cell>
          <cell r="M27">
            <v>18049500</v>
          </cell>
          <cell r="N27">
            <v>18556500</v>
          </cell>
          <cell r="O27">
            <v>16056500</v>
          </cell>
          <cell r="P27">
            <v>16101302</v>
          </cell>
          <cell r="Q27">
            <v>15603302</v>
          </cell>
          <cell r="R27">
            <v>16111302</v>
          </cell>
          <cell r="S27">
            <v>11531302</v>
          </cell>
          <cell r="T27">
            <v>10044601</v>
          </cell>
          <cell r="U27">
            <v>9578802</v>
          </cell>
          <cell r="V27">
            <v>9578802</v>
          </cell>
          <cell r="W27">
            <v>9678802</v>
          </cell>
          <cell r="X27">
            <v>10158802</v>
          </cell>
          <cell r="Y27">
            <v>8158802</v>
          </cell>
          <cell r="Z27">
            <v>8294802</v>
          </cell>
          <cell r="AA27">
            <v>13887302</v>
          </cell>
          <cell r="AB27">
            <v>13902302</v>
          </cell>
          <cell r="AC27">
            <v>13994752</v>
          </cell>
          <cell r="AD27">
            <v>14002450</v>
          </cell>
          <cell r="AE27">
            <v>14002450</v>
          </cell>
          <cell r="AF27">
            <v>14102450</v>
          </cell>
          <cell r="AG27">
            <v>14102450</v>
          </cell>
          <cell r="AH27">
            <v>13605450</v>
          </cell>
          <cell r="AI27">
            <v>13430450</v>
          </cell>
          <cell r="AJ27">
            <v>13310450</v>
          </cell>
          <cell r="AK27">
            <v>0</v>
          </cell>
          <cell r="AL27">
            <v>0</v>
          </cell>
        </row>
        <row r="28">
          <cell r="A28" t="str">
            <v>3 Year Note</v>
          </cell>
          <cell r="B28">
            <v>26</v>
          </cell>
          <cell r="C28">
            <v>0</v>
          </cell>
          <cell r="D28">
            <v>0</v>
          </cell>
          <cell r="E28">
            <v>0</v>
          </cell>
          <cell r="F28">
            <v>0</v>
          </cell>
          <cell r="G28">
            <v>0</v>
          </cell>
          <cell r="H28">
            <v>0</v>
          </cell>
          <cell r="I28">
            <v>0</v>
          </cell>
          <cell r="J28">
            <v>0</v>
          </cell>
          <cell r="K28">
            <v>0</v>
          </cell>
          <cell r="L28">
            <v>0</v>
          </cell>
          <cell r="M28">
            <v>0</v>
          </cell>
          <cell r="N28">
            <v>0</v>
          </cell>
          <cell r="O28">
            <v>0</v>
          </cell>
          <cell r="P28">
            <v>300000</v>
          </cell>
          <cell r="Q28">
            <v>300000</v>
          </cell>
          <cell r="R28">
            <v>300000</v>
          </cell>
          <cell r="S28">
            <v>300000</v>
          </cell>
          <cell r="T28">
            <v>3300000</v>
          </cell>
          <cell r="U28">
            <v>3300000</v>
          </cell>
          <cell r="V28">
            <v>3300000</v>
          </cell>
          <cell r="W28">
            <v>3300000</v>
          </cell>
          <cell r="X28">
            <v>3300000</v>
          </cell>
          <cell r="Y28">
            <v>3300000</v>
          </cell>
          <cell r="Z28">
            <v>3300000</v>
          </cell>
          <cell r="AA28">
            <v>3300000</v>
          </cell>
          <cell r="AB28">
            <v>3300000</v>
          </cell>
          <cell r="AC28">
            <v>3300000</v>
          </cell>
          <cell r="AD28">
            <v>3300000</v>
          </cell>
          <cell r="AE28">
            <v>3300000</v>
          </cell>
          <cell r="AF28">
            <v>3300000</v>
          </cell>
          <cell r="AG28">
            <v>3300000</v>
          </cell>
          <cell r="AH28">
            <v>3300000</v>
          </cell>
          <cell r="AI28">
            <v>3300000</v>
          </cell>
          <cell r="AJ28">
            <v>3300000</v>
          </cell>
          <cell r="AK28">
            <v>0</v>
          </cell>
          <cell r="AL28">
            <v>0</v>
          </cell>
        </row>
        <row r="29">
          <cell r="A29" t="str">
            <v>5 Year Bond</v>
          </cell>
          <cell r="B29">
            <v>27</v>
          </cell>
          <cell r="C29">
            <v>5000000</v>
          </cell>
          <cell r="D29">
            <v>5000000</v>
          </cell>
          <cell r="E29">
            <v>5000000</v>
          </cell>
          <cell r="F29">
            <v>5000000</v>
          </cell>
          <cell r="G29">
            <v>5000000</v>
          </cell>
          <cell r="H29">
            <v>5000000</v>
          </cell>
          <cell r="I29">
            <v>5000000</v>
          </cell>
          <cell r="J29">
            <v>5000000</v>
          </cell>
          <cell r="K29">
            <v>5000000</v>
          </cell>
          <cell r="L29">
            <v>5000000</v>
          </cell>
          <cell r="M29">
            <v>5000000</v>
          </cell>
          <cell r="N29">
            <v>5000000</v>
          </cell>
          <cell r="O29">
            <v>5000000</v>
          </cell>
          <cell r="P29">
            <v>5000000</v>
          </cell>
          <cell r="Q29">
            <v>5000000</v>
          </cell>
          <cell r="R29">
            <v>5000000</v>
          </cell>
          <cell r="S29">
            <v>5000000</v>
          </cell>
          <cell r="T29">
            <v>5000000</v>
          </cell>
          <cell r="U29">
            <v>7000000</v>
          </cell>
          <cell r="V29">
            <v>7000000</v>
          </cell>
          <cell r="W29">
            <v>7000000</v>
          </cell>
          <cell r="X29">
            <v>7000000</v>
          </cell>
          <cell r="Y29">
            <v>7000000</v>
          </cell>
          <cell r="Z29">
            <v>7000000</v>
          </cell>
          <cell r="AA29">
            <v>7000000</v>
          </cell>
          <cell r="AB29">
            <v>7000000</v>
          </cell>
          <cell r="AC29">
            <v>7000000</v>
          </cell>
          <cell r="AD29">
            <v>7000000</v>
          </cell>
          <cell r="AE29">
            <v>7000000</v>
          </cell>
          <cell r="AF29">
            <v>7000000</v>
          </cell>
          <cell r="AG29">
            <v>7000000</v>
          </cell>
          <cell r="AH29">
            <v>7000000</v>
          </cell>
          <cell r="AI29">
            <v>7000000</v>
          </cell>
          <cell r="AJ29">
            <v>7000000</v>
          </cell>
          <cell r="AK29">
            <v>0</v>
          </cell>
          <cell r="AL29">
            <v>0</v>
          </cell>
        </row>
        <row r="30">
          <cell r="A30" t="str">
            <v>7 Year Bond</v>
          </cell>
          <cell r="B30">
            <v>28</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row>
        <row r="31">
          <cell r="A31" t="str">
            <v>Loans &amp; Advances</v>
          </cell>
          <cell r="B31">
            <v>29</v>
          </cell>
          <cell r="C31">
            <v>19291119.799999997</v>
          </cell>
          <cell r="D31">
            <v>18810052.129999999</v>
          </cell>
          <cell r="E31">
            <v>19379408</v>
          </cell>
          <cell r="F31">
            <v>20352018.420000002</v>
          </cell>
          <cell r="G31">
            <v>20364236.18</v>
          </cell>
          <cell r="H31">
            <v>20765259.390000001</v>
          </cell>
          <cell r="I31">
            <v>20324878.420000002</v>
          </cell>
          <cell r="J31">
            <v>20516773.240000002</v>
          </cell>
          <cell r="K31">
            <v>20499908.060000002</v>
          </cell>
          <cell r="L31">
            <v>20474164.240000002</v>
          </cell>
          <cell r="M31">
            <v>19718397.240000002</v>
          </cell>
          <cell r="N31">
            <v>16464370</v>
          </cell>
          <cell r="O31">
            <v>15913831.010000002</v>
          </cell>
          <cell r="P31">
            <v>15493670.330000002</v>
          </cell>
          <cell r="Q31">
            <v>16645511.6</v>
          </cell>
          <cell r="R31">
            <v>16838251.52</v>
          </cell>
          <cell r="S31">
            <v>17147184.970000003</v>
          </cell>
          <cell r="T31">
            <v>17420069.219999999</v>
          </cell>
          <cell r="U31">
            <v>18128945.34</v>
          </cell>
          <cell r="V31">
            <v>24926663</v>
          </cell>
          <cell r="W31">
            <v>25748160</v>
          </cell>
          <cell r="X31">
            <v>26101701.879999999</v>
          </cell>
          <cell r="Y31">
            <v>30399217</v>
          </cell>
          <cell r="Z31">
            <v>29907290</v>
          </cell>
          <cell r="AA31">
            <v>30482749</v>
          </cell>
          <cell r="AB31">
            <v>30949223</v>
          </cell>
          <cell r="AC31">
            <v>40171848</v>
          </cell>
          <cell r="AD31">
            <v>40715132</v>
          </cell>
          <cell r="AE31">
            <v>41538150.75</v>
          </cell>
          <cell r="AF31">
            <v>44751173.759999998</v>
          </cell>
          <cell r="AG31">
            <v>43873016.839999996</v>
          </cell>
          <cell r="AH31">
            <v>46656579.259999998</v>
          </cell>
          <cell r="AI31">
            <v>44767164.009999998</v>
          </cell>
          <cell r="AJ31">
            <v>42471091.770000003</v>
          </cell>
          <cell r="AK31">
            <v>0</v>
          </cell>
          <cell r="AL31">
            <v>0</v>
          </cell>
        </row>
        <row r="32">
          <cell r="A32" t="str">
            <v>Loans - RCBs</v>
          </cell>
          <cell r="B32">
            <v>30</v>
          </cell>
          <cell r="C32">
            <v>15125862.09</v>
          </cell>
          <cell r="D32">
            <v>14109380</v>
          </cell>
          <cell r="E32">
            <v>14930259</v>
          </cell>
          <cell r="F32">
            <v>15484588</v>
          </cell>
          <cell r="G32">
            <v>15182279</v>
          </cell>
          <cell r="H32">
            <v>15157401</v>
          </cell>
          <cell r="I32">
            <v>14517251</v>
          </cell>
          <cell r="J32">
            <v>14229279</v>
          </cell>
          <cell r="K32">
            <v>14120473</v>
          </cell>
          <cell r="L32">
            <v>13961684</v>
          </cell>
          <cell r="M32">
            <v>13362442</v>
          </cell>
          <cell r="N32">
            <v>13155540</v>
          </cell>
          <cell r="O32">
            <v>12898465</v>
          </cell>
          <cell r="P32">
            <v>12623491.189999999</v>
          </cell>
          <cell r="Q32">
            <v>13390016</v>
          </cell>
          <cell r="R32">
            <v>13888518</v>
          </cell>
          <cell r="S32">
            <v>14129544.629999999</v>
          </cell>
          <cell r="T32">
            <v>13980077</v>
          </cell>
          <cell r="U32">
            <v>14901429</v>
          </cell>
          <cell r="V32">
            <v>21801983</v>
          </cell>
          <cell r="W32">
            <v>22701932</v>
          </cell>
          <cell r="X32">
            <v>23293690</v>
          </cell>
          <cell r="Y32">
            <v>27748765</v>
          </cell>
          <cell r="Z32">
            <v>27012832</v>
          </cell>
          <cell r="AA32">
            <v>28643368</v>
          </cell>
          <cell r="AB32">
            <v>29087274</v>
          </cell>
          <cell r="AC32">
            <v>37231750</v>
          </cell>
          <cell r="AD32">
            <v>38022382</v>
          </cell>
          <cell r="AE32">
            <v>38852164</v>
          </cell>
          <cell r="AF32">
            <v>41708705</v>
          </cell>
          <cell r="AG32">
            <v>40635239</v>
          </cell>
          <cell r="AH32">
            <v>41290503</v>
          </cell>
          <cell r="AI32">
            <v>38849098</v>
          </cell>
          <cell r="AJ32">
            <v>36370557</v>
          </cell>
          <cell r="AK32">
            <v>0</v>
          </cell>
          <cell r="AL32">
            <v>0</v>
          </cell>
        </row>
        <row r="33">
          <cell r="A33" t="str">
            <v>RCBs Loans</v>
          </cell>
          <cell r="B33">
            <v>31</v>
          </cell>
          <cell r="C33">
            <v>14736631</v>
          </cell>
          <cell r="D33">
            <v>14001249</v>
          </cell>
          <cell r="E33">
            <v>14822449</v>
          </cell>
          <cell r="F33">
            <v>15252302</v>
          </cell>
          <cell r="G33">
            <v>15036866</v>
          </cell>
          <cell r="H33">
            <v>14438117</v>
          </cell>
          <cell r="I33">
            <v>14310751</v>
          </cell>
          <cell r="J33">
            <v>13979838</v>
          </cell>
          <cell r="K33">
            <v>13770351</v>
          </cell>
          <cell r="L33">
            <v>13288376</v>
          </cell>
          <cell r="M33">
            <v>12832138</v>
          </cell>
          <cell r="N33">
            <v>12148446</v>
          </cell>
          <cell r="O33">
            <v>12352872</v>
          </cell>
          <cell r="P33">
            <v>11927927</v>
          </cell>
          <cell r="Q33">
            <v>12630202</v>
          </cell>
          <cell r="R33">
            <v>13034312</v>
          </cell>
          <cell r="S33">
            <v>13011921</v>
          </cell>
          <cell r="T33">
            <v>13126256</v>
          </cell>
          <cell r="U33">
            <v>13699294</v>
          </cell>
          <cell r="V33">
            <v>20448106</v>
          </cell>
          <cell r="W33">
            <v>21759934</v>
          </cell>
          <cell r="X33">
            <v>21988751</v>
          </cell>
          <cell r="Y33">
            <v>25970378</v>
          </cell>
          <cell r="Z33">
            <v>23401986</v>
          </cell>
          <cell r="AA33">
            <v>27038754</v>
          </cell>
          <cell r="AB33">
            <v>27320939</v>
          </cell>
          <cell r="AC33">
            <v>35582606</v>
          </cell>
          <cell r="AD33">
            <v>36013597</v>
          </cell>
          <cell r="AE33">
            <v>37138800</v>
          </cell>
          <cell r="AF33">
            <v>38997189</v>
          </cell>
          <cell r="AG33">
            <v>38330577</v>
          </cell>
          <cell r="AH33">
            <v>38396450</v>
          </cell>
          <cell r="AI33">
            <v>36916561</v>
          </cell>
          <cell r="AJ33">
            <v>34001421</v>
          </cell>
          <cell r="AK33">
            <v>0</v>
          </cell>
          <cell r="AL33">
            <v>0</v>
          </cell>
        </row>
        <row r="34">
          <cell r="A34" t="str">
            <v>Overdrawn Accounts</v>
          </cell>
          <cell r="B34">
            <v>32</v>
          </cell>
          <cell r="C34">
            <v>389231.09</v>
          </cell>
          <cell r="D34">
            <v>108131</v>
          </cell>
          <cell r="E34">
            <v>107810</v>
          </cell>
          <cell r="F34">
            <v>232286</v>
          </cell>
          <cell r="G34">
            <v>145413</v>
          </cell>
          <cell r="H34">
            <v>719284</v>
          </cell>
          <cell r="I34">
            <v>206500</v>
          </cell>
          <cell r="J34">
            <v>249441</v>
          </cell>
          <cell r="K34">
            <v>350122</v>
          </cell>
          <cell r="L34">
            <v>673308</v>
          </cell>
          <cell r="M34">
            <v>530304</v>
          </cell>
          <cell r="N34">
            <v>1007094</v>
          </cell>
          <cell r="O34">
            <v>545593</v>
          </cell>
          <cell r="P34">
            <v>695564.19</v>
          </cell>
          <cell r="Q34">
            <v>759814</v>
          </cell>
          <cell r="R34">
            <v>854206</v>
          </cell>
          <cell r="S34">
            <v>1117623.6299999999</v>
          </cell>
          <cell r="T34">
            <v>853821</v>
          </cell>
          <cell r="U34">
            <v>1202135</v>
          </cell>
          <cell r="V34">
            <v>1353877</v>
          </cell>
          <cell r="W34">
            <v>941998</v>
          </cell>
          <cell r="X34">
            <v>1304939</v>
          </cell>
          <cell r="Y34">
            <v>1778387</v>
          </cell>
          <cell r="Z34">
            <v>3610846</v>
          </cell>
          <cell r="AA34">
            <v>1604614</v>
          </cell>
          <cell r="AB34">
            <v>1766335</v>
          </cell>
          <cell r="AC34">
            <v>1649144</v>
          </cell>
          <cell r="AD34">
            <v>2008785</v>
          </cell>
          <cell r="AE34">
            <v>1713364</v>
          </cell>
          <cell r="AF34">
            <v>2711516</v>
          </cell>
          <cell r="AG34">
            <v>2304662</v>
          </cell>
          <cell r="AH34">
            <v>2894053</v>
          </cell>
          <cell r="AI34">
            <v>1932537</v>
          </cell>
          <cell r="AJ34">
            <v>2369136</v>
          </cell>
          <cell r="AK34">
            <v>0</v>
          </cell>
          <cell r="AL34">
            <v>0</v>
          </cell>
        </row>
        <row r="35">
          <cell r="A35" t="str">
            <v>Loans - Staff</v>
          </cell>
          <cell r="B35">
            <v>33</v>
          </cell>
          <cell r="C35">
            <v>8224622.1799999997</v>
          </cell>
          <cell r="D35">
            <v>8765013</v>
          </cell>
          <cell r="E35">
            <v>9293199</v>
          </cell>
          <cell r="F35">
            <v>9792648.1799999997</v>
          </cell>
          <cell r="G35">
            <v>10091333.18</v>
          </cell>
          <cell r="H35">
            <v>10521517.15</v>
          </cell>
          <cell r="I35">
            <v>10751235.18</v>
          </cell>
          <cell r="J35">
            <v>11175142</v>
          </cell>
          <cell r="K35">
            <v>11301529.82</v>
          </cell>
          <cell r="L35">
            <v>11490477</v>
          </cell>
          <cell r="M35">
            <v>11315014</v>
          </cell>
          <cell r="N35">
            <v>11362915</v>
          </cell>
          <cell r="O35">
            <v>11073159</v>
          </cell>
          <cell r="P35">
            <v>11063167.130000001</v>
          </cell>
          <cell r="Q35">
            <v>11424361.18</v>
          </cell>
          <cell r="R35">
            <v>11240460.18</v>
          </cell>
          <cell r="S35">
            <v>11388107</v>
          </cell>
          <cell r="T35">
            <v>11667630</v>
          </cell>
          <cell r="U35">
            <v>11581205</v>
          </cell>
          <cell r="V35">
            <v>11528387</v>
          </cell>
          <cell r="W35">
            <v>11443372</v>
          </cell>
          <cell r="X35">
            <v>11221473</v>
          </cell>
          <cell r="Y35">
            <v>10982857</v>
          </cell>
          <cell r="Z35">
            <v>10744432</v>
          </cell>
          <cell r="AA35">
            <v>10449879</v>
          </cell>
          <cell r="AB35">
            <v>10564222</v>
          </cell>
          <cell r="AC35">
            <v>10675678</v>
          </cell>
          <cell r="AD35">
            <v>11014121</v>
          </cell>
          <cell r="AE35">
            <v>11025847</v>
          </cell>
          <cell r="AF35">
            <v>11567830</v>
          </cell>
          <cell r="AG35">
            <v>11769662</v>
          </cell>
          <cell r="AH35">
            <v>11771906</v>
          </cell>
          <cell r="AI35">
            <v>12390354</v>
          </cell>
          <cell r="AJ35">
            <v>12128937</v>
          </cell>
          <cell r="AK35">
            <v>0</v>
          </cell>
          <cell r="AL35">
            <v>0</v>
          </cell>
        </row>
        <row r="36">
          <cell r="A36" t="str">
            <v>Staff Loans</v>
          </cell>
          <cell r="B36">
            <v>34</v>
          </cell>
          <cell r="C36">
            <v>7426622</v>
          </cell>
          <cell r="D36">
            <v>7971888</v>
          </cell>
          <cell r="E36">
            <v>8504949</v>
          </cell>
          <cell r="F36">
            <v>9009273</v>
          </cell>
          <cell r="G36">
            <v>9312833</v>
          </cell>
          <cell r="H36">
            <v>9747892</v>
          </cell>
          <cell r="I36">
            <v>9982485</v>
          </cell>
          <cell r="J36">
            <v>10411266.82</v>
          </cell>
          <cell r="K36">
            <v>10542529.82</v>
          </cell>
          <cell r="L36">
            <v>10736351.82</v>
          </cell>
          <cell r="M36">
            <v>10565763.82</v>
          </cell>
          <cell r="N36">
            <v>10618540</v>
          </cell>
          <cell r="O36">
            <v>10333659</v>
          </cell>
          <cell r="P36">
            <v>10328542.130000001</v>
          </cell>
          <cell r="Q36">
            <v>10694611</v>
          </cell>
          <cell r="R36">
            <v>10515585</v>
          </cell>
          <cell r="S36">
            <v>10668107</v>
          </cell>
          <cell r="T36">
            <v>10952505</v>
          </cell>
          <cell r="U36">
            <v>10870955</v>
          </cell>
          <cell r="V36">
            <v>10823012</v>
          </cell>
          <cell r="W36">
            <v>10742872</v>
          </cell>
          <cell r="X36">
            <v>10525848</v>
          </cell>
          <cell r="Y36">
            <v>10292107</v>
          </cell>
          <cell r="Z36">
            <v>10058557</v>
          </cell>
          <cell r="AA36">
            <v>9768879</v>
          </cell>
          <cell r="AB36">
            <v>9888097</v>
          </cell>
          <cell r="AC36">
            <v>10004428</v>
          </cell>
          <cell r="AD36">
            <v>10347746</v>
          </cell>
          <cell r="AE36">
            <v>10364347</v>
          </cell>
          <cell r="AF36">
            <v>10911205</v>
          </cell>
          <cell r="AG36">
            <v>11117912</v>
          </cell>
          <cell r="AH36">
            <v>11125031</v>
          </cell>
          <cell r="AI36">
            <v>11748354</v>
          </cell>
          <cell r="AJ36">
            <v>11491812</v>
          </cell>
          <cell r="AK36">
            <v>0</v>
          </cell>
          <cell r="AL36">
            <v>0</v>
          </cell>
        </row>
        <row r="37">
          <cell r="A37" t="str">
            <v>Ex-staff Mortage Loans</v>
          </cell>
          <cell r="B37">
            <v>35</v>
          </cell>
          <cell r="C37">
            <v>798000.17999999993</v>
          </cell>
          <cell r="D37">
            <v>793125</v>
          </cell>
          <cell r="E37">
            <v>788250</v>
          </cell>
          <cell r="F37">
            <v>783375.17999999993</v>
          </cell>
          <cell r="G37">
            <v>778500.17999999993</v>
          </cell>
          <cell r="H37">
            <v>773625.15</v>
          </cell>
          <cell r="I37">
            <v>768750.17999999993</v>
          </cell>
          <cell r="J37">
            <v>763875.17999999993</v>
          </cell>
          <cell r="K37">
            <v>759000</v>
          </cell>
          <cell r="L37">
            <v>754125.17999999993</v>
          </cell>
          <cell r="M37">
            <v>749250.17999999993</v>
          </cell>
          <cell r="N37">
            <v>744375</v>
          </cell>
          <cell r="O37">
            <v>739500</v>
          </cell>
          <cell r="P37">
            <v>734625</v>
          </cell>
          <cell r="Q37">
            <v>729750.17999999993</v>
          </cell>
          <cell r="R37">
            <v>724875.17999999993</v>
          </cell>
          <cell r="S37">
            <v>720000</v>
          </cell>
          <cell r="T37">
            <v>715125</v>
          </cell>
          <cell r="U37">
            <v>710250</v>
          </cell>
          <cell r="V37">
            <v>705375</v>
          </cell>
          <cell r="W37">
            <v>700500</v>
          </cell>
          <cell r="X37">
            <v>695625</v>
          </cell>
          <cell r="Y37">
            <v>690750</v>
          </cell>
          <cell r="Z37">
            <v>685875</v>
          </cell>
          <cell r="AA37">
            <v>681000</v>
          </cell>
          <cell r="AB37">
            <v>676125</v>
          </cell>
          <cell r="AC37">
            <v>671250</v>
          </cell>
          <cell r="AD37">
            <v>666375</v>
          </cell>
          <cell r="AE37">
            <v>661500</v>
          </cell>
          <cell r="AF37">
            <v>656625</v>
          </cell>
          <cell r="AG37">
            <v>651750</v>
          </cell>
          <cell r="AH37">
            <v>646875</v>
          </cell>
          <cell r="AI37">
            <v>642000</v>
          </cell>
          <cell r="AJ37">
            <v>637125</v>
          </cell>
          <cell r="AK37">
            <v>0</v>
          </cell>
          <cell r="AL37">
            <v>0</v>
          </cell>
        </row>
        <row r="38">
          <cell r="A38" t="str">
            <v>Total Gross Loans &amp; Advances</v>
          </cell>
          <cell r="B38">
            <v>36</v>
          </cell>
          <cell r="C38">
            <v>23350484.27</v>
          </cell>
          <cell r="D38">
            <v>22874393</v>
          </cell>
          <cell r="E38">
            <v>24223458</v>
          </cell>
          <cell r="F38">
            <v>25277236.18</v>
          </cell>
          <cell r="G38">
            <v>25273612.18</v>
          </cell>
          <cell r="H38">
            <v>25678918.149999999</v>
          </cell>
          <cell r="I38">
            <v>25268486.18</v>
          </cell>
          <cell r="J38">
            <v>25404421</v>
          </cell>
          <cell r="K38">
            <v>25422002.82</v>
          </cell>
          <cell r="L38">
            <v>25452161</v>
          </cell>
          <cell r="M38">
            <v>24677456</v>
          </cell>
          <cell r="N38">
            <v>24518455</v>
          </cell>
          <cell r="O38">
            <v>23971624</v>
          </cell>
          <cell r="P38">
            <v>23686658.32</v>
          </cell>
          <cell r="Q38">
            <v>24814377.18</v>
          </cell>
          <cell r="R38">
            <v>25128978.18</v>
          </cell>
          <cell r="S38">
            <v>25517651.629999999</v>
          </cell>
          <cell r="T38">
            <v>25647707</v>
          </cell>
          <cell r="U38">
            <v>26482634</v>
          </cell>
          <cell r="V38">
            <v>33330370</v>
          </cell>
          <cell r="W38">
            <v>34145304</v>
          </cell>
          <cell r="X38">
            <v>34515163</v>
          </cell>
          <cell r="Y38">
            <v>38731622</v>
          </cell>
          <cell r="Z38">
            <v>37757264</v>
          </cell>
          <cell r="AA38">
            <v>39093247</v>
          </cell>
          <cell r="AB38">
            <v>39651496</v>
          </cell>
          <cell r="AC38">
            <v>47907428</v>
          </cell>
          <cell r="AD38">
            <v>49036503</v>
          </cell>
          <cell r="AE38">
            <v>49878011</v>
          </cell>
          <cell r="AF38">
            <v>53276535</v>
          </cell>
          <cell r="AG38">
            <v>52404901</v>
          </cell>
          <cell r="AH38">
            <v>53062409</v>
          </cell>
          <cell r="AI38">
            <v>51239452</v>
          </cell>
          <cell r="AJ38">
            <v>48499494</v>
          </cell>
          <cell r="AK38">
            <v>0</v>
          </cell>
          <cell r="AL38">
            <v>0</v>
          </cell>
        </row>
        <row r="39">
          <cell r="A39" t="str">
            <v>Staff Loan Receivable</v>
          </cell>
          <cell r="B39">
            <v>37</v>
          </cell>
          <cell r="C39">
            <v>-1363831.87</v>
          </cell>
          <cell r="D39">
            <v>-1363831.87</v>
          </cell>
          <cell r="E39">
            <v>-2165508</v>
          </cell>
          <cell r="F39">
            <v>-2165508.7599999998</v>
          </cell>
          <cell r="G39">
            <v>-2165508</v>
          </cell>
          <cell r="H39">
            <v>-2165508.7599999998</v>
          </cell>
          <cell r="I39">
            <v>-2165508.7599999998</v>
          </cell>
          <cell r="J39">
            <v>-2165508.7599999998</v>
          </cell>
          <cell r="K39">
            <v>-2165508.7599999998</v>
          </cell>
          <cell r="L39">
            <v>-2165508.7599999998</v>
          </cell>
          <cell r="M39">
            <v>-2165508.7599999998</v>
          </cell>
          <cell r="N39">
            <v>-4077386</v>
          </cell>
          <cell r="O39">
            <v>-4077386</v>
          </cell>
          <cell r="P39">
            <v>-4077386</v>
          </cell>
          <cell r="Q39">
            <v>-4077385.67</v>
          </cell>
          <cell r="R39">
            <v>-4077385.67</v>
          </cell>
          <cell r="S39">
            <v>-4077385.67</v>
          </cell>
          <cell r="T39">
            <v>-4077385.67</v>
          </cell>
          <cell r="U39">
            <v>-4077385.67</v>
          </cell>
          <cell r="V39">
            <v>-4077386</v>
          </cell>
          <cell r="W39">
            <v>-4077386</v>
          </cell>
          <cell r="X39">
            <v>-4077386</v>
          </cell>
          <cell r="Y39">
            <v>-4077386</v>
          </cell>
          <cell r="Z39">
            <v>-3696362</v>
          </cell>
          <cell r="AA39">
            <v>-4077386</v>
          </cell>
          <cell r="AB39">
            <v>-4077386</v>
          </cell>
          <cell r="AC39">
            <v>-3696362</v>
          </cell>
          <cell r="AD39">
            <v>-3696362</v>
          </cell>
          <cell r="AE39">
            <v>-3696362</v>
          </cell>
          <cell r="AF39">
            <v>-3539065.24</v>
          </cell>
          <cell r="AG39">
            <v>-3539065.24</v>
          </cell>
          <cell r="AH39">
            <v>-3539065</v>
          </cell>
          <cell r="AI39">
            <v>-3798455.9899999998</v>
          </cell>
          <cell r="AJ39">
            <v>-3798456.23</v>
          </cell>
          <cell r="AK39">
            <v>0</v>
          </cell>
          <cell r="AL39">
            <v>0</v>
          </cell>
        </row>
        <row r="40">
          <cell r="A40" t="str">
            <v>Interest in suspense</v>
          </cell>
          <cell r="B40">
            <v>38</v>
          </cell>
          <cell r="C40">
            <v>-15377</v>
          </cell>
          <cell r="D40">
            <v>-15377</v>
          </cell>
          <cell r="E40">
            <v>-15377</v>
          </cell>
          <cell r="F40">
            <v>-15377</v>
          </cell>
          <cell r="G40">
            <v>-15377</v>
          </cell>
          <cell r="H40">
            <v>-15377</v>
          </cell>
          <cell r="I40">
            <v>-15377</v>
          </cell>
          <cell r="J40">
            <v>-15377</v>
          </cell>
          <cell r="K40">
            <v>-15377</v>
          </cell>
          <cell r="L40">
            <v>-15377</v>
          </cell>
          <cell r="M40">
            <v>-15377</v>
          </cell>
          <cell r="N40">
            <v>-15377</v>
          </cell>
          <cell r="O40">
            <v>-15376.99</v>
          </cell>
          <cell r="P40">
            <v>-15376.99</v>
          </cell>
          <cell r="Q40">
            <v>-15376.99</v>
          </cell>
          <cell r="R40">
            <v>-15376.99</v>
          </cell>
          <cell r="S40">
            <v>-15376.99</v>
          </cell>
          <cell r="T40">
            <v>-15376.99</v>
          </cell>
          <cell r="U40">
            <v>-15376.99</v>
          </cell>
          <cell r="V40">
            <v>-15377</v>
          </cell>
          <cell r="W40">
            <v>-15377</v>
          </cell>
          <cell r="X40">
            <v>-15377</v>
          </cell>
          <cell r="Y40">
            <v>-15377</v>
          </cell>
          <cell r="Z40">
            <v>-15377</v>
          </cell>
          <cell r="AA40">
            <v>-15377</v>
          </cell>
          <cell r="AB40">
            <v>-15377</v>
          </cell>
          <cell r="AC40">
            <v>-15377</v>
          </cell>
          <cell r="AD40">
            <v>-15377</v>
          </cell>
          <cell r="AE40">
            <v>-15377</v>
          </cell>
          <cell r="AF40">
            <v>-15377</v>
          </cell>
          <cell r="AG40">
            <v>-15377</v>
          </cell>
          <cell r="AH40">
            <v>-15377</v>
          </cell>
          <cell r="AI40">
            <v>-15377</v>
          </cell>
          <cell r="AJ40">
            <v>-15377</v>
          </cell>
          <cell r="AK40">
            <v>0</v>
          </cell>
          <cell r="AL40">
            <v>0</v>
          </cell>
        </row>
        <row r="41">
          <cell r="A41" t="str">
            <v>Impairment losses</v>
          </cell>
          <cell r="B41">
            <v>39</v>
          </cell>
          <cell r="C41">
            <v>-2680155.6</v>
          </cell>
          <cell r="D41">
            <v>-2685132</v>
          </cell>
          <cell r="E41">
            <v>-2663165</v>
          </cell>
          <cell r="F41">
            <v>-2744332</v>
          </cell>
          <cell r="G41">
            <v>-2728491</v>
          </cell>
          <cell r="H41">
            <v>-2732773</v>
          </cell>
          <cell r="I41">
            <v>-2762722</v>
          </cell>
          <cell r="J41">
            <v>-2706762</v>
          </cell>
          <cell r="K41">
            <v>-2741209</v>
          </cell>
          <cell r="L41">
            <v>-2797111</v>
          </cell>
          <cell r="M41">
            <v>-2778173</v>
          </cell>
          <cell r="N41">
            <v>-3961322</v>
          </cell>
          <cell r="O41">
            <v>-3965030</v>
          </cell>
          <cell r="P41">
            <v>-4100225</v>
          </cell>
          <cell r="Q41">
            <v>-4076102.92</v>
          </cell>
          <cell r="R41">
            <v>-4197964</v>
          </cell>
          <cell r="S41">
            <v>-4277704</v>
          </cell>
          <cell r="T41">
            <v>-4134875.12</v>
          </cell>
          <cell r="U41">
            <v>-4260926</v>
          </cell>
          <cell r="V41">
            <v>-4310944</v>
          </cell>
          <cell r="W41">
            <v>-4304381</v>
          </cell>
          <cell r="X41">
            <v>-4320698.12</v>
          </cell>
          <cell r="Y41">
            <v>-4239642</v>
          </cell>
          <cell r="Z41">
            <v>-4138235</v>
          </cell>
          <cell r="AA41">
            <v>-4517735</v>
          </cell>
          <cell r="AB41">
            <v>-4609510</v>
          </cell>
          <cell r="AC41">
            <v>-4023841</v>
          </cell>
          <cell r="AD41">
            <v>-4609632</v>
          </cell>
          <cell r="AE41">
            <v>-4628121.25</v>
          </cell>
          <cell r="AF41">
            <v>-4970919</v>
          </cell>
          <cell r="AG41">
            <v>-4977441.92</v>
          </cell>
          <cell r="AH41">
            <v>-2851387.7399999998</v>
          </cell>
          <cell r="AI41">
            <v>-2658455</v>
          </cell>
          <cell r="AJ41">
            <v>-2214569</v>
          </cell>
          <cell r="AK41">
            <v>0</v>
          </cell>
          <cell r="AL41">
            <v>0</v>
          </cell>
        </row>
        <row r="42">
          <cell r="A42" t="str">
            <v>Investment securities</v>
          </cell>
          <cell r="B42">
            <v>40</v>
          </cell>
          <cell r="C42">
            <v>14188885</v>
          </cell>
          <cell r="D42">
            <v>14188885</v>
          </cell>
          <cell r="E42">
            <v>2495737.1099999994</v>
          </cell>
          <cell r="F42">
            <v>2538519.4900000002</v>
          </cell>
          <cell r="G42">
            <v>2538519.4900000002</v>
          </cell>
          <cell r="H42">
            <v>2538519.4900000002</v>
          </cell>
          <cell r="I42">
            <v>2538519.4900000002</v>
          </cell>
          <cell r="J42">
            <v>2538519.4900000002</v>
          </cell>
          <cell r="K42">
            <v>2538519.4900000002</v>
          </cell>
          <cell r="L42">
            <v>2538519</v>
          </cell>
          <cell r="M42">
            <v>2538519.4900000002</v>
          </cell>
          <cell r="N42">
            <v>3069530</v>
          </cell>
          <cell r="O42">
            <v>3069530</v>
          </cell>
          <cell r="P42">
            <v>3069530</v>
          </cell>
          <cell r="Q42">
            <v>3069530.27</v>
          </cell>
          <cell r="R42">
            <v>3069530.27</v>
          </cell>
          <cell r="S42">
            <v>3069530.27</v>
          </cell>
          <cell r="T42">
            <v>3069530</v>
          </cell>
          <cell r="U42">
            <v>3069530.27</v>
          </cell>
          <cell r="V42">
            <v>3069530</v>
          </cell>
          <cell r="W42">
            <v>3069530</v>
          </cell>
          <cell r="X42">
            <v>3069530</v>
          </cell>
          <cell r="Y42">
            <v>3069530</v>
          </cell>
          <cell r="Z42">
            <v>3669199</v>
          </cell>
          <cell r="AA42">
            <v>3069530</v>
          </cell>
          <cell r="AB42">
            <v>3069530</v>
          </cell>
          <cell r="AC42">
            <v>3669199.12</v>
          </cell>
          <cell r="AD42">
            <v>3669199</v>
          </cell>
          <cell r="AE42">
            <v>3669199</v>
          </cell>
          <cell r="AF42">
            <v>3951147.8600000003</v>
          </cell>
          <cell r="AG42">
            <v>3951147.74</v>
          </cell>
          <cell r="AH42">
            <v>3951148</v>
          </cell>
          <cell r="AI42">
            <v>4092122.36</v>
          </cell>
          <cell r="AJ42">
            <v>4092124.1</v>
          </cell>
          <cell r="AK42">
            <v>0</v>
          </cell>
          <cell r="AL42">
            <v>0</v>
          </cell>
        </row>
        <row r="43">
          <cell r="A43" t="str">
            <v>Deferred Tax Assets</v>
          </cell>
          <cell r="B43">
            <v>41</v>
          </cell>
          <cell r="C43">
            <v>24902</v>
          </cell>
          <cell r="D43">
            <v>24902</v>
          </cell>
          <cell r="E43">
            <v>24902</v>
          </cell>
          <cell r="F43">
            <v>176630.28</v>
          </cell>
          <cell r="G43">
            <v>176630.28</v>
          </cell>
          <cell r="H43">
            <v>176630.28</v>
          </cell>
          <cell r="I43">
            <v>176630.28</v>
          </cell>
          <cell r="J43">
            <v>176630.28</v>
          </cell>
          <cell r="K43">
            <v>176630.28</v>
          </cell>
          <cell r="L43">
            <v>176630</v>
          </cell>
          <cell r="M43">
            <v>176630.28</v>
          </cell>
          <cell r="N43">
            <v>436372</v>
          </cell>
          <cell r="O43">
            <v>436372</v>
          </cell>
          <cell r="P43">
            <v>436372</v>
          </cell>
          <cell r="Q43">
            <v>436372</v>
          </cell>
          <cell r="R43">
            <v>436372.28</v>
          </cell>
          <cell r="S43">
            <v>436372.28</v>
          </cell>
          <cell r="T43">
            <v>436372.28</v>
          </cell>
          <cell r="U43">
            <v>436372.28</v>
          </cell>
          <cell r="V43">
            <v>436372</v>
          </cell>
          <cell r="W43">
            <v>586372</v>
          </cell>
          <cell r="X43">
            <v>586372</v>
          </cell>
          <cell r="Y43">
            <v>586372</v>
          </cell>
          <cell r="Z43">
            <v>3036332</v>
          </cell>
          <cell r="AA43">
            <v>586372</v>
          </cell>
          <cell r="AB43">
            <v>586372</v>
          </cell>
          <cell r="AC43">
            <v>3071238</v>
          </cell>
          <cell r="AD43">
            <v>3071238</v>
          </cell>
          <cell r="AE43">
            <v>3071238</v>
          </cell>
          <cell r="AF43">
            <v>3071238.28</v>
          </cell>
          <cell r="AG43">
            <v>3071238</v>
          </cell>
          <cell r="AH43">
            <v>3071238</v>
          </cell>
          <cell r="AI43">
            <v>3171723</v>
          </cell>
          <cell r="AJ43">
            <v>3171723</v>
          </cell>
          <cell r="AK43">
            <v>0</v>
          </cell>
          <cell r="AL43">
            <v>0</v>
          </cell>
        </row>
        <row r="44">
          <cell r="A44" t="str">
            <v>Intangible Assets</v>
          </cell>
          <cell r="B44">
            <v>42</v>
          </cell>
          <cell r="C44">
            <v>3963228</v>
          </cell>
          <cell r="D44">
            <v>3875327</v>
          </cell>
          <cell r="E44">
            <v>3771926</v>
          </cell>
          <cell r="F44">
            <v>3688552</v>
          </cell>
          <cell r="G44">
            <v>3584793</v>
          </cell>
          <cell r="H44">
            <v>3481033</v>
          </cell>
          <cell r="I44">
            <v>3377275</v>
          </cell>
          <cell r="J44">
            <v>3273516</v>
          </cell>
          <cell r="K44">
            <v>3169757</v>
          </cell>
          <cell r="L44">
            <v>3065998</v>
          </cell>
          <cell r="M44">
            <v>2962238</v>
          </cell>
          <cell r="N44">
            <v>2870446</v>
          </cell>
          <cell r="O44">
            <v>2766116</v>
          </cell>
          <cell r="P44">
            <v>3597913</v>
          </cell>
          <cell r="Q44">
            <v>3477442</v>
          </cell>
          <cell r="R44">
            <v>3356971</v>
          </cell>
          <cell r="S44">
            <v>3236499</v>
          </cell>
          <cell r="T44">
            <v>3116028</v>
          </cell>
          <cell r="U44">
            <v>2995556</v>
          </cell>
          <cell r="V44">
            <v>2875085</v>
          </cell>
          <cell r="W44">
            <v>2754613.8</v>
          </cell>
          <cell r="X44">
            <v>2790363.43</v>
          </cell>
          <cell r="Y44">
            <v>3435853.0000000005</v>
          </cell>
          <cell r="Z44">
            <v>3296563</v>
          </cell>
          <cell r="AA44">
            <v>6341515</v>
          </cell>
          <cell r="AB44">
            <v>6149603</v>
          </cell>
          <cell r="AC44">
            <v>6026123</v>
          </cell>
          <cell r="AD44">
            <v>5833009</v>
          </cell>
          <cell r="AE44">
            <v>5639897</v>
          </cell>
          <cell r="AF44">
            <v>5446784.0099999998</v>
          </cell>
          <cell r="AG44">
            <v>5253671</v>
          </cell>
          <cell r="AH44">
            <v>5060559</v>
          </cell>
          <cell r="AI44">
            <v>4867446.9400000004</v>
          </cell>
          <cell r="AJ44">
            <v>4847512</v>
          </cell>
          <cell r="AK44">
            <v>0</v>
          </cell>
          <cell r="AL44">
            <v>0</v>
          </cell>
        </row>
        <row r="45">
          <cell r="A45" t="str">
            <v>Other Assets</v>
          </cell>
          <cell r="B45">
            <v>43</v>
          </cell>
          <cell r="C45">
            <v>20347619.659999996</v>
          </cell>
          <cell r="D45">
            <v>19447375.049999997</v>
          </cell>
          <cell r="E45">
            <v>25316780.939999994</v>
          </cell>
          <cell r="F45">
            <v>29373135.919999994</v>
          </cell>
          <cell r="G45">
            <v>27956697.09</v>
          </cell>
          <cell r="H45">
            <v>25637644.829999998</v>
          </cell>
          <cell r="I45">
            <v>20111722.869999997</v>
          </cell>
          <cell r="J45">
            <v>23152272.099999994</v>
          </cell>
          <cell r="K45">
            <v>22446229.519999996</v>
          </cell>
          <cell r="L45">
            <v>24518730.350000001</v>
          </cell>
          <cell r="M45">
            <v>24771336.129999995</v>
          </cell>
          <cell r="N45">
            <v>24833266</v>
          </cell>
          <cell r="O45">
            <v>30450459</v>
          </cell>
          <cell r="P45">
            <v>29141280</v>
          </cell>
          <cell r="Q45">
            <v>31827832.52</v>
          </cell>
          <cell r="R45">
            <v>30924721</v>
          </cell>
          <cell r="S45">
            <v>26745365</v>
          </cell>
          <cell r="T45">
            <v>26355700</v>
          </cell>
          <cell r="U45">
            <v>37314383</v>
          </cell>
          <cell r="V45">
            <v>29785572.399999999</v>
          </cell>
          <cell r="W45">
            <v>25546794.050000001</v>
          </cell>
          <cell r="X45">
            <v>28384576.829999998</v>
          </cell>
          <cell r="Y45">
            <v>21833141</v>
          </cell>
          <cell r="Z45">
            <v>28493726</v>
          </cell>
          <cell r="AA45">
            <v>25867525</v>
          </cell>
          <cell r="AB45">
            <v>25663179.309999999</v>
          </cell>
          <cell r="AC45">
            <v>25415825.399999999</v>
          </cell>
          <cell r="AD45">
            <v>29443572</v>
          </cell>
          <cell r="AE45">
            <v>27637452.850000001</v>
          </cell>
          <cell r="AF45">
            <v>26843306.25</v>
          </cell>
          <cell r="AG45">
            <v>25489499.18</v>
          </cell>
          <cell r="AH45">
            <v>24133379.309999999</v>
          </cell>
          <cell r="AI45">
            <v>23815341.84</v>
          </cell>
          <cell r="AJ45">
            <v>26773622.52</v>
          </cell>
          <cell r="AK45">
            <v>0</v>
          </cell>
          <cell r="AL45">
            <v>0</v>
          </cell>
        </row>
        <row r="46">
          <cell r="A46" t="str">
            <v>Interest &amp; Comm accrued</v>
          </cell>
          <cell r="B46">
            <v>44</v>
          </cell>
          <cell r="C46">
            <v>0</v>
          </cell>
          <cell r="D46">
            <v>0</v>
          </cell>
          <cell r="E46">
            <v>0</v>
          </cell>
          <cell r="F46">
            <v>0</v>
          </cell>
          <cell r="G46">
            <v>0</v>
          </cell>
          <cell r="H46">
            <v>0</v>
          </cell>
          <cell r="I46">
            <v>0</v>
          </cell>
          <cell r="J46">
            <v>0</v>
          </cell>
          <cell r="K46">
            <v>0</v>
          </cell>
          <cell r="L46">
            <v>0</v>
          </cell>
          <cell r="M46">
            <v>0</v>
          </cell>
          <cell r="N46">
            <v>0</v>
          </cell>
          <cell r="O46">
            <v>7868605</v>
          </cell>
          <cell r="P46">
            <v>5842273</v>
          </cell>
          <cell r="Q46">
            <v>6897573</v>
          </cell>
          <cell r="R46">
            <v>8314072</v>
          </cell>
          <cell r="S46">
            <v>6910054</v>
          </cell>
          <cell r="T46">
            <v>5906711</v>
          </cell>
          <cell r="U46">
            <v>7047641</v>
          </cell>
          <cell r="V46">
            <v>6418611</v>
          </cell>
          <cell r="W46">
            <v>7096051</v>
          </cell>
          <cell r="X46">
            <v>9052023</v>
          </cell>
          <cell r="Y46">
            <v>6296063</v>
          </cell>
          <cell r="Z46">
            <v>6847822</v>
          </cell>
          <cell r="AA46">
            <v>5751195</v>
          </cell>
          <cell r="AB46">
            <v>6468693.5199999996</v>
          </cell>
          <cell r="AC46">
            <v>7776817</v>
          </cell>
          <cell r="AD46">
            <v>10237680</v>
          </cell>
          <cell r="AE46">
            <v>6795193</v>
          </cell>
          <cell r="AF46">
            <v>7614773</v>
          </cell>
          <cell r="AG46">
            <v>6848795.5</v>
          </cell>
          <cell r="AH46">
            <v>7624843</v>
          </cell>
          <cell r="AI46">
            <v>6508130</v>
          </cell>
          <cell r="AJ46">
            <v>7548277</v>
          </cell>
          <cell r="AK46">
            <v>0</v>
          </cell>
          <cell r="AL46">
            <v>0</v>
          </cell>
        </row>
        <row r="47">
          <cell r="A47" t="str">
            <v>Deferred cost of intervention</v>
          </cell>
          <cell r="B47">
            <v>45</v>
          </cell>
          <cell r="C47">
            <v>0</v>
          </cell>
          <cell r="D47">
            <v>0</v>
          </cell>
          <cell r="E47">
            <v>0</v>
          </cell>
          <cell r="F47">
            <v>0</v>
          </cell>
          <cell r="G47">
            <v>0</v>
          </cell>
          <cell r="H47">
            <v>0</v>
          </cell>
          <cell r="I47">
            <v>0</v>
          </cell>
          <cell r="J47">
            <v>0</v>
          </cell>
          <cell r="K47">
            <v>0</v>
          </cell>
          <cell r="L47">
            <v>0</v>
          </cell>
          <cell r="M47">
            <v>0</v>
          </cell>
          <cell r="N47">
            <v>0</v>
          </cell>
          <cell r="O47">
            <v>8152168</v>
          </cell>
          <cell r="P47">
            <v>8152168</v>
          </cell>
          <cell r="Q47">
            <v>8028150.5199999996</v>
          </cell>
          <cell r="R47">
            <v>8028151</v>
          </cell>
          <cell r="S47">
            <v>8028151</v>
          </cell>
          <cell r="T47">
            <v>8028151</v>
          </cell>
          <cell r="U47">
            <v>8028151</v>
          </cell>
          <cell r="V47">
            <v>8028151</v>
          </cell>
          <cell r="W47">
            <v>8028151</v>
          </cell>
          <cell r="X47">
            <v>8028151</v>
          </cell>
          <cell r="Y47">
            <v>8028151</v>
          </cell>
          <cell r="Z47">
            <v>7790550</v>
          </cell>
          <cell r="AA47">
            <v>8028151</v>
          </cell>
          <cell r="AB47">
            <v>8028151</v>
          </cell>
          <cell r="AC47">
            <v>7790549</v>
          </cell>
          <cell r="AD47">
            <v>7790549</v>
          </cell>
          <cell r="AE47">
            <v>7790549</v>
          </cell>
          <cell r="AF47">
            <v>7545804.6799999997</v>
          </cell>
          <cell r="AG47">
            <v>7545803.6799999997</v>
          </cell>
          <cell r="AH47">
            <v>7545804</v>
          </cell>
          <cell r="AI47">
            <v>7423432.8399999999</v>
          </cell>
          <cell r="AJ47">
            <v>7423432.5199999996</v>
          </cell>
          <cell r="AK47">
            <v>0</v>
          </cell>
          <cell r="AL47">
            <v>0</v>
          </cell>
        </row>
        <row r="48">
          <cell r="A48" t="str">
            <v xml:space="preserve">Sundry Payments </v>
          </cell>
          <cell r="B48">
            <v>46</v>
          </cell>
          <cell r="C48">
            <v>0</v>
          </cell>
          <cell r="D48">
            <v>0</v>
          </cell>
          <cell r="E48">
            <v>0</v>
          </cell>
          <cell r="F48">
            <v>0</v>
          </cell>
          <cell r="G48">
            <v>0</v>
          </cell>
          <cell r="H48">
            <v>0</v>
          </cell>
          <cell r="I48">
            <v>0</v>
          </cell>
          <cell r="J48">
            <v>0</v>
          </cell>
          <cell r="K48">
            <v>0</v>
          </cell>
          <cell r="L48">
            <v>0</v>
          </cell>
          <cell r="M48">
            <v>0</v>
          </cell>
          <cell r="N48">
            <v>0</v>
          </cell>
          <cell r="O48">
            <v>3135422</v>
          </cell>
          <cell r="P48">
            <v>3229780</v>
          </cell>
          <cell r="Q48">
            <v>3290534</v>
          </cell>
          <cell r="R48">
            <v>3260343</v>
          </cell>
          <cell r="S48">
            <v>3506711</v>
          </cell>
          <cell r="T48">
            <v>4822396</v>
          </cell>
          <cell r="U48">
            <v>3890646</v>
          </cell>
          <cell r="V48">
            <v>3767449</v>
          </cell>
          <cell r="W48">
            <v>3737342</v>
          </cell>
          <cell r="X48">
            <v>4151553.83</v>
          </cell>
          <cell r="Y48">
            <v>3119749</v>
          </cell>
          <cell r="Z48">
            <v>2844147</v>
          </cell>
          <cell r="AA48">
            <v>3622059</v>
          </cell>
          <cell r="AB48">
            <v>3414645</v>
          </cell>
          <cell r="AC48">
            <v>3648785.4</v>
          </cell>
          <cell r="AD48">
            <v>3624188</v>
          </cell>
          <cell r="AE48">
            <v>3310905.85</v>
          </cell>
          <cell r="AF48">
            <v>3208499.92</v>
          </cell>
          <cell r="AG48">
            <v>2800193</v>
          </cell>
          <cell r="AH48">
            <v>2482624</v>
          </cell>
          <cell r="AI48">
            <v>2793696</v>
          </cell>
          <cell r="AJ48">
            <v>2684438</v>
          </cell>
          <cell r="AK48">
            <v>0</v>
          </cell>
          <cell r="AL48">
            <v>0</v>
          </cell>
        </row>
        <row r="49">
          <cell r="A49" t="str">
            <v>Sundry Payments  - RCBs</v>
          </cell>
          <cell r="B49">
            <v>47</v>
          </cell>
          <cell r="C49">
            <v>0</v>
          </cell>
          <cell r="D49">
            <v>0</v>
          </cell>
          <cell r="E49">
            <v>0</v>
          </cell>
          <cell r="F49">
            <v>0</v>
          </cell>
          <cell r="G49">
            <v>0</v>
          </cell>
          <cell r="H49">
            <v>0</v>
          </cell>
          <cell r="I49">
            <v>0</v>
          </cell>
          <cell r="J49">
            <v>0</v>
          </cell>
          <cell r="K49">
            <v>0</v>
          </cell>
          <cell r="L49">
            <v>0</v>
          </cell>
          <cell r="M49">
            <v>0</v>
          </cell>
          <cell r="N49">
            <v>0</v>
          </cell>
          <cell r="O49">
            <v>9697729</v>
          </cell>
          <cell r="P49">
            <v>8617064</v>
          </cell>
          <cell r="Q49">
            <v>11072043</v>
          </cell>
          <cell r="R49">
            <v>7718714</v>
          </cell>
          <cell r="S49">
            <v>5442995</v>
          </cell>
          <cell r="T49">
            <v>5326082</v>
          </cell>
          <cell r="U49">
            <v>8913674</v>
          </cell>
          <cell r="V49">
            <v>7456884</v>
          </cell>
          <cell r="W49">
            <v>4350555</v>
          </cell>
          <cell r="X49">
            <v>3912462</v>
          </cell>
          <cell r="Y49">
            <v>1233904</v>
          </cell>
          <cell r="Z49">
            <v>8369769</v>
          </cell>
          <cell r="AA49">
            <v>5689184</v>
          </cell>
          <cell r="AB49">
            <v>5676963.79</v>
          </cell>
          <cell r="AC49">
            <v>4171916</v>
          </cell>
          <cell r="AD49">
            <v>6126912</v>
          </cell>
          <cell r="AE49">
            <v>6395453</v>
          </cell>
          <cell r="AF49">
            <v>4997856</v>
          </cell>
          <cell r="AG49">
            <v>4987991</v>
          </cell>
          <cell r="AH49">
            <v>2730314</v>
          </cell>
          <cell r="AI49">
            <v>4939826</v>
          </cell>
          <cell r="AJ49">
            <v>5057257</v>
          </cell>
          <cell r="AK49">
            <v>0</v>
          </cell>
          <cell r="AL49">
            <v>0</v>
          </cell>
        </row>
        <row r="50">
          <cell r="A50" t="str">
            <v>Prepayments</v>
          </cell>
          <cell r="B50">
            <v>48</v>
          </cell>
          <cell r="C50">
            <v>19126131.899999999</v>
          </cell>
          <cell r="D50">
            <v>18045263</v>
          </cell>
          <cell r="E50">
            <v>15867656.699999999</v>
          </cell>
          <cell r="F50">
            <v>19462970.539999999</v>
          </cell>
          <cell r="G50">
            <v>18677545</v>
          </cell>
          <cell r="H50">
            <v>16153024.829999998</v>
          </cell>
          <cell r="I50">
            <v>18663395.219999999</v>
          </cell>
          <cell r="J50">
            <v>13559401.800000001</v>
          </cell>
          <cell r="K50">
            <v>11893789.889999999</v>
          </cell>
          <cell r="L50">
            <v>12476520.5</v>
          </cell>
          <cell r="M50">
            <v>13330746.73</v>
          </cell>
          <cell r="N50">
            <v>11301219</v>
          </cell>
          <cell r="O50">
            <v>761913</v>
          </cell>
          <cell r="P50">
            <v>691504</v>
          </cell>
          <cell r="Q50">
            <v>636455</v>
          </cell>
          <cell r="R50">
            <v>574041</v>
          </cell>
          <cell r="S50">
            <v>527593</v>
          </cell>
          <cell r="T50">
            <v>576356</v>
          </cell>
          <cell r="U50">
            <v>622009</v>
          </cell>
          <cell r="V50">
            <v>550808</v>
          </cell>
          <cell r="W50">
            <v>462607</v>
          </cell>
          <cell r="X50">
            <v>382905</v>
          </cell>
          <cell r="Y50">
            <v>303204</v>
          </cell>
          <cell r="Z50">
            <v>560583</v>
          </cell>
          <cell r="AA50">
            <v>607521</v>
          </cell>
          <cell r="AB50">
            <v>545588</v>
          </cell>
          <cell r="AC50">
            <v>484469</v>
          </cell>
          <cell r="AD50">
            <v>592138</v>
          </cell>
          <cell r="AE50">
            <v>665311</v>
          </cell>
          <cell r="AF50">
            <v>728649</v>
          </cell>
          <cell r="AG50">
            <v>663680</v>
          </cell>
          <cell r="AH50">
            <v>729227</v>
          </cell>
          <cell r="AI50">
            <v>659075</v>
          </cell>
          <cell r="AJ50">
            <v>594440</v>
          </cell>
          <cell r="AK50">
            <v>0</v>
          </cell>
          <cell r="AL50">
            <v>0</v>
          </cell>
        </row>
        <row r="51">
          <cell r="A51" t="str">
            <v>ATM Cards stock</v>
          </cell>
          <cell r="B51">
            <v>49</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342054</v>
          </cell>
          <cell r="Y51">
            <v>283889</v>
          </cell>
          <cell r="Z51">
            <v>268948</v>
          </cell>
          <cell r="AA51">
            <v>264386</v>
          </cell>
          <cell r="AB51">
            <v>237014</v>
          </cell>
          <cell r="AC51">
            <v>227890</v>
          </cell>
          <cell r="AD51">
            <v>227890</v>
          </cell>
          <cell r="AE51">
            <v>223328</v>
          </cell>
          <cell r="AF51">
            <v>209642</v>
          </cell>
          <cell r="AG51">
            <v>189113</v>
          </cell>
          <cell r="AH51">
            <v>178848</v>
          </cell>
          <cell r="AI51">
            <v>174286</v>
          </cell>
          <cell r="AJ51">
            <v>164706</v>
          </cell>
          <cell r="AK51">
            <v>0</v>
          </cell>
          <cell r="AL51">
            <v>0</v>
          </cell>
        </row>
        <row r="52">
          <cell r="A52" t="str">
            <v>Stationery stock</v>
          </cell>
          <cell r="B52">
            <v>50</v>
          </cell>
          <cell r="C52">
            <v>0</v>
          </cell>
          <cell r="D52">
            <v>0</v>
          </cell>
          <cell r="E52">
            <v>0</v>
          </cell>
          <cell r="F52">
            <v>0</v>
          </cell>
          <cell r="G52">
            <v>0</v>
          </cell>
          <cell r="H52">
            <v>0</v>
          </cell>
          <cell r="I52">
            <v>0</v>
          </cell>
          <cell r="J52">
            <v>0</v>
          </cell>
          <cell r="K52">
            <v>0</v>
          </cell>
          <cell r="L52">
            <v>0</v>
          </cell>
          <cell r="M52">
            <v>0</v>
          </cell>
          <cell r="N52">
            <v>0</v>
          </cell>
          <cell r="O52">
            <v>226690</v>
          </cell>
          <cell r="P52">
            <v>232246</v>
          </cell>
          <cell r="Q52">
            <v>195108</v>
          </cell>
          <cell r="R52">
            <v>181261</v>
          </cell>
          <cell r="S52">
            <v>202835</v>
          </cell>
          <cell r="T52">
            <v>209084</v>
          </cell>
          <cell r="U52">
            <v>207616</v>
          </cell>
          <cell r="V52">
            <v>203543</v>
          </cell>
          <cell r="W52">
            <v>181757</v>
          </cell>
          <cell r="X52">
            <v>206692</v>
          </cell>
          <cell r="Y52">
            <v>368650</v>
          </cell>
          <cell r="Z52">
            <v>362697</v>
          </cell>
          <cell r="AA52">
            <v>346380</v>
          </cell>
          <cell r="AB52">
            <v>380634</v>
          </cell>
          <cell r="AC52">
            <v>387698</v>
          </cell>
          <cell r="AD52">
            <v>370685</v>
          </cell>
          <cell r="AE52">
            <v>407887</v>
          </cell>
          <cell r="AF52">
            <v>430916</v>
          </cell>
          <cell r="AG52">
            <v>430388</v>
          </cell>
          <cell r="AH52">
            <v>464732</v>
          </cell>
          <cell r="AI52">
            <v>420025</v>
          </cell>
          <cell r="AJ52">
            <v>429534</v>
          </cell>
          <cell r="AK52">
            <v>0</v>
          </cell>
          <cell r="AL52">
            <v>0</v>
          </cell>
        </row>
        <row r="53">
          <cell r="A53" t="str">
            <v>MICR Cheque stock</v>
          </cell>
          <cell r="B53">
            <v>51</v>
          </cell>
          <cell r="C53">
            <v>0</v>
          </cell>
          <cell r="D53">
            <v>0</v>
          </cell>
          <cell r="E53">
            <v>0</v>
          </cell>
          <cell r="F53">
            <v>0</v>
          </cell>
          <cell r="G53">
            <v>0</v>
          </cell>
          <cell r="H53">
            <v>0</v>
          </cell>
          <cell r="I53">
            <v>0</v>
          </cell>
          <cell r="J53">
            <v>0</v>
          </cell>
          <cell r="K53">
            <v>0</v>
          </cell>
          <cell r="L53">
            <v>0</v>
          </cell>
          <cell r="M53">
            <v>0</v>
          </cell>
          <cell r="N53">
            <v>0</v>
          </cell>
          <cell r="O53">
            <v>242394</v>
          </cell>
          <cell r="P53">
            <v>404086</v>
          </cell>
          <cell r="Q53">
            <v>333512</v>
          </cell>
          <cell r="R53">
            <v>449472</v>
          </cell>
          <cell r="S53">
            <v>364650</v>
          </cell>
          <cell r="T53">
            <v>603200</v>
          </cell>
          <cell r="U53">
            <v>508341</v>
          </cell>
          <cell r="V53">
            <v>487059</v>
          </cell>
          <cell r="W53">
            <v>390862</v>
          </cell>
          <cell r="X53">
            <v>332079</v>
          </cell>
          <cell r="Y53">
            <v>331699</v>
          </cell>
          <cell r="Z53">
            <v>203104</v>
          </cell>
          <cell r="AA53">
            <v>261853</v>
          </cell>
          <cell r="AB53">
            <v>338624</v>
          </cell>
          <cell r="AC53">
            <v>246731</v>
          </cell>
          <cell r="AD53">
            <v>341992</v>
          </cell>
          <cell r="AE53">
            <v>267058</v>
          </cell>
          <cell r="AF53">
            <v>170174</v>
          </cell>
          <cell r="AG53">
            <v>367255</v>
          </cell>
          <cell r="AH53">
            <v>325406</v>
          </cell>
          <cell r="AI53">
            <v>396486</v>
          </cell>
          <cell r="AJ53">
            <v>299258</v>
          </cell>
          <cell r="AK53">
            <v>0</v>
          </cell>
          <cell r="AL53">
            <v>0</v>
          </cell>
        </row>
        <row r="54">
          <cell r="A54" t="str">
            <v>SMS stock</v>
          </cell>
          <cell r="B54">
            <v>52</v>
          </cell>
          <cell r="C54">
            <v>0</v>
          </cell>
          <cell r="D54">
            <v>0</v>
          </cell>
          <cell r="E54">
            <v>0</v>
          </cell>
          <cell r="F54">
            <v>0</v>
          </cell>
          <cell r="G54">
            <v>0</v>
          </cell>
          <cell r="H54">
            <v>0</v>
          </cell>
          <cell r="I54">
            <v>0</v>
          </cell>
          <cell r="J54">
            <v>0</v>
          </cell>
          <cell r="K54">
            <v>0</v>
          </cell>
          <cell r="L54">
            <v>0</v>
          </cell>
          <cell r="M54">
            <v>0</v>
          </cell>
          <cell r="N54">
            <v>0</v>
          </cell>
          <cell r="O54">
            <v>74206</v>
          </cell>
          <cell r="P54">
            <v>1510</v>
          </cell>
          <cell r="Q54">
            <v>178328</v>
          </cell>
          <cell r="R54">
            <v>132401</v>
          </cell>
          <cell r="S54">
            <v>92455</v>
          </cell>
          <cell r="T54">
            <v>309455</v>
          </cell>
          <cell r="U54">
            <v>142080</v>
          </cell>
          <cell r="V54">
            <v>85428</v>
          </cell>
          <cell r="W54">
            <v>236691</v>
          </cell>
          <cell r="X54">
            <v>182773</v>
          </cell>
          <cell r="Y54">
            <v>182773</v>
          </cell>
          <cell r="Z54">
            <v>223098</v>
          </cell>
          <cell r="AA54">
            <v>223163</v>
          </cell>
          <cell r="AB54">
            <v>129088</v>
          </cell>
          <cell r="AC54">
            <v>321282</v>
          </cell>
          <cell r="AD54">
            <v>231541</v>
          </cell>
          <cell r="AE54">
            <v>231541</v>
          </cell>
          <cell r="AF54">
            <v>351633</v>
          </cell>
          <cell r="AG54">
            <v>278549</v>
          </cell>
          <cell r="AH54">
            <v>214608</v>
          </cell>
          <cell r="AI54">
            <v>139839</v>
          </cell>
          <cell r="AJ54">
            <v>217072</v>
          </cell>
          <cell r="AK54">
            <v>0</v>
          </cell>
          <cell r="AL54">
            <v>0</v>
          </cell>
        </row>
        <row r="55">
          <cell r="A55" t="str">
            <v>U-Connect Airtime stock</v>
          </cell>
          <cell r="B55">
            <v>53</v>
          </cell>
          <cell r="C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100000</v>
          </cell>
          <cell r="Z55">
            <v>92506</v>
          </cell>
          <cell r="AA55">
            <v>87679</v>
          </cell>
          <cell r="AB55">
            <v>79478</v>
          </cell>
          <cell r="AC55">
            <v>71624</v>
          </cell>
          <cell r="AD55">
            <v>63497</v>
          </cell>
          <cell r="AE55">
            <v>57367</v>
          </cell>
          <cell r="AF55">
            <v>52774</v>
          </cell>
          <cell r="AG55">
            <v>45784</v>
          </cell>
          <cell r="AH55">
            <v>41978</v>
          </cell>
          <cell r="AI55">
            <v>39156</v>
          </cell>
          <cell r="AJ55">
            <v>35753</v>
          </cell>
          <cell r="AK55">
            <v>0</v>
          </cell>
          <cell r="AL55">
            <v>0</v>
          </cell>
        </row>
        <row r="56">
          <cell r="A56" t="str">
            <v>Head Office Inter Branch</v>
          </cell>
          <cell r="B56">
            <v>54</v>
          </cell>
          <cell r="C56">
            <v>0</v>
          </cell>
          <cell r="D56">
            <v>0</v>
          </cell>
          <cell r="E56">
            <v>0</v>
          </cell>
          <cell r="F56">
            <v>0</v>
          </cell>
          <cell r="G56">
            <v>0</v>
          </cell>
          <cell r="H56">
            <v>0</v>
          </cell>
          <cell r="I56">
            <v>0</v>
          </cell>
          <cell r="J56">
            <v>0</v>
          </cell>
          <cell r="K56">
            <v>0</v>
          </cell>
          <cell r="L56">
            <v>0</v>
          </cell>
          <cell r="M56">
            <v>0</v>
          </cell>
          <cell r="N56">
            <v>0</v>
          </cell>
          <cell r="O56">
            <v>38215</v>
          </cell>
          <cell r="P56">
            <v>-6430</v>
          </cell>
          <cell r="Q56">
            <v>378950</v>
          </cell>
          <cell r="R56">
            <v>1349788</v>
          </cell>
          <cell r="S56">
            <v>1120824</v>
          </cell>
          <cell r="T56">
            <v>40658</v>
          </cell>
          <cell r="U56">
            <v>7477408</v>
          </cell>
          <cell r="V56">
            <v>1190971</v>
          </cell>
          <cell r="W56">
            <v>51163</v>
          </cell>
          <cell r="X56">
            <v>816455</v>
          </cell>
          <cell r="Y56">
            <v>601643</v>
          </cell>
          <cell r="Z56">
            <v>-225096</v>
          </cell>
          <cell r="AA56">
            <v>126318</v>
          </cell>
          <cell r="AB56">
            <v>144604</v>
          </cell>
          <cell r="AC56">
            <v>155675</v>
          </cell>
          <cell r="AD56">
            <v>-90664</v>
          </cell>
          <cell r="AE56">
            <v>127549</v>
          </cell>
          <cell r="AF56">
            <v>151694</v>
          </cell>
          <cell r="AG56">
            <v>21266</v>
          </cell>
          <cell r="AH56">
            <v>-178686</v>
          </cell>
          <cell r="AI56">
            <v>-1103814</v>
          </cell>
          <cell r="AJ56">
            <v>115947</v>
          </cell>
          <cell r="AK56">
            <v>0</v>
          </cell>
          <cell r="AL56">
            <v>0</v>
          </cell>
        </row>
        <row r="57">
          <cell r="A57" t="str">
            <v>Other Debit Accounts</v>
          </cell>
          <cell r="B57">
            <v>55</v>
          </cell>
          <cell r="C57">
            <v>1221487.7599999984</v>
          </cell>
          <cell r="D57">
            <v>1402112.0499999982</v>
          </cell>
          <cell r="E57">
            <v>9449124.2399999946</v>
          </cell>
          <cell r="F57">
            <v>9910165.3799999971</v>
          </cell>
          <cell r="G57">
            <v>9279152.0899999999</v>
          </cell>
          <cell r="H57">
            <v>9484620</v>
          </cell>
          <cell r="I57">
            <v>1448327.6500000001</v>
          </cell>
          <cell r="J57">
            <v>9592870.2999999933</v>
          </cell>
          <cell r="K57">
            <v>10552439.629999995</v>
          </cell>
          <cell r="L57">
            <v>12042209.85</v>
          </cell>
          <cell r="M57">
            <v>11440589.399999997</v>
          </cell>
          <cell r="N57">
            <v>13532047</v>
          </cell>
          <cell r="O57">
            <v>253117</v>
          </cell>
          <cell r="P57">
            <v>1977079</v>
          </cell>
          <cell r="Q57">
            <v>817179</v>
          </cell>
          <cell r="R57">
            <v>916478</v>
          </cell>
          <cell r="S57">
            <v>549097</v>
          </cell>
          <cell r="T57">
            <v>533607</v>
          </cell>
          <cell r="U57">
            <v>476817</v>
          </cell>
          <cell r="V57">
            <v>1596668.4</v>
          </cell>
          <cell r="W57">
            <v>1011615.05</v>
          </cell>
          <cell r="X57">
            <v>977429</v>
          </cell>
          <cell r="Y57">
            <v>983416</v>
          </cell>
          <cell r="Z57">
            <v>1155598</v>
          </cell>
          <cell r="AA57">
            <v>859636</v>
          </cell>
          <cell r="AB57">
            <v>219696</v>
          </cell>
          <cell r="AC57">
            <v>132389</v>
          </cell>
          <cell r="AD57">
            <v>-72836</v>
          </cell>
          <cell r="AE57">
            <v>1365311</v>
          </cell>
          <cell r="AF57">
            <v>1380890.65</v>
          </cell>
          <cell r="AG57">
            <v>1310681</v>
          </cell>
          <cell r="AH57">
            <v>1973681.31</v>
          </cell>
          <cell r="AI57">
            <v>1425204</v>
          </cell>
          <cell r="AJ57">
            <v>2203508</v>
          </cell>
          <cell r="AK57">
            <v>0</v>
          </cell>
          <cell r="AL57">
            <v>0</v>
          </cell>
        </row>
        <row r="58">
          <cell r="A58" t="str">
            <v>Apexlink - iTrans</v>
          </cell>
          <cell r="B58">
            <v>56</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-4632</v>
          </cell>
          <cell r="AA58">
            <v>-4634</v>
          </cell>
          <cell r="AB58">
            <v>-4631</v>
          </cell>
          <cell r="AC58">
            <v>-4635</v>
          </cell>
          <cell r="AD58">
            <v>-4640</v>
          </cell>
          <cell r="AE58">
            <v>-4643</v>
          </cell>
          <cell r="AF58">
            <v>-4983</v>
          </cell>
          <cell r="AG58">
            <v>166857</v>
          </cell>
          <cell r="AH58">
            <v>-10500</v>
          </cell>
          <cell r="AI58">
            <v>-10566</v>
          </cell>
          <cell r="AJ58">
            <v>-1914653</v>
          </cell>
          <cell r="AK58">
            <v>0</v>
          </cell>
          <cell r="AL58">
            <v>0</v>
          </cell>
        </row>
        <row r="59">
          <cell r="A59" t="str">
            <v>Intercompany (SIF)</v>
          </cell>
          <cell r="B59">
            <v>57</v>
          </cell>
          <cell r="C59">
            <v>0</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264475</v>
          </cell>
          <cell r="AD59">
            <v>-15374</v>
          </cell>
          <cell r="AE59">
            <v>0</v>
          </cell>
          <cell r="AF59">
            <v>-151134</v>
          </cell>
          <cell r="AG59">
            <v>-163269</v>
          </cell>
          <cell r="AH59">
            <v>310407</v>
          </cell>
          <cell r="AI59">
            <v>-150345</v>
          </cell>
          <cell r="AJ59">
            <v>-3414</v>
          </cell>
          <cell r="AK59">
            <v>0</v>
          </cell>
          <cell r="AL59">
            <v>0</v>
          </cell>
        </row>
        <row r="60">
          <cell r="A60" t="str">
            <v>Intercompany (SOLAR PV SYSTEMS)</v>
          </cell>
          <cell r="B60">
            <v>58</v>
          </cell>
          <cell r="C60">
            <v>0</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row>
        <row r="61">
          <cell r="A61" t="str">
            <v>Intercompany (RFWF)</v>
          </cell>
          <cell r="B61">
            <v>59</v>
          </cell>
          <cell r="C61">
            <v>0</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-378633</v>
          </cell>
          <cell r="AD61">
            <v>-473776</v>
          </cell>
          <cell r="AE61">
            <v>0</v>
          </cell>
          <cell r="AF61">
            <v>-246994</v>
          </cell>
          <cell r="AG61">
            <v>-77181</v>
          </cell>
          <cell r="AH61">
            <v>0.30999999999767169</v>
          </cell>
          <cell r="AI61">
            <v>0</v>
          </cell>
          <cell r="AJ61">
            <v>-72203</v>
          </cell>
          <cell r="AK61">
            <v>0</v>
          </cell>
          <cell r="AL61">
            <v>0</v>
          </cell>
        </row>
        <row r="62">
          <cell r="A62" t="str">
            <v>Intercompany (IRDP)</v>
          </cell>
          <cell r="B62">
            <v>60</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-20834</v>
          </cell>
          <cell r="AD62">
            <v>-61532</v>
          </cell>
          <cell r="AE62">
            <v>300000</v>
          </cell>
          <cell r="AF62">
            <v>-88169</v>
          </cell>
          <cell r="AG62">
            <v>26094</v>
          </cell>
          <cell r="AH62">
            <v>0</v>
          </cell>
          <cell r="AI62">
            <v>0</v>
          </cell>
          <cell r="AJ62">
            <v>479283</v>
          </cell>
          <cell r="AK62">
            <v>0</v>
          </cell>
          <cell r="AL62">
            <v>0</v>
          </cell>
        </row>
        <row r="63">
          <cell r="A63" t="str">
            <v>Intercompany (EZWICH)</v>
          </cell>
          <cell r="B63">
            <v>61</v>
          </cell>
          <cell r="C63">
            <v>0</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826083</v>
          </cell>
          <cell r="AA63">
            <v>732357</v>
          </cell>
          <cell r="AB63">
            <v>27</v>
          </cell>
          <cell r="AC63">
            <v>102</v>
          </cell>
          <cell r="AD63">
            <v>103</v>
          </cell>
          <cell r="AE63">
            <v>103</v>
          </cell>
          <cell r="AF63">
            <v>103</v>
          </cell>
          <cell r="AG63">
            <v>103</v>
          </cell>
          <cell r="AH63">
            <v>215991</v>
          </cell>
          <cell r="AI63">
            <v>215991</v>
          </cell>
          <cell r="AJ63">
            <v>2119802</v>
          </cell>
          <cell r="AK63">
            <v>0</v>
          </cell>
          <cell r="AL63">
            <v>0</v>
          </cell>
        </row>
        <row r="64">
          <cell r="A64" t="str">
            <v>Business Advance</v>
          </cell>
          <cell r="B64">
            <v>62</v>
          </cell>
          <cell r="O64">
            <v>0</v>
          </cell>
          <cell r="Z64">
            <v>13325</v>
          </cell>
          <cell r="AA64">
            <v>27325</v>
          </cell>
          <cell r="AB64">
            <v>88859</v>
          </cell>
          <cell r="AC64">
            <v>36100</v>
          </cell>
          <cell r="AD64">
            <v>110665</v>
          </cell>
          <cell r="AE64">
            <v>61361</v>
          </cell>
          <cell r="AF64">
            <v>123449</v>
          </cell>
          <cell r="AG64">
            <v>77606</v>
          </cell>
          <cell r="AH64">
            <v>120465</v>
          </cell>
          <cell r="AI64">
            <v>93800</v>
          </cell>
          <cell r="AJ64">
            <v>138575</v>
          </cell>
          <cell r="AK64">
            <v>0</v>
          </cell>
          <cell r="AL64">
            <v>0</v>
          </cell>
        </row>
        <row r="65">
          <cell r="A65" t="str">
            <v>EZWICH Stationery Stock</v>
          </cell>
          <cell r="B65">
            <v>63</v>
          </cell>
          <cell r="C65">
            <v>0</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861684.65</v>
          </cell>
          <cell r="AG65">
            <v>499882</v>
          </cell>
          <cell r="AH65">
            <v>499882</v>
          </cell>
          <cell r="AI65">
            <v>233194</v>
          </cell>
          <cell r="AJ65">
            <v>122595</v>
          </cell>
          <cell r="AK65">
            <v>0</v>
          </cell>
          <cell r="AL65">
            <v>0</v>
          </cell>
        </row>
        <row r="66">
          <cell r="A66" t="str">
            <v>Assets held for sale</v>
          </cell>
          <cell r="B66">
            <v>64</v>
          </cell>
          <cell r="C66">
            <v>0</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7350</v>
          </cell>
          <cell r="AA66">
            <v>0</v>
          </cell>
          <cell r="AB66">
            <v>0</v>
          </cell>
          <cell r="AC66">
            <v>0</v>
          </cell>
          <cell r="AD66">
            <v>0</v>
          </cell>
          <cell r="AE66">
            <v>0</v>
          </cell>
          <cell r="AF66">
            <v>0</v>
          </cell>
          <cell r="AG66">
            <v>0</v>
          </cell>
          <cell r="AH66">
            <v>0</v>
          </cell>
          <cell r="AI66">
            <v>0</v>
          </cell>
          <cell r="AJ66">
            <v>0</v>
          </cell>
          <cell r="AK66">
            <v>0</v>
          </cell>
          <cell r="AL66">
            <v>0</v>
          </cell>
        </row>
        <row r="67">
          <cell r="A67" t="str">
            <v>CCC - Suspense</v>
          </cell>
          <cell r="B67">
            <v>65</v>
          </cell>
          <cell r="C67">
            <v>0</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391304</v>
          </cell>
          <cell r="AA67">
            <v>-9747</v>
          </cell>
          <cell r="AB67">
            <v>-9747</v>
          </cell>
          <cell r="AC67">
            <v>-9747</v>
          </cell>
          <cell r="AD67">
            <v>-11504</v>
          </cell>
          <cell r="AE67">
            <v>-9597</v>
          </cell>
          <cell r="AF67">
            <v>-9747</v>
          </cell>
          <cell r="AG67">
            <v>-3745</v>
          </cell>
          <cell r="AH67">
            <v>0</v>
          </cell>
          <cell r="AI67">
            <v>127379</v>
          </cell>
          <cell r="AJ67">
            <v>434189</v>
          </cell>
          <cell r="AK67">
            <v>0</v>
          </cell>
          <cell r="AL67">
            <v>0</v>
          </cell>
        </row>
        <row r="68">
          <cell r="A68" t="str">
            <v>Coupon Receivable</v>
          </cell>
          <cell r="B68">
            <v>66</v>
          </cell>
          <cell r="C68">
            <v>0</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220966</v>
          </cell>
          <cell r="AA68">
            <v>97336</v>
          </cell>
          <cell r="AB68">
            <v>85550</v>
          </cell>
          <cell r="AC68">
            <v>209381</v>
          </cell>
          <cell r="AD68">
            <v>334465</v>
          </cell>
          <cell r="AE68">
            <v>946531</v>
          </cell>
          <cell r="AF68">
            <v>826949</v>
          </cell>
          <cell r="AG68">
            <v>722266</v>
          </cell>
          <cell r="AH68">
            <v>700453</v>
          </cell>
          <cell r="AI68">
            <v>829780</v>
          </cell>
          <cell r="AJ68">
            <v>334466</v>
          </cell>
          <cell r="AK68">
            <v>0</v>
          </cell>
          <cell r="AL68">
            <v>0</v>
          </cell>
        </row>
        <row r="69">
          <cell r="A69" t="str">
            <v>Cash control account (NLA &amp;E-zwich)</v>
          </cell>
          <cell r="B69">
            <v>67</v>
          </cell>
          <cell r="C69">
            <v>0</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493235</v>
          </cell>
          <cell r="AK69">
            <v>0</v>
          </cell>
          <cell r="AL69">
            <v>0</v>
          </cell>
        </row>
        <row r="70">
          <cell r="A70" t="str">
            <v>GHIPSS Charges</v>
          </cell>
          <cell r="B70">
            <v>68</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16845</v>
          </cell>
          <cell r="AA70">
            <v>26501</v>
          </cell>
          <cell r="AB70">
            <v>64728</v>
          </cell>
          <cell r="AC70">
            <v>41270</v>
          </cell>
          <cell r="AD70">
            <v>53847</v>
          </cell>
          <cell r="AE70">
            <v>76646</v>
          </cell>
          <cell r="AF70">
            <v>74822</v>
          </cell>
          <cell r="AG70">
            <v>67158</v>
          </cell>
          <cell r="AH70">
            <v>136983</v>
          </cell>
          <cell r="AI70">
            <v>85971</v>
          </cell>
          <cell r="AJ70">
            <v>71633</v>
          </cell>
          <cell r="AK70">
            <v>0</v>
          </cell>
          <cell r="AL70">
            <v>0</v>
          </cell>
        </row>
        <row r="71">
          <cell r="A71" t="str">
            <v>Suspended Staff Account</v>
          </cell>
          <cell r="B71">
            <v>69</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67643</v>
          </cell>
          <cell r="AA71">
            <v>-9502</v>
          </cell>
          <cell r="AB71">
            <v>-5090</v>
          </cell>
          <cell r="AC71">
            <v>-5090</v>
          </cell>
          <cell r="AD71">
            <v>-5090</v>
          </cell>
          <cell r="AE71">
            <v>-5090</v>
          </cell>
          <cell r="AF71">
            <v>-5090</v>
          </cell>
          <cell r="AG71">
            <v>-5090</v>
          </cell>
          <cell r="AH71">
            <v>0</v>
          </cell>
          <cell r="AI71">
            <v>0</v>
          </cell>
          <cell r="AJ71">
            <v>0</v>
          </cell>
          <cell r="AK71">
            <v>0</v>
          </cell>
          <cell r="AL71">
            <v>0</v>
          </cell>
        </row>
        <row r="72">
          <cell r="A72" t="str">
            <v>Property, Plant &amp; Equipment</v>
          </cell>
          <cell r="B72">
            <v>70</v>
          </cell>
          <cell r="C72">
            <v>11852246</v>
          </cell>
          <cell r="D72">
            <v>11524114.649999976</v>
          </cell>
          <cell r="E72">
            <v>11241084.069999993</v>
          </cell>
          <cell r="F72">
            <v>14411138.800000012</v>
          </cell>
          <cell r="G72">
            <v>14455576.860000014</v>
          </cell>
          <cell r="H72">
            <v>14177961.590000033</v>
          </cell>
          <cell r="I72">
            <v>14006139.280000031</v>
          </cell>
          <cell r="J72">
            <v>15019604.569999993</v>
          </cell>
          <cell r="K72">
            <v>14918139.310000002</v>
          </cell>
          <cell r="L72">
            <v>15261329.850000024</v>
          </cell>
          <cell r="M72">
            <v>15898111.850000024</v>
          </cell>
          <cell r="N72">
            <v>15466219</v>
          </cell>
          <cell r="O72">
            <v>13406420</v>
          </cell>
          <cell r="P72">
            <v>13229121</v>
          </cell>
          <cell r="Q72">
            <v>13061580</v>
          </cell>
          <cell r="R72">
            <v>12976003</v>
          </cell>
          <cell r="S72">
            <v>13172011</v>
          </cell>
          <cell r="T72">
            <v>13044500</v>
          </cell>
          <cell r="U72">
            <v>12984897</v>
          </cell>
          <cell r="V72">
            <v>12814397</v>
          </cell>
          <cell r="W72">
            <v>12840503</v>
          </cell>
          <cell r="X72">
            <v>14521830</v>
          </cell>
          <cell r="Y72">
            <v>14044860</v>
          </cell>
          <cell r="Z72">
            <v>14016726</v>
          </cell>
          <cell r="AA72">
            <v>11311035</v>
          </cell>
          <cell r="AB72">
            <v>11207341</v>
          </cell>
          <cell r="AC72">
            <v>11212975</v>
          </cell>
          <cell r="AD72">
            <v>11082542</v>
          </cell>
          <cell r="AE72">
            <v>11133491</v>
          </cell>
          <cell r="AF72">
            <v>11057237.880000001</v>
          </cell>
          <cell r="AG72">
            <v>11149644</v>
          </cell>
          <cell r="AH72">
            <v>11122548</v>
          </cell>
          <cell r="AI72">
            <v>10939869.41</v>
          </cell>
          <cell r="AJ72">
            <v>11044191</v>
          </cell>
          <cell r="AK72">
            <v>0</v>
          </cell>
          <cell r="AL72">
            <v>0</v>
          </cell>
        </row>
        <row r="73">
          <cell r="A73" t="str">
            <v>TOTAL ASSETS</v>
          </cell>
          <cell r="B73">
            <v>71</v>
          </cell>
          <cell r="C73">
            <v>319396212.46000004</v>
          </cell>
          <cell r="D73">
            <v>322726985.61000001</v>
          </cell>
          <cell r="E73">
            <v>290242827.02999997</v>
          </cell>
          <cell r="F73">
            <v>280107530.60000002</v>
          </cell>
          <cell r="G73">
            <v>302566395.58000004</v>
          </cell>
          <cell r="H73">
            <v>291240160.12000006</v>
          </cell>
          <cell r="I73">
            <v>300327285.14000005</v>
          </cell>
          <cell r="J73">
            <v>263955551.97</v>
          </cell>
          <cell r="K73">
            <v>285720006.16000003</v>
          </cell>
          <cell r="L73">
            <v>318210819.93000007</v>
          </cell>
          <cell r="M73">
            <v>389465868.59000003</v>
          </cell>
          <cell r="N73">
            <v>273914830</v>
          </cell>
          <cell r="O73">
            <v>331637930.81</v>
          </cell>
          <cell r="P73">
            <v>342837393.99000001</v>
          </cell>
          <cell r="Q73">
            <v>322778150.35000002</v>
          </cell>
          <cell r="R73">
            <v>280319558.81999999</v>
          </cell>
          <cell r="S73">
            <v>360622511.19999999</v>
          </cell>
          <cell r="T73">
            <v>366453833.12</v>
          </cell>
          <cell r="U73">
            <v>404733590.7299999</v>
          </cell>
          <cell r="V73">
            <v>389551862.39999998</v>
          </cell>
          <cell r="W73">
            <v>450105703.85000002</v>
          </cell>
          <cell r="X73">
            <v>398517905.13999999</v>
          </cell>
          <cell r="Y73">
            <v>375545077</v>
          </cell>
          <cell r="Z73">
            <v>326436776.33000004</v>
          </cell>
          <cell r="AA73">
            <v>381938120</v>
          </cell>
          <cell r="AB73">
            <v>364295957.31</v>
          </cell>
          <cell r="AC73">
            <v>433979213.51999998</v>
          </cell>
          <cell r="AD73">
            <v>396971598</v>
          </cell>
          <cell r="AE73">
            <v>431537032.60000002</v>
          </cell>
          <cell r="AF73">
            <v>400389180.03999996</v>
          </cell>
          <cell r="AG73">
            <v>402814659.75999999</v>
          </cell>
          <cell r="AH73">
            <v>381409413.56999999</v>
          </cell>
          <cell r="AI73">
            <v>430349830.56</v>
          </cell>
          <cell r="AJ73">
            <v>492746828.38999999</v>
          </cell>
          <cell r="AK73">
            <v>0</v>
          </cell>
          <cell r="AL73">
            <v>0</v>
          </cell>
        </row>
        <row r="74">
          <cell r="A74" t="str">
            <v>Total Deposits from Banks</v>
          </cell>
          <cell r="B74">
            <v>72</v>
          </cell>
          <cell r="C74">
            <v>239670899.24000001</v>
          </cell>
          <cell r="D74">
            <v>252483929.48000002</v>
          </cell>
          <cell r="E74">
            <v>227544818.87</v>
          </cell>
          <cell r="F74">
            <v>218836026.92000002</v>
          </cell>
          <cell r="G74">
            <v>239758594.56999999</v>
          </cell>
          <cell r="H74">
            <v>227529658.69</v>
          </cell>
          <cell r="I74">
            <v>239431036.20999998</v>
          </cell>
          <cell r="J74">
            <v>203685620.44000003</v>
          </cell>
          <cell r="K74">
            <v>227668387.58000001</v>
          </cell>
          <cell r="L74">
            <v>260057760.80000001</v>
          </cell>
          <cell r="M74">
            <v>334785452.56999999</v>
          </cell>
          <cell r="N74">
            <v>226663617</v>
          </cell>
          <cell r="O74">
            <v>278272547</v>
          </cell>
          <cell r="P74">
            <v>291091962</v>
          </cell>
          <cell r="Q74">
            <v>264968211</v>
          </cell>
          <cell r="R74">
            <v>223342752</v>
          </cell>
          <cell r="S74">
            <v>283592463</v>
          </cell>
          <cell r="T74">
            <v>292619422</v>
          </cell>
          <cell r="U74">
            <v>270130241</v>
          </cell>
          <cell r="V74">
            <v>242425089</v>
          </cell>
          <cell r="W74">
            <v>296150931.04000002</v>
          </cell>
          <cell r="X74">
            <v>305482873</v>
          </cell>
          <cell r="Y74">
            <v>285578332.42000002</v>
          </cell>
          <cell r="Z74">
            <v>249930403</v>
          </cell>
          <cell r="AA74">
            <v>291397923</v>
          </cell>
          <cell r="AB74">
            <v>285722954</v>
          </cell>
          <cell r="AC74">
            <v>321503446.44</v>
          </cell>
          <cell r="AD74">
            <v>288365642</v>
          </cell>
          <cell r="AE74">
            <v>321225352.27999997</v>
          </cell>
          <cell r="AF74">
            <v>301124888.38999999</v>
          </cell>
          <cell r="AG74">
            <v>299173054</v>
          </cell>
          <cell r="AH74">
            <v>278894218.24000001</v>
          </cell>
          <cell r="AI74">
            <v>323486635.54000002</v>
          </cell>
          <cell r="AJ74">
            <v>384656190.5</v>
          </cell>
          <cell r="AK74">
            <v>0</v>
          </cell>
          <cell r="AL74">
            <v>0</v>
          </cell>
        </row>
        <row r="75">
          <cell r="A75" t="str">
            <v xml:space="preserve"> 5% Reserve of RCBs</v>
          </cell>
          <cell r="B75">
            <v>73</v>
          </cell>
          <cell r="C75">
            <v>99060874.650000006</v>
          </cell>
          <cell r="D75">
            <v>102027826.97</v>
          </cell>
          <cell r="E75">
            <v>101847066.47</v>
          </cell>
          <cell r="F75">
            <v>101991357.91</v>
          </cell>
          <cell r="G75">
            <v>100987902.95999999</v>
          </cell>
          <cell r="H75">
            <v>101412284.75</v>
          </cell>
          <cell r="I75">
            <v>101482703.36</v>
          </cell>
          <cell r="J75">
            <v>104092049.15000001</v>
          </cell>
          <cell r="K75">
            <v>104544429.14</v>
          </cell>
          <cell r="L75">
            <v>102941597.31999999</v>
          </cell>
          <cell r="M75">
            <v>106570530.36</v>
          </cell>
          <cell r="N75">
            <v>113499190</v>
          </cell>
          <cell r="O75">
            <v>113499190</v>
          </cell>
          <cell r="P75">
            <v>120436828</v>
          </cell>
          <cell r="Q75">
            <v>123922133</v>
          </cell>
          <cell r="R75">
            <v>124307622</v>
          </cell>
          <cell r="S75">
            <v>127031780</v>
          </cell>
          <cell r="T75">
            <v>127441396</v>
          </cell>
          <cell r="U75">
            <v>129283218</v>
          </cell>
          <cell r="V75">
            <v>130436907</v>
          </cell>
          <cell r="W75">
            <v>131356079</v>
          </cell>
          <cell r="X75">
            <v>131944382</v>
          </cell>
          <cell r="Y75">
            <v>130391898</v>
          </cell>
          <cell r="Z75">
            <v>133062510</v>
          </cell>
          <cell r="AA75">
            <v>138944540</v>
          </cell>
          <cell r="AB75">
            <v>146583651</v>
          </cell>
          <cell r="AC75">
            <v>148042689</v>
          </cell>
          <cell r="AD75">
            <v>149533236</v>
          </cell>
          <cell r="AE75">
            <v>150052514</v>
          </cell>
          <cell r="AF75">
            <v>151939687</v>
          </cell>
          <cell r="AG75">
            <v>153560419</v>
          </cell>
          <cell r="AH75">
            <v>153386131</v>
          </cell>
          <cell r="AI75">
            <v>153413308</v>
          </cell>
          <cell r="AJ75">
            <v>150856813</v>
          </cell>
          <cell r="AK75">
            <v>0</v>
          </cell>
          <cell r="AL75">
            <v>0</v>
          </cell>
        </row>
        <row r="76">
          <cell r="A76" t="str">
            <v>Clearing Accounts - RCBs</v>
          </cell>
          <cell r="B76">
            <v>74</v>
          </cell>
          <cell r="C76">
            <v>70213698.980000004</v>
          </cell>
          <cell r="D76">
            <v>97196776.900000006</v>
          </cell>
          <cell r="E76">
            <v>75243426.790000007</v>
          </cell>
          <cell r="F76">
            <v>73739343.400000006</v>
          </cell>
          <cell r="G76">
            <v>87845366</v>
          </cell>
          <cell r="H76">
            <v>75842048.329999998</v>
          </cell>
          <cell r="I76">
            <v>91226007.239999995</v>
          </cell>
          <cell r="J76">
            <v>59231245.68</v>
          </cell>
          <cell r="K76">
            <v>83696632.829999998</v>
          </cell>
          <cell r="L76">
            <v>94938837.870000005</v>
          </cell>
          <cell r="M76">
            <v>122214631.59999999</v>
          </cell>
          <cell r="N76">
            <v>66964211</v>
          </cell>
          <cell r="O76">
            <v>94207641</v>
          </cell>
          <cell r="P76">
            <v>102457418</v>
          </cell>
          <cell r="Q76">
            <v>79397361</v>
          </cell>
          <cell r="R76">
            <v>65006914</v>
          </cell>
          <cell r="S76">
            <v>98310768</v>
          </cell>
          <cell r="T76">
            <v>102415000</v>
          </cell>
          <cell r="U76">
            <v>83008997</v>
          </cell>
          <cell r="V76">
            <v>70722456</v>
          </cell>
          <cell r="W76">
            <v>131779126.04000001</v>
          </cell>
          <cell r="X76">
            <v>108296615</v>
          </cell>
          <cell r="Y76">
            <v>96026558.420000002</v>
          </cell>
          <cell r="Z76">
            <v>74033017</v>
          </cell>
          <cell r="AA76">
            <v>94028158</v>
          </cell>
          <cell r="AB76">
            <v>82024152</v>
          </cell>
          <cell r="AC76">
            <v>98605606.439999998</v>
          </cell>
          <cell r="AD76">
            <v>78119155</v>
          </cell>
          <cell r="AE76">
            <v>107506004.28</v>
          </cell>
          <cell r="AF76">
            <v>82438367.390000001</v>
          </cell>
          <cell r="AG76">
            <v>76084301</v>
          </cell>
          <cell r="AH76">
            <v>74657760.239999995</v>
          </cell>
          <cell r="AI76">
            <v>107613001.54000001</v>
          </cell>
          <cell r="AJ76">
            <v>135077051.5</v>
          </cell>
          <cell r="AK76">
            <v>0</v>
          </cell>
          <cell r="AL76">
            <v>0</v>
          </cell>
        </row>
        <row r="77">
          <cell r="A77" t="str">
            <v>Apex Certificate of Deposit (ACOD)</v>
          </cell>
          <cell r="B77">
            <v>75</v>
          </cell>
          <cell r="C77">
            <v>61141000</v>
          </cell>
          <cell r="D77">
            <v>44354000</v>
          </cell>
          <cell r="E77">
            <v>42299000</v>
          </cell>
          <cell r="F77">
            <v>34650000</v>
          </cell>
          <cell r="G77">
            <v>42000000</v>
          </cell>
          <cell r="H77">
            <v>41150000</v>
          </cell>
          <cell r="I77">
            <v>38297000</v>
          </cell>
          <cell r="J77">
            <v>32257000</v>
          </cell>
          <cell r="K77">
            <v>31622000</v>
          </cell>
          <cell r="L77">
            <v>53252000</v>
          </cell>
          <cell r="M77">
            <v>96674965</v>
          </cell>
          <cell r="N77">
            <v>36874890</v>
          </cell>
          <cell r="O77">
            <v>61230390</v>
          </cell>
          <cell r="P77">
            <v>60072390</v>
          </cell>
          <cell r="Q77">
            <v>55023390</v>
          </cell>
          <cell r="R77">
            <v>28312890</v>
          </cell>
          <cell r="S77">
            <v>52614590</v>
          </cell>
          <cell r="T77">
            <v>57287700</v>
          </cell>
          <cell r="U77">
            <v>52562700</v>
          </cell>
          <cell r="V77">
            <v>36890400</v>
          </cell>
          <cell r="W77">
            <v>28950400</v>
          </cell>
          <cell r="X77">
            <v>59466400</v>
          </cell>
          <cell r="Y77">
            <v>53644400</v>
          </cell>
          <cell r="Z77">
            <v>37729400</v>
          </cell>
          <cell r="AA77">
            <v>53269900</v>
          </cell>
          <cell r="AB77">
            <v>52109400</v>
          </cell>
          <cell r="AC77">
            <v>70969400</v>
          </cell>
          <cell r="AD77">
            <v>56997500</v>
          </cell>
          <cell r="AE77">
            <v>55927500</v>
          </cell>
          <cell r="AF77">
            <v>54807500</v>
          </cell>
          <cell r="AG77">
            <v>57789000</v>
          </cell>
          <cell r="AH77">
            <v>43824000</v>
          </cell>
          <cell r="AI77">
            <v>55474000</v>
          </cell>
          <cell r="AJ77">
            <v>90236000</v>
          </cell>
          <cell r="AK77">
            <v>0</v>
          </cell>
          <cell r="AL77">
            <v>0</v>
          </cell>
        </row>
        <row r="78">
          <cell r="A78" t="str">
            <v>Short -Term Borrowing - RCBs</v>
          </cell>
          <cell r="B78">
            <v>76</v>
          </cell>
          <cell r="C78">
            <v>9255325.6099999994</v>
          </cell>
          <cell r="D78">
            <v>8905325.6099999994</v>
          </cell>
          <cell r="E78">
            <v>8155325.6100000003</v>
          </cell>
          <cell r="F78">
            <v>8455325.6099999994</v>
          </cell>
          <cell r="G78">
            <v>8925325.6099999994</v>
          </cell>
          <cell r="H78">
            <v>9125325.6099999994</v>
          </cell>
          <cell r="I78">
            <v>8425325.6099999994</v>
          </cell>
          <cell r="J78">
            <v>8105325.6100000003</v>
          </cell>
          <cell r="K78">
            <v>7805325.6100000003</v>
          </cell>
          <cell r="L78">
            <v>8925325.6099999994</v>
          </cell>
          <cell r="M78">
            <v>9325325.6099999994</v>
          </cell>
          <cell r="N78">
            <v>9325326</v>
          </cell>
          <cell r="O78">
            <v>9335326</v>
          </cell>
          <cell r="P78">
            <v>8125326</v>
          </cell>
          <cell r="Q78">
            <v>6625327</v>
          </cell>
          <cell r="R78">
            <v>5715326</v>
          </cell>
          <cell r="S78">
            <v>5635325</v>
          </cell>
          <cell r="T78">
            <v>5475326</v>
          </cell>
          <cell r="U78">
            <v>5275326</v>
          </cell>
          <cell r="V78">
            <v>4375326</v>
          </cell>
          <cell r="W78">
            <v>4065326</v>
          </cell>
          <cell r="X78">
            <v>5775476</v>
          </cell>
          <cell r="Y78">
            <v>5515476</v>
          </cell>
          <cell r="Z78">
            <v>5105476</v>
          </cell>
          <cell r="AA78">
            <v>5155325</v>
          </cell>
          <cell r="AB78">
            <v>5005751</v>
          </cell>
          <cell r="AC78">
            <v>3885751</v>
          </cell>
          <cell r="AD78">
            <v>3715751</v>
          </cell>
          <cell r="AE78">
            <v>7739334</v>
          </cell>
          <cell r="AF78">
            <v>11939334</v>
          </cell>
          <cell r="AG78">
            <v>11739334</v>
          </cell>
          <cell r="AH78">
            <v>7026327</v>
          </cell>
          <cell r="AI78">
            <v>6986326</v>
          </cell>
          <cell r="AJ78">
            <v>8486326</v>
          </cell>
          <cell r="AK78">
            <v>0</v>
          </cell>
          <cell r="AL78">
            <v>0</v>
          </cell>
        </row>
        <row r="79">
          <cell r="A79" t="str">
            <v>Others</v>
          </cell>
          <cell r="B79">
            <v>77</v>
          </cell>
          <cell r="C79">
            <v>0</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cell r="AH79">
            <v>0</v>
          </cell>
          <cell r="AI79">
            <v>0</v>
          </cell>
          <cell r="AJ79">
            <v>0</v>
          </cell>
          <cell r="AK79">
            <v>0</v>
          </cell>
          <cell r="AL79">
            <v>0</v>
          </cell>
        </row>
        <row r="80">
          <cell r="A80" t="str">
            <v>Total Deposits from customers</v>
          </cell>
          <cell r="B80">
            <v>78</v>
          </cell>
          <cell r="C80">
            <v>5355861.5</v>
          </cell>
          <cell r="D80">
            <v>5446457.9900000002</v>
          </cell>
          <cell r="E80">
            <v>5802585.4800000004</v>
          </cell>
          <cell r="F80">
            <v>5324256.5599999996</v>
          </cell>
          <cell r="G80">
            <v>8432030.3399999999</v>
          </cell>
          <cell r="H80">
            <v>7207203.6499999994</v>
          </cell>
          <cell r="I80">
            <v>7566132.9000000004</v>
          </cell>
          <cell r="J80">
            <v>7230467.3899999997</v>
          </cell>
          <cell r="K80">
            <v>7605496.1600000001</v>
          </cell>
          <cell r="L80">
            <v>5871953.2000000002</v>
          </cell>
          <cell r="M80">
            <v>7234171.9099999992</v>
          </cell>
          <cell r="N80">
            <v>5236818</v>
          </cell>
          <cell r="O80">
            <v>10654627.92</v>
          </cell>
          <cell r="P80">
            <v>10466533.59</v>
          </cell>
          <cell r="Q80">
            <v>17577999.140000001</v>
          </cell>
          <cell r="R80">
            <v>19092535.730000004</v>
          </cell>
          <cell r="S80">
            <v>36984198.629999995</v>
          </cell>
          <cell r="T80">
            <v>31531513.010000002</v>
          </cell>
          <cell r="U80">
            <v>94244368.290000007</v>
          </cell>
          <cell r="V80">
            <v>107210411.67999999</v>
          </cell>
          <cell r="W80">
            <v>114587987.51000001</v>
          </cell>
          <cell r="X80">
            <v>50180865.690000005</v>
          </cell>
          <cell r="Y80">
            <v>43707524.530000001</v>
          </cell>
          <cell r="Z80">
            <v>27987990</v>
          </cell>
          <cell r="AA80">
            <v>45897277</v>
          </cell>
          <cell r="AB80">
            <v>34537305</v>
          </cell>
          <cell r="AC80">
            <v>40376265.060000002</v>
          </cell>
          <cell r="AD80">
            <v>35992759.870000005</v>
          </cell>
          <cell r="AE80">
            <v>36191837.539999999</v>
          </cell>
          <cell r="AF80">
            <v>20762629</v>
          </cell>
          <cell r="AG80">
            <v>22701377</v>
          </cell>
          <cell r="AH80">
            <v>20653946</v>
          </cell>
          <cell r="AI80">
            <v>28202761.5</v>
          </cell>
          <cell r="AJ80">
            <v>27101904</v>
          </cell>
          <cell r="AK80">
            <v>0</v>
          </cell>
          <cell r="AL80">
            <v>0</v>
          </cell>
        </row>
        <row r="81">
          <cell r="A81" t="str">
            <v>Corporate Current Accounts</v>
          </cell>
          <cell r="B81">
            <v>79</v>
          </cell>
          <cell r="C81">
            <v>3104492.24</v>
          </cell>
          <cell r="D81">
            <v>3457292</v>
          </cell>
          <cell r="E81">
            <v>3480748.37</v>
          </cell>
          <cell r="F81">
            <v>3568805.55</v>
          </cell>
          <cell r="G81">
            <v>6759839.3700000001</v>
          </cell>
          <cell r="H81">
            <v>5883872.0599999996</v>
          </cell>
          <cell r="I81">
            <v>6347472.25</v>
          </cell>
          <cell r="J81">
            <v>5840536.2999999998</v>
          </cell>
          <cell r="K81">
            <v>6155717</v>
          </cell>
          <cell r="L81">
            <v>4157198.65</v>
          </cell>
          <cell r="M81">
            <v>4352871.38</v>
          </cell>
          <cell r="N81">
            <v>2041052</v>
          </cell>
          <cell r="O81">
            <v>1697953.99</v>
          </cell>
          <cell r="P81">
            <v>2335231.63</v>
          </cell>
          <cell r="Q81">
            <v>2533671.37</v>
          </cell>
          <cell r="R81">
            <v>13296918.940000001</v>
          </cell>
          <cell r="S81">
            <v>4565838.72</v>
          </cell>
          <cell r="T81">
            <v>2461029.89</v>
          </cell>
          <cell r="U81">
            <v>1950244.65</v>
          </cell>
          <cell r="V81">
            <v>2463557.7999999998</v>
          </cell>
          <cell r="W81">
            <v>3573476</v>
          </cell>
          <cell r="X81">
            <v>1967652.8299999998</v>
          </cell>
          <cell r="Y81">
            <v>2581736.64</v>
          </cell>
          <cell r="Z81">
            <v>3233432</v>
          </cell>
          <cell r="AA81">
            <v>3703347</v>
          </cell>
          <cell r="AB81">
            <v>4248293</v>
          </cell>
          <cell r="AC81">
            <v>6157596</v>
          </cell>
          <cell r="AD81">
            <v>2903944</v>
          </cell>
          <cell r="AE81">
            <v>2449219</v>
          </cell>
          <cell r="AF81">
            <v>2218623</v>
          </cell>
          <cell r="AG81">
            <v>1768501</v>
          </cell>
          <cell r="AH81">
            <v>1666603</v>
          </cell>
          <cell r="AI81">
            <v>4213190</v>
          </cell>
          <cell r="AJ81">
            <v>3763658</v>
          </cell>
          <cell r="AK81">
            <v>0</v>
          </cell>
          <cell r="AL81">
            <v>0</v>
          </cell>
        </row>
        <row r="82">
          <cell r="A82" t="str">
            <v>Mobile Money Float Accounts</v>
          </cell>
          <cell r="B82">
            <v>80</v>
          </cell>
          <cell r="C82">
            <v>0</v>
          </cell>
          <cell r="D82">
            <v>0</v>
          </cell>
          <cell r="E82">
            <v>0</v>
          </cell>
          <cell r="F82">
            <v>0</v>
          </cell>
          <cell r="G82">
            <v>0</v>
          </cell>
          <cell r="H82">
            <v>0</v>
          </cell>
          <cell r="I82">
            <v>0</v>
          </cell>
          <cell r="J82">
            <v>43957.04</v>
          </cell>
          <cell r="K82">
            <v>348962.67</v>
          </cell>
          <cell r="L82">
            <v>576676.14</v>
          </cell>
          <cell r="M82">
            <v>1745635.98</v>
          </cell>
          <cell r="N82">
            <v>1999745</v>
          </cell>
          <cell r="O82">
            <v>7350349.9299999997</v>
          </cell>
          <cell r="P82">
            <v>6699439.96</v>
          </cell>
          <cell r="Q82">
            <v>13537384.770000001</v>
          </cell>
          <cell r="R82">
            <v>4485706.96</v>
          </cell>
          <cell r="S82">
            <v>31055553.789999999</v>
          </cell>
          <cell r="T82">
            <v>27613428</v>
          </cell>
          <cell r="U82">
            <v>90818350.239999995</v>
          </cell>
          <cell r="V82">
            <v>103677350.88</v>
          </cell>
          <cell r="W82">
            <v>109981135.2</v>
          </cell>
          <cell r="X82">
            <v>47166517.090000004</v>
          </cell>
          <cell r="Y82">
            <v>39941765.939999998</v>
          </cell>
          <cell r="Z82">
            <v>22883102</v>
          </cell>
          <cell r="AA82">
            <v>40552660</v>
          </cell>
          <cell r="AB82">
            <v>28600777</v>
          </cell>
          <cell r="AC82">
            <v>32447945</v>
          </cell>
          <cell r="AD82">
            <v>31301913.870000001</v>
          </cell>
          <cell r="AE82">
            <v>32114499.539999999</v>
          </cell>
          <cell r="AF82">
            <v>16822498</v>
          </cell>
          <cell r="AG82">
            <v>19144439</v>
          </cell>
          <cell r="AH82">
            <v>17310784</v>
          </cell>
          <cell r="AI82">
            <v>22144575.5</v>
          </cell>
          <cell r="AJ82">
            <v>21526390</v>
          </cell>
          <cell r="AK82">
            <v>0</v>
          </cell>
          <cell r="AL82">
            <v>0</v>
          </cell>
        </row>
        <row r="83">
          <cell r="A83" t="str">
            <v>MTN Float Account</v>
          </cell>
          <cell r="B83">
            <v>81</v>
          </cell>
          <cell r="C83">
            <v>0</v>
          </cell>
          <cell r="D83">
            <v>0</v>
          </cell>
          <cell r="E83">
            <v>0</v>
          </cell>
          <cell r="F83">
            <v>0</v>
          </cell>
          <cell r="G83">
            <v>0</v>
          </cell>
          <cell r="H83">
            <v>0</v>
          </cell>
          <cell r="I83">
            <v>0</v>
          </cell>
          <cell r="J83">
            <v>43957.04</v>
          </cell>
          <cell r="K83">
            <v>348962.67</v>
          </cell>
          <cell r="L83">
            <v>576676.14</v>
          </cell>
          <cell r="M83">
            <v>1745635.98</v>
          </cell>
          <cell r="N83">
            <v>1999745</v>
          </cell>
          <cell r="O83">
            <v>7268723.9299999997</v>
          </cell>
          <cell r="P83">
            <v>6617475.5099999998</v>
          </cell>
          <cell r="Q83">
            <v>13440009.380000001</v>
          </cell>
          <cell r="R83">
            <v>4387902</v>
          </cell>
          <cell r="S83">
            <v>30957305</v>
          </cell>
          <cell r="T83">
            <v>27510743</v>
          </cell>
          <cell r="U83">
            <v>90715198</v>
          </cell>
          <cell r="V83">
            <v>103672938.88</v>
          </cell>
          <cell r="W83">
            <v>109949480.08</v>
          </cell>
          <cell r="X83">
            <v>47114693</v>
          </cell>
          <cell r="Y83">
            <v>39889707.579999998</v>
          </cell>
          <cell r="Z83">
            <v>22830800</v>
          </cell>
          <cell r="AA83">
            <v>40500114</v>
          </cell>
          <cell r="AB83">
            <v>28545204</v>
          </cell>
          <cell r="AC83">
            <v>32442729</v>
          </cell>
          <cell r="AD83">
            <v>31299491.870000001</v>
          </cell>
          <cell r="AE83">
            <v>32112066.539999999</v>
          </cell>
          <cell r="AF83">
            <v>16820054</v>
          </cell>
          <cell r="AG83">
            <v>19141983</v>
          </cell>
          <cell r="AH83">
            <v>17308316</v>
          </cell>
          <cell r="AI83">
            <v>22142097.5</v>
          </cell>
          <cell r="AJ83">
            <v>21523900</v>
          </cell>
          <cell r="AK83">
            <v>0</v>
          </cell>
          <cell r="AL83">
            <v>0</v>
          </cell>
        </row>
        <row r="84">
          <cell r="A84" t="str">
            <v>Airtel Float Account</v>
          </cell>
          <cell r="B84">
            <v>82</v>
          </cell>
          <cell r="C84">
            <v>0</v>
          </cell>
          <cell r="D84">
            <v>0</v>
          </cell>
          <cell r="E84">
            <v>0</v>
          </cell>
          <cell r="F84">
            <v>0</v>
          </cell>
          <cell r="G84">
            <v>0</v>
          </cell>
          <cell r="H84">
            <v>0</v>
          </cell>
          <cell r="I84">
            <v>0</v>
          </cell>
          <cell r="J84">
            <v>0</v>
          </cell>
          <cell r="K84">
            <v>0</v>
          </cell>
          <cell r="L84">
            <v>0</v>
          </cell>
          <cell r="M84">
            <v>0</v>
          </cell>
          <cell r="N84">
            <v>0</v>
          </cell>
          <cell r="O84">
            <v>81626</v>
          </cell>
          <cell r="P84">
            <v>81964.45</v>
          </cell>
          <cell r="Q84">
            <v>97375.39</v>
          </cell>
          <cell r="R84">
            <v>97804.96</v>
          </cell>
          <cell r="S84">
            <v>98248.79</v>
          </cell>
          <cell r="T84">
            <v>102685</v>
          </cell>
          <cell r="U84">
            <v>103152.24</v>
          </cell>
          <cell r="V84">
            <v>4412</v>
          </cell>
          <cell r="W84">
            <v>31655.119999999999</v>
          </cell>
          <cell r="X84">
            <v>51824.09</v>
          </cell>
          <cell r="Y84">
            <v>52058.36</v>
          </cell>
          <cell r="Z84">
            <v>52302</v>
          </cell>
          <cell r="AA84">
            <v>52546</v>
          </cell>
          <cell r="AB84">
            <v>55573</v>
          </cell>
          <cell r="AC84">
            <v>5216</v>
          </cell>
          <cell r="AD84">
            <v>2422</v>
          </cell>
          <cell r="AE84">
            <v>2433</v>
          </cell>
          <cell r="AF84">
            <v>2444</v>
          </cell>
          <cell r="AG84">
            <v>2456</v>
          </cell>
          <cell r="AH84">
            <v>2468</v>
          </cell>
          <cell r="AI84">
            <v>2478</v>
          </cell>
          <cell r="AJ84">
            <v>2490</v>
          </cell>
          <cell r="AK84">
            <v>0</v>
          </cell>
          <cell r="AL84">
            <v>0</v>
          </cell>
        </row>
        <row r="85">
          <cell r="A85" t="str">
            <v>Vodafone Float Account</v>
          </cell>
          <cell r="B85">
            <v>83</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row>
        <row r="86">
          <cell r="A86" t="str">
            <v>Staff Current Account</v>
          </cell>
          <cell r="B86">
            <v>84</v>
          </cell>
          <cell r="C86">
            <v>2251369.2599999998</v>
          </cell>
          <cell r="D86">
            <v>1989165.99</v>
          </cell>
          <cell r="E86">
            <v>2321837.11</v>
          </cell>
          <cell r="F86">
            <v>1755451.01</v>
          </cell>
          <cell r="G86">
            <v>1672190.97</v>
          </cell>
          <cell r="H86">
            <v>1323331.5899999999</v>
          </cell>
          <cell r="I86">
            <v>1218660.6499999999</v>
          </cell>
          <cell r="J86">
            <v>1345974.05</v>
          </cell>
          <cell r="K86">
            <v>1100816.49</v>
          </cell>
          <cell r="L86">
            <v>1138078.4099999999</v>
          </cell>
          <cell r="M86">
            <v>1135664.55</v>
          </cell>
          <cell r="N86">
            <v>1196021</v>
          </cell>
          <cell r="O86">
            <v>1606324</v>
          </cell>
          <cell r="P86">
            <v>1431862</v>
          </cell>
          <cell r="Q86">
            <v>1506943</v>
          </cell>
          <cell r="R86">
            <v>1309909.83</v>
          </cell>
          <cell r="S86">
            <v>1362806.12</v>
          </cell>
          <cell r="T86">
            <v>1457055.12</v>
          </cell>
          <cell r="U86">
            <v>1475773.4</v>
          </cell>
          <cell r="V86">
            <v>1069503</v>
          </cell>
          <cell r="W86">
            <v>1033376.31</v>
          </cell>
          <cell r="X86">
            <v>1046695.77</v>
          </cell>
          <cell r="Y86">
            <v>1184021.95</v>
          </cell>
          <cell r="Z86">
            <v>1871456</v>
          </cell>
          <cell r="AA86">
            <v>1641270</v>
          </cell>
          <cell r="AB86">
            <v>1688235</v>
          </cell>
          <cell r="AC86">
            <v>1770724.06</v>
          </cell>
          <cell r="AD86">
            <v>1786902</v>
          </cell>
          <cell r="AE86">
            <v>1628119</v>
          </cell>
          <cell r="AF86">
            <v>1721508</v>
          </cell>
          <cell r="AG86">
            <v>1788437</v>
          </cell>
          <cell r="AH86">
            <v>1676559</v>
          </cell>
          <cell r="AI86">
            <v>1844996</v>
          </cell>
          <cell r="AJ86">
            <v>1811856</v>
          </cell>
          <cell r="AK86">
            <v>0</v>
          </cell>
          <cell r="AL86">
            <v>0</v>
          </cell>
        </row>
        <row r="87">
          <cell r="A87" t="str">
            <v>Provisions</v>
          </cell>
          <cell r="B87">
            <v>85</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row>
        <row r="88">
          <cell r="A88" t="str">
            <v>Current Tax Liabilities</v>
          </cell>
          <cell r="B88">
            <v>86</v>
          </cell>
          <cell r="C88">
            <v>0</v>
          </cell>
          <cell r="D88">
            <v>0</v>
          </cell>
          <cell r="E88">
            <v>0</v>
          </cell>
          <cell r="F88">
            <v>0</v>
          </cell>
          <cell r="G88">
            <v>0</v>
          </cell>
          <cell r="H88">
            <v>0</v>
          </cell>
          <cell r="I88">
            <v>0</v>
          </cell>
          <cell r="J88">
            <v>0</v>
          </cell>
          <cell r="K88">
            <v>0</v>
          </cell>
          <cell r="L88">
            <v>0</v>
          </cell>
          <cell r="M88">
            <v>0</v>
          </cell>
          <cell r="N88">
            <v>0</v>
          </cell>
          <cell r="O88">
            <v>200313.99245833349</v>
          </cell>
          <cell r="P88">
            <v>231329.67606666684</v>
          </cell>
          <cell r="Q88">
            <v>89402.033524999861</v>
          </cell>
          <cell r="R88">
            <v>0</v>
          </cell>
          <cell r="S88">
            <v>0</v>
          </cell>
          <cell r="T88">
            <v>7083.1103749992326</v>
          </cell>
          <cell r="U88">
            <v>77059.668116667308</v>
          </cell>
          <cell r="V88">
            <v>0</v>
          </cell>
          <cell r="W88">
            <v>0</v>
          </cell>
          <cell r="X88">
            <v>89757.474166670814</v>
          </cell>
          <cell r="Y88">
            <v>195091.54</v>
          </cell>
          <cell r="Z88">
            <v>0</v>
          </cell>
          <cell r="AA88">
            <v>139643</v>
          </cell>
          <cell r="AB88">
            <v>57538.342499999795</v>
          </cell>
          <cell r="AC88">
            <v>0</v>
          </cell>
          <cell r="AD88">
            <v>0</v>
          </cell>
          <cell r="AE88">
            <v>0</v>
          </cell>
          <cell r="AF88">
            <v>106443.14499999955</v>
          </cell>
          <cell r="AG88">
            <v>252656.37999999989</v>
          </cell>
          <cell r="AH88">
            <v>243843.81750000082</v>
          </cell>
          <cell r="AI88">
            <v>224458.49750000052</v>
          </cell>
          <cell r="AJ88">
            <v>51509.872500000522</v>
          </cell>
          <cell r="AK88">
            <v>0</v>
          </cell>
          <cell r="AL88">
            <v>0</v>
          </cell>
        </row>
        <row r="89">
          <cell r="A89" t="str">
            <v>Deferred Tax Liability</v>
          </cell>
          <cell r="B89">
            <v>87</v>
          </cell>
          <cell r="C89">
            <v>0</v>
          </cell>
          <cell r="D89">
            <v>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cell r="AH89">
            <v>0</v>
          </cell>
          <cell r="AI89">
            <v>0</v>
          </cell>
          <cell r="AJ89">
            <v>0</v>
          </cell>
          <cell r="AK89">
            <v>0</v>
          </cell>
          <cell r="AL89">
            <v>0</v>
          </cell>
        </row>
        <row r="90">
          <cell r="A90" t="str">
            <v>Post exployment liablilty</v>
          </cell>
          <cell r="B90">
            <v>88</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row>
        <row r="91">
          <cell r="A91" t="str">
            <v>Deferred grant</v>
          </cell>
          <cell r="B91">
            <v>89</v>
          </cell>
          <cell r="C91">
            <v>2696520</v>
          </cell>
          <cell r="D91">
            <v>2678023</v>
          </cell>
          <cell r="E91">
            <v>2669587</v>
          </cell>
          <cell r="F91">
            <v>2660609</v>
          </cell>
          <cell r="G91">
            <v>2651631</v>
          </cell>
          <cell r="H91">
            <v>2642653</v>
          </cell>
          <cell r="I91">
            <v>2633675</v>
          </cell>
          <cell r="J91">
            <v>2624698</v>
          </cell>
          <cell r="K91">
            <v>2615720</v>
          </cell>
          <cell r="L91">
            <v>2606742</v>
          </cell>
          <cell r="M91">
            <v>2597764</v>
          </cell>
          <cell r="N91">
            <v>2588786</v>
          </cell>
          <cell r="O91">
            <v>2579809</v>
          </cell>
          <cell r="P91">
            <v>2570830.67</v>
          </cell>
          <cell r="Q91">
            <v>2561852.84</v>
          </cell>
          <cell r="R91">
            <v>2552875.0099999998</v>
          </cell>
          <cell r="S91">
            <v>2543897.1800000002</v>
          </cell>
          <cell r="T91">
            <v>2534919.35</v>
          </cell>
          <cell r="U91">
            <v>2525941.52</v>
          </cell>
          <cell r="V91">
            <v>2516964</v>
          </cell>
          <cell r="W91">
            <v>2507986</v>
          </cell>
          <cell r="X91">
            <v>2499008</v>
          </cell>
          <cell r="Y91">
            <v>2490026</v>
          </cell>
          <cell r="Z91">
            <v>2481045</v>
          </cell>
          <cell r="AA91">
            <v>2472566</v>
          </cell>
          <cell r="AB91">
            <v>2464087</v>
          </cell>
          <cell r="AC91">
            <v>2455609</v>
          </cell>
          <cell r="AD91">
            <v>2447130</v>
          </cell>
          <cell r="AE91">
            <v>2438651</v>
          </cell>
          <cell r="AF91">
            <v>2430172</v>
          </cell>
          <cell r="AG91">
            <v>2421693</v>
          </cell>
          <cell r="AH91">
            <v>2413215</v>
          </cell>
          <cell r="AI91">
            <v>2404736</v>
          </cell>
          <cell r="AJ91">
            <v>2396257</v>
          </cell>
          <cell r="AK91">
            <v>0</v>
          </cell>
          <cell r="AL91">
            <v>0</v>
          </cell>
        </row>
        <row r="92">
          <cell r="A92" t="str">
            <v>Borrowing</v>
          </cell>
          <cell r="B92">
            <v>90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25000000</v>
          </cell>
          <cell r="AD92">
            <v>25000000</v>
          </cell>
          <cell r="AE92">
            <v>26488680</v>
          </cell>
          <cell r="AF92">
            <v>26395636</v>
          </cell>
          <cell r="AG92">
            <v>26395636.329999998</v>
          </cell>
          <cell r="AH92">
            <v>26395636</v>
          </cell>
          <cell r="AI92">
            <v>26302594</v>
          </cell>
          <cell r="AJ92">
            <v>26302594</v>
          </cell>
          <cell r="AK92">
            <v>0</v>
          </cell>
          <cell r="AL92">
            <v>0</v>
          </cell>
        </row>
        <row r="93">
          <cell r="A93" t="str">
            <v>Other Liabilities</v>
          </cell>
          <cell r="B93">
            <v>91</v>
          </cell>
          <cell r="C93">
            <v>26784110</v>
          </cell>
          <cell r="D93">
            <v>16846180</v>
          </cell>
          <cell r="E93">
            <v>18965235.514999986</v>
          </cell>
          <cell r="F93">
            <v>18530730.729999959</v>
          </cell>
          <cell r="G93">
            <v>17036834.644999981</v>
          </cell>
          <cell r="H93">
            <v>21547715.49999994</v>
          </cell>
          <cell r="I93">
            <v>18243594.335000038</v>
          </cell>
          <cell r="J93">
            <v>17841241</v>
          </cell>
          <cell r="K93">
            <v>17475020</v>
          </cell>
          <cell r="L93">
            <v>19236167</v>
          </cell>
          <cell r="M93">
            <v>13616182</v>
          </cell>
          <cell r="N93">
            <v>14612218</v>
          </cell>
          <cell r="O93">
            <v>14516300</v>
          </cell>
          <cell r="P93">
            <v>12969358</v>
          </cell>
          <cell r="Q93">
            <v>12499088</v>
          </cell>
          <cell r="R93">
            <v>11049049</v>
          </cell>
          <cell r="S93">
            <v>13145054</v>
          </cell>
          <cell r="T93">
            <v>14919157</v>
          </cell>
          <cell r="U93">
            <v>12704312</v>
          </cell>
          <cell r="V93">
            <v>12615586</v>
          </cell>
          <cell r="W93">
            <v>12287267</v>
          </cell>
          <cell r="X93">
            <v>15175638.189999999</v>
          </cell>
          <cell r="Y93">
            <v>18133737.420000002</v>
          </cell>
          <cell r="Z93">
            <v>16822316</v>
          </cell>
          <cell r="AA93">
            <v>15526950</v>
          </cell>
          <cell r="AB93">
            <v>15256625.5</v>
          </cell>
          <cell r="AC93">
            <v>15880570.6</v>
          </cell>
          <cell r="AD93">
            <v>16947248.310000002</v>
          </cell>
          <cell r="AE93">
            <v>16590221.5</v>
          </cell>
          <cell r="AF93">
            <v>19980863.079999998</v>
          </cell>
          <cell r="AG93">
            <v>21843055</v>
          </cell>
          <cell r="AH93">
            <v>22807804.5</v>
          </cell>
          <cell r="AI93">
            <v>19786051</v>
          </cell>
          <cell r="AJ93">
            <v>22814624.5</v>
          </cell>
          <cell r="AK93">
            <v>0</v>
          </cell>
          <cell r="AL93">
            <v>0</v>
          </cell>
        </row>
        <row r="94">
          <cell r="A94" t="str">
            <v>Accrued Expenses</v>
          </cell>
          <cell r="B94">
            <v>92</v>
          </cell>
          <cell r="C94">
            <v>0</v>
          </cell>
          <cell r="D94">
            <v>0</v>
          </cell>
          <cell r="E94">
            <v>0</v>
          </cell>
          <cell r="F94">
            <v>0</v>
          </cell>
          <cell r="G94">
            <v>0</v>
          </cell>
          <cell r="H94">
            <v>0</v>
          </cell>
          <cell r="I94">
            <v>0</v>
          </cell>
          <cell r="J94">
            <v>0</v>
          </cell>
          <cell r="K94">
            <v>0</v>
          </cell>
          <cell r="L94">
            <v>0</v>
          </cell>
          <cell r="M94">
            <v>0</v>
          </cell>
          <cell r="N94">
            <v>0</v>
          </cell>
          <cell r="O94">
            <v>2135627</v>
          </cell>
          <cell r="P94">
            <v>2054002</v>
          </cell>
          <cell r="Q94">
            <v>2222485</v>
          </cell>
          <cell r="R94">
            <v>2178815</v>
          </cell>
          <cell r="S94">
            <v>2020983</v>
          </cell>
          <cell r="T94">
            <v>2041279</v>
          </cell>
          <cell r="U94">
            <v>2295850</v>
          </cell>
          <cell r="V94">
            <v>2314019</v>
          </cell>
          <cell r="W94">
            <v>2725433</v>
          </cell>
          <cell r="X94">
            <v>5398606</v>
          </cell>
          <cell r="Y94">
            <v>5442422</v>
          </cell>
          <cell r="Z94">
            <v>4994104</v>
          </cell>
          <cell r="AA94">
            <v>4022951</v>
          </cell>
          <cell r="AB94">
            <v>4107840</v>
          </cell>
          <cell r="AC94">
            <v>4457088</v>
          </cell>
          <cell r="AD94">
            <v>3887466.31</v>
          </cell>
          <cell r="AE94">
            <v>4870571.5</v>
          </cell>
          <cell r="AF94">
            <v>5551956</v>
          </cell>
          <cell r="AG94">
            <v>5479863</v>
          </cell>
          <cell r="AH94">
            <v>5387166</v>
          </cell>
          <cell r="AI94">
            <v>5942903</v>
          </cell>
          <cell r="AJ94">
            <v>6045120</v>
          </cell>
          <cell r="AK94">
            <v>0</v>
          </cell>
          <cell r="AL94">
            <v>0</v>
          </cell>
        </row>
        <row r="95">
          <cell r="A95" t="str">
            <v>Accrued Interest Payable</v>
          </cell>
          <cell r="B95">
            <v>93</v>
          </cell>
          <cell r="C95">
            <v>0</v>
          </cell>
          <cell r="D95">
            <v>0</v>
          </cell>
          <cell r="E95">
            <v>0</v>
          </cell>
          <cell r="F95">
            <v>0</v>
          </cell>
          <cell r="G95">
            <v>0</v>
          </cell>
          <cell r="H95">
            <v>0</v>
          </cell>
          <cell r="I95">
            <v>0</v>
          </cell>
          <cell r="J95">
            <v>0</v>
          </cell>
          <cell r="K95">
            <v>0</v>
          </cell>
          <cell r="L95">
            <v>0</v>
          </cell>
          <cell r="M95">
            <v>0</v>
          </cell>
          <cell r="N95">
            <v>0</v>
          </cell>
          <cell r="O95">
            <v>271917</v>
          </cell>
          <cell r="P95">
            <v>230632</v>
          </cell>
          <cell r="Q95">
            <v>226395</v>
          </cell>
          <cell r="R95">
            <v>181642</v>
          </cell>
          <cell r="S95">
            <v>121835</v>
          </cell>
          <cell r="T95">
            <v>155360</v>
          </cell>
          <cell r="U95">
            <v>256054</v>
          </cell>
          <cell r="V95">
            <v>69320</v>
          </cell>
          <cell r="W95">
            <v>98069</v>
          </cell>
          <cell r="X95">
            <v>104160</v>
          </cell>
          <cell r="Y95">
            <v>99189</v>
          </cell>
          <cell r="Z95">
            <v>122034</v>
          </cell>
          <cell r="AA95">
            <v>111183</v>
          </cell>
          <cell r="AB95">
            <v>102797</v>
          </cell>
          <cell r="AC95">
            <v>353686</v>
          </cell>
          <cell r="AD95">
            <v>704358</v>
          </cell>
          <cell r="AE95">
            <v>1027642</v>
          </cell>
          <cell r="AF95">
            <v>1458574</v>
          </cell>
          <cell r="AG95">
            <v>1931023</v>
          </cell>
          <cell r="AH95">
            <v>2199875</v>
          </cell>
          <cell r="AI95">
            <v>506154</v>
          </cell>
          <cell r="AJ95">
            <v>946296</v>
          </cell>
          <cell r="AK95">
            <v>0</v>
          </cell>
          <cell r="AL95">
            <v>0</v>
          </cell>
        </row>
        <row r="96">
          <cell r="A96" t="str">
            <v>RCBs Cocoa account</v>
          </cell>
          <cell r="B96">
            <v>94</v>
          </cell>
          <cell r="C96">
            <v>0</v>
          </cell>
          <cell r="D96">
            <v>0</v>
          </cell>
          <cell r="E96">
            <v>0</v>
          </cell>
          <cell r="F96">
            <v>0</v>
          </cell>
          <cell r="G96">
            <v>0</v>
          </cell>
          <cell r="H96">
            <v>0</v>
          </cell>
          <cell r="I96">
            <v>0</v>
          </cell>
          <cell r="J96">
            <v>0</v>
          </cell>
          <cell r="K96">
            <v>0</v>
          </cell>
          <cell r="L96">
            <v>0</v>
          </cell>
          <cell r="M96">
            <v>0</v>
          </cell>
          <cell r="N96">
            <v>0</v>
          </cell>
          <cell r="O96">
            <v>34468</v>
          </cell>
          <cell r="P96">
            <v>34468</v>
          </cell>
          <cell r="Q96">
            <v>34468</v>
          </cell>
          <cell r="R96">
            <v>49746</v>
          </cell>
          <cell r="S96">
            <v>318690</v>
          </cell>
          <cell r="T96">
            <v>34468</v>
          </cell>
          <cell r="U96">
            <v>198476</v>
          </cell>
          <cell r="V96">
            <v>35886</v>
          </cell>
          <cell r="W96">
            <v>394194</v>
          </cell>
          <cell r="X96">
            <v>674964</v>
          </cell>
          <cell r="Y96">
            <v>34468</v>
          </cell>
          <cell r="Z96">
            <v>156539</v>
          </cell>
          <cell r="AA96">
            <v>87015</v>
          </cell>
          <cell r="AB96">
            <v>34468</v>
          </cell>
          <cell r="AC96">
            <v>34468</v>
          </cell>
          <cell r="AD96">
            <v>34468</v>
          </cell>
          <cell r="AE96">
            <v>68293</v>
          </cell>
          <cell r="AF96">
            <v>34468</v>
          </cell>
          <cell r="AG96">
            <v>36074</v>
          </cell>
          <cell r="AH96">
            <v>36074</v>
          </cell>
          <cell r="AI96">
            <v>63353</v>
          </cell>
          <cell r="AJ96">
            <v>36074</v>
          </cell>
          <cell r="AK96">
            <v>0</v>
          </cell>
          <cell r="AL96">
            <v>0</v>
          </cell>
        </row>
        <row r="97">
          <cell r="A97" t="str">
            <v>I-Trans Cover Account</v>
          </cell>
          <cell r="B97">
            <v>95</v>
          </cell>
          <cell r="C97">
            <v>0</v>
          </cell>
          <cell r="D97">
            <v>0</v>
          </cell>
          <cell r="E97">
            <v>0</v>
          </cell>
          <cell r="F97">
            <v>0</v>
          </cell>
          <cell r="G97">
            <v>0</v>
          </cell>
          <cell r="H97">
            <v>0</v>
          </cell>
          <cell r="I97">
            <v>0</v>
          </cell>
          <cell r="J97">
            <v>0</v>
          </cell>
          <cell r="K97">
            <v>0</v>
          </cell>
          <cell r="L97">
            <v>0</v>
          </cell>
          <cell r="M97">
            <v>0</v>
          </cell>
          <cell r="N97">
            <v>0</v>
          </cell>
          <cell r="O97">
            <v>2679858</v>
          </cell>
          <cell r="P97">
            <v>2783185</v>
          </cell>
          <cell r="Q97">
            <v>2214224</v>
          </cell>
          <cell r="R97">
            <v>1745113</v>
          </cell>
          <cell r="S97">
            <v>1940889</v>
          </cell>
          <cell r="T97">
            <v>1908802</v>
          </cell>
          <cell r="U97">
            <v>2191160</v>
          </cell>
          <cell r="V97">
            <v>2064258</v>
          </cell>
          <cell r="W97">
            <v>1842173</v>
          </cell>
          <cell r="X97">
            <v>2515372</v>
          </cell>
          <cell r="Y97">
            <v>2516481</v>
          </cell>
          <cell r="Z97">
            <v>1126399</v>
          </cell>
          <cell r="AA97">
            <v>1522755</v>
          </cell>
          <cell r="AB97">
            <v>1299943</v>
          </cell>
          <cell r="AC97">
            <v>1578339</v>
          </cell>
          <cell r="AD97">
            <v>1256575</v>
          </cell>
          <cell r="AE97">
            <v>1013534</v>
          </cell>
          <cell r="AF97">
            <v>1098204</v>
          </cell>
          <cell r="AG97">
            <v>823020</v>
          </cell>
          <cell r="AH97">
            <v>838130</v>
          </cell>
          <cell r="AI97">
            <v>804560</v>
          </cell>
          <cell r="AJ97">
            <v>1294244</v>
          </cell>
          <cell r="AK97">
            <v>0</v>
          </cell>
          <cell r="AL97">
            <v>0</v>
          </cell>
        </row>
        <row r="98">
          <cell r="A98" t="str">
            <v>Managed Funds/Micro Finance</v>
          </cell>
          <cell r="B98">
            <v>96</v>
          </cell>
          <cell r="C98">
            <v>0</v>
          </cell>
          <cell r="D98">
            <v>0</v>
          </cell>
          <cell r="E98">
            <v>0</v>
          </cell>
          <cell r="F98">
            <v>0</v>
          </cell>
          <cell r="G98">
            <v>0</v>
          </cell>
          <cell r="H98">
            <v>0</v>
          </cell>
          <cell r="I98">
            <v>0</v>
          </cell>
          <cell r="J98">
            <v>0</v>
          </cell>
          <cell r="K98">
            <v>0</v>
          </cell>
          <cell r="L98">
            <v>0</v>
          </cell>
          <cell r="M98">
            <v>0</v>
          </cell>
          <cell r="N98">
            <v>0</v>
          </cell>
          <cell r="O98">
            <v>4712946</v>
          </cell>
          <cell r="P98">
            <v>4701758</v>
          </cell>
          <cell r="Q98">
            <v>4758625</v>
          </cell>
          <cell r="R98">
            <v>4450856</v>
          </cell>
          <cell r="S98">
            <v>4485124</v>
          </cell>
          <cell r="T98">
            <v>6700068</v>
          </cell>
          <cell r="U98">
            <v>4568166</v>
          </cell>
          <cell r="V98">
            <v>4860940</v>
          </cell>
          <cell r="W98">
            <v>4701461</v>
          </cell>
          <cell r="X98">
            <v>4305286</v>
          </cell>
          <cell r="Y98">
            <v>4889673</v>
          </cell>
          <cell r="Z98">
            <v>4692572</v>
          </cell>
          <cell r="AA98">
            <v>4678080</v>
          </cell>
          <cell r="AB98">
            <v>4721264</v>
          </cell>
          <cell r="AC98">
            <v>4924094</v>
          </cell>
          <cell r="AD98">
            <v>4558828</v>
          </cell>
          <cell r="AE98">
            <v>4777299</v>
          </cell>
          <cell r="AF98">
            <v>4483435</v>
          </cell>
          <cell r="AG98">
            <v>4398994</v>
          </cell>
          <cell r="AH98">
            <v>7850444</v>
          </cell>
          <cell r="AI98">
            <v>7896775</v>
          </cell>
          <cell r="AJ98">
            <v>7326846</v>
          </cell>
          <cell r="AK98">
            <v>0</v>
          </cell>
          <cell r="AL98">
            <v>0</v>
          </cell>
        </row>
        <row r="99">
          <cell r="A99" t="str">
            <v>BOG Penalty suspense</v>
          </cell>
          <cell r="B99">
            <v>97</v>
          </cell>
          <cell r="C99">
            <v>0</v>
          </cell>
          <cell r="D99">
            <v>0</v>
          </cell>
          <cell r="E99">
            <v>0</v>
          </cell>
          <cell r="F99">
            <v>0</v>
          </cell>
          <cell r="G99">
            <v>0</v>
          </cell>
          <cell r="H99">
            <v>0</v>
          </cell>
          <cell r="I99">
            <v>0</v>
          </cell>
          <cell r="J99">
            <v>0</v>
          </cell>
          <cell r="K99">
            <v>0</v>
          </cell>
          <cell r="L99">
            <v>0</v>
          </cell>
          <cell r="M99">
            <v>0</v>
          </cell>
          <cell r="N99">
            <v>0</v>
          </cell>
          <cell r="O99">
            <v>632000</v>
          </cell>
          <cell r="P99">
            <v>632000</v>
          </cell>
          <cell r="Q99">
            <v>632000</v>
          </cell>
          <cell r="R99">
            <v>632000</v>
          </cell>
          <cell r="S99">
            <v>632000</v>
          </cell>
          <cell r="T99">
            <v>632000</v>
          </cell>
          <cell r="U99">
            <v>632000</v>
          </cell>
          <cell r="V99">
            <v>632000</v>
          </cell>
          <cell r="W99">
            <v>632000</v>
          </cell>
          <cell r="X99">
            <v>632000</v>
          </cell>
          <cell r="Y99">
            <v>632000</v>
          </cell>
          <cell r="Z99">
            <v>1033000</v>
          </cell>
          <cell r="AA99">
            <v>1033000</v>
          </cell>
          <cell r="AB99">
            <v>1033000</v>
          </cell>
          <cell r="AC99">
            <v>1108000</v>
          </cell>
          <cell r="AD99">
            <v>1246000</v>
          </cell>
          <cell r="AE99">
            <v>1246000</v>
          </cell>
          <cell r="AF99">
            <v>1318000</v>
          </cell>
          <cell r="AG99">
            <v>1318000</v>
          </cell>
          <cell r="AH99">
            <v>1528000</v>
          </cell>
          <cell r="AI99">
            <v>882017</v>
          </cell>
          <cell r="AJ99">
            <v>1540000</v>
          </cell>
          <cell r="AK99">
            <v>0</v>
          </cell>
          <cell r="AL99">
            <v>0</v>
          </cell>
        </row>
        <row r="100">
          <cell r="A100" t="str">
            <v>Other Credit Accounts</v>
          </cell>
          <cell r="B100">
            <v>98</v>
          </cell>
          <cell r="C100">
            <v>26784110</v>
          </cell>
          <cell r="D100">
            <v>16846180</v>
          </cell>
          <cell r="E100">
            <v>18965235.514999986</v>
          </cell>
          <cell r="F100">
            <v>18530730.729999959</v>
          </cell>
          <cell r="G100">
            <v>17036834.644999981</v>
          </cell>
          <cell r="H100">
            <v>21547715.49999994</v>
          </cell>
          <cell r="I100">
            <v>18243594.335000038</v>
          </cell>
          <cell r="J100">
            <v>17841241</v>
          </cell>
          <cell r="K100">
            <v>17475020</v>
          </cell>
          <cell r="L100">
            <v>19236167</v>
          </cell>
          <cell r="M100">
            <v>13616182</v>
          </cell>
          <cell r="N100">
            <v>14612218</v>
          </cell>
          <cell r="O100">
            <v>4049484</v>
          </cell>
          <cell r="P100">
            <v>2533313</v>
          </cell>
          <cell r="Q100">
            <v>2410891</v>
          </cell>
          <cell r="R100">
            <v>1810877</v>
          </cell>
          <cell r="S100">
            <v>3625533</v>
          </cell>
          <cell r="T100">
            <v>3447180</v>
          </cell>
          <cell r="U100">
            <v>2562606</v>
          </cell>
          <cell r="V100">
            <v>2639163</v>
          </cell>
          <cell r="W100">
            <v>1893937</v>
          </cell>
          <cell r="X100">
            <v>1545250.19</v>
          </cell>
          <cell r="Y100">
            <v>4519504.42</v>
          </cell>
          <cell r="Z100">
            <v>4697668</v>
          </cell>
          <cell r="AA100">
            <v>4071966</v>
          </cell>
          <cell r="AB100">
            <v>3957313.5</v>
          </cell>
          <cell r="AC100">
            <v>3424895.6</v>
          </cell>
          <cell r="AD100">
            <v>5259553</v>
          </cell>
          <cell r="AE100">
            <v>3586882</v>
          </cell>
          <cell r="AF100">
            <v>6036226.0800000001</v>
          </cell>
          <cell r="AG100">
            <v>7856081</v>
          </cell>
          <cell r="AH100">
            <v>4968115.5</v>
          </cell>
          <cell r="AI100">
            <v>3690289</v>
          </cell>
          <cell r="AJ100">
            <v>5626044.5</v>
          </cell>
          <cell r="AK100">
            <v>0</v>
          </cell>
          <cell r="AL100">
            <v>0</v>
          </cell>
        </row>
        <row r="101">
          <cell r="A101" t="str">
            <v>ICB/Express/MAB Funds Transfer</v>
          </cell>
          <cell r="B101">
            <v>99</v>
          </cell>
          <cell r="C101">
            <v>0</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297276</v>
          </cell>
          <cell r="AA101">
            <v>78507</v>
          </cell>
          <cell r="AB101">
            <v>78507</v>
          </cell>
          <cell r="AC101">
            <v>78507</v>
          </cell>
          <cell r="AD101">
            <v>78507</v>
          </cell>
          <cell r="AE101">
            <v>78507</v>
          </cell>
          <cell r="AF101">
            <v>78507</v>
          </cell>
          <cell r="AG101">
            <v>78507</v>
          </cell>
          <cell r="AH101">
            <v>80654.5</v>
          </cell>
          <cell r="AI101">
            <v>84934</v>
          </cell>
          <cell r="AJ101">
            <v>78507</v>
          </cell>
          <cell r="AK101">
            <v>0</v>
          </cell>
          <cell r="AL101">
            <v>0</v>
          </cell>
        </row>
        <row r="102">
          <cell r="A102" t="str">
            <v>Unallocated Transfer - Foreign</v>
          </cell>
          <cell r="B102">
            <v>100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2371</v>
          </cell>
          <cell r="AA102">
            <v>2492</v>
          </cell>
          <cell r="AB102">
            <v>2421</v>
          </cell>
          <cell r="AC102">
            <v>2457</v>
          </cell>
          <cell r="AD102">
            <v>2475</v>
          </cell>
          <cell r="AE102">
            <v>2339</v>
          </cell>
          <cell r="AF102">
            <v>2372</v>
          </cell>
          <cell r="AG102">
            <v>2447</v>
          </cell>
          <cell r="AH102">
            <v>2438</v>
          </cell>
          <cell r="AI102">
            <v>2470</v>
          </cell>
          <cell r="AJ102">
            <v>2429</v>
          </cell>
          <cell r="AK102">
            <v>0</v>
          </cell>
          <cell r="AL102">
            <v>0</v>
          </cell>
        </row>
        <row r="103">
          <cell r="A103" t="str">
            <v>Foreign Cover</v>
          </cell>
          <cell r="B103">
            <v>101</v>
          </cell>
          <cell r="C103">
            <v>0</v>
          </cell>
          <cell r="D103">
            <v>0</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-111254</v>
          </cell>
          <cell r="AA103">
            <v>0</v>
          </cell>
          <cell r="AB103">
            <v>207853</v>
          </cell>
          <cell r="AC103">
            <v>0</v>
          </cell>
          <cell r="AD103">
            <v>0</v>
          </cell>
          <cell r="AE103">
            <v>0</v>
          </cell>
          <cell r="AF103">
            <v>0</v>
          </cell>
          <cell r="AG103">
            <v>0</v>
          </cell>
          <cell r="AH103">
            <v>0</v>
          </cell>
          <cell r="AI103">
            <v>0</v>
          </cell>
          <cell r="AJ103">
            <v>0</v>
          </cell>
          <cell r="AK103">
            <v>0</v>
          </cell>
          <cell r="AL103">
            <v>0</v>
          </cell>
        </row>
        <row r="104">
          <cell r="A104" t="str">
            <v>Unity Link Money</v>
          </cell>
          <cell r="B104">
            <v>102</v>
          </cell>
          <cell r="C104">
            <v>0</v>
          </cell>
          <cell r="D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50000</v>
          </cell>
          <cell r="AA104">
            <v>39045</v>
          </cell>
          <cell r="AB104">
            <v>42916</v>
          </cell>
          <cell r="AC104">
            <v>50960</v>
          </cell>
          <cell r="AD104">
            <v>40850</v>
          </cell>
          <cell r="AE104">
            <v>342</v>
          </cell>
          <cell r="AF104">
            <v>68669</v>
          </cell>
          <cell r="AG104">
            <v>17277</v>
          </cell>
          <cell r="AH104">
            <v>136087</v>
          </cell>
          <cell r="AI104">
            <v>163711</v>
          </cell>
          <cell r="AJ104">
            <v>0</v>
          </cell>
          <cell r="AK104">
            <v>0</v>
          </cell>
          <cell r="AL104">
            <v>0</v>
          </cell>
        </row>
        <row r="105">
          <cell r="A105" t="str">
            <v>Unclaimed Apexlink Transfer</v>
          </cell>
          <cell r="B105">
            <v>103</v>
          </cell>
          <cell r="C105">
            <v>0</v>
          </cell>
          <cell r="D105">
            <v>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501962</v>
          </cell>
          <cell r="AA105">
            <v>349909</v>
          </cell>
          <cell r="AB105">
            <v>345918</v>
          </cell>
          <cell r="AC105">
            <v>343901</v>
          </cell>
          <cell r="AD105">
            <v>343901</v>
          </cell>
          <cell r="AE105">
            <v>343901</v>
          </cell>
          <cell r="AF105">
            <v>343901</v>
          </cell>
          <cell r="AG105">
            <v>342873</v>
          </cell>
          <cell r="AH105">
            <v>342873</v>
          </cell>
          <cell r="AI105">
            <v>342701</v>
          </cell>
          <cell r="AJ105">
            <v>342701</v>
          </cell>
          <cell r="AK105">
            <v>0</v>
          </cell>
          <cell r="AL105">
            <v>0</v>
          </cell>
        </row>
        <row r="106">
          <cell r="A106" t="str">
            <v>Apexlink Suspense Account</v>
          </cell>
          <cell r="B106">
            <v>104</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236263</v>
          </cell>
          <cell r="AA106">
            <v>236263</v>
          </cell>
          <cell r="AB106">
            <v>236263</v>
          </cell>
          <cell r="AC106">
            <v>236263</v>
          </cell>
          <cell r="AD106">
            <v>236263</v>
          </cell>
          <cell r="AE106">
            <v>236263</v>
          </cell>
          <cell r="AF106">
            <v>236263</v>
          </cell>
          <cell r="AG106">
            <v>236263</v>
          </cell>
          <cell r="AH106">
            <v>236263</v>
          </cell>
          <cell r="AI106">
            <v>236263</v>
          </cell>
          <cell r="AJ106">
            <v>236263</v>
          </cell>
          <cell r="AK106">
            <v>0</v>
          </cell>
          <cell r="AL106">
            <v>0</v>
          </cell>
        </row>
        <row r="107">
          <cell r="A107" t="str">
            <v>Unity Link Suspense</v>
          </cell>
          <cell r="B107">
            <v>105</v>
          </cell>
          <cell r="C107">
            <v>0</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82363</v>
          </cell>
          <cell r="AA107">
            <v>83</v>
          </cell>
          <cell r="AB107">
            <v>0</v>
          </cell>
          <cell r="AC107">
            <v>1800</v>
          </cell>
          <cell r="AD107">
            <v>0</v>
          </cell>
          <cell r="AE107">
            <v>-1275</v>
          </cell>
          <cell r="AF107">
            <v>0</v>
          </cell>
          <cell r="AG107">
            <v>0</v>
          </cell>
          <cell r="AH107">
            <v>0</v>
          </cell>
          <cell r="AI107">
            <v>0</v>
          </cell>
          <cell r="AJ107">
            <v>75213</v>
          </cell>
          <cell r="AK107">
            <v>0</v>
          </cell>
          <cell r="AL107">
            <v>0</v>
          </cell>
        </row>
        <row r="108">
          <cell r="A108" t="str">
            <v>Payment Order/Bankers Payment</v>
          </cell>
          <cell r="B108">
            <v>106</v>
          </cell>
          <cell r="C108">
            <v>0</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1430657</v>
          </cell>
          <cell r="AA108">
            <v>1076749</v>
          </cell>
          <cell r="AB108">
            <v>1040577</v>
          </cell>
          <cell r="AC108">
            <v>1364235</v>
          </cell>
          <cell r="AD108">
            <v>1014137</v>
          </cell>
          <cell r="AE108">
            <v>1036001</v>
          </cell>
          <cell r="AF108">
            <v>829323</v>
          </cell>
          <cell r="AG108">
            <v>788504</v>
          </cell>
          <cell r="AH108">
            <v>908653</v>
          </cell>
          <cell r="AI108">
            <v>666577</v>
          </cell>
          <cell r="AJ108">
            <v>937321.5</v>
          </cell>
          <cell r="AK108">
            <v>0</v>
          </cell>
          <cell r="AL108">
            <v>0</v>
          </cell>
        </row>
        <row r="109">
          <cell r="A109" t="str">
            <v>Cheques for Clearing -Non Customer</v>
          </cell>
          <cell r="B109">
            <v>107</v>
          </cell>
          <cell r="C109">
            <v>0</v>
          </cell>
          <cell r="D109">
            <v>0</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12886</v>
          </cell>
          <cell r="AA109">
            <v>26923</v>
          </cell>
          <cell r="AB109">
            <v>185186</v>
          </cell>
          <cell r="AC109">
            <v>0</v>
          </cell>
          <cell r="AD109">
            <v>53921</v>
          </cell>
          <cell r="AE109">
            <v>2737</v>
          </cell>
          <cell r="AF109">
            <v>397228</v>
          </cell>
          <cell r="AG109">
            <v>15760</v>
          </cell>
          <cell r="AH109">
            <v>806550</v>
          </cell>
          <cell r="AI109">
            <v>173060</v>
          </cell>
          <cell r="AJ109">
            <v>179838</v>
          </cell>
          <cell r="AK109">
            <v>0</v>
          </cell>
          <cell r="AL109">
            <v>0</v>
          </cell>
        </row>
        <row r="110">
          <cell r="A110" t="str">
            <v>IRS/SSNIT</v>
          </cell>
          <cell r="B110">
            <v>108</v>
          </cell>
          <cell r="C110">
            <v>0</v>
          </cell>
          <cell r="D110">
            <v>0</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194622</v>
          </cell>
          <cell r="AA110">
            <v>627691</v>
          </cell>
          <cell r="AB110">
            <v>611916</v>
          </cell>
          <cell r="AC110">
            <v>684263</v>
          </cell>
          <cell r="AD110">
            <v>1243600</v>
          </cell>
          <cell r="AE110">
            <v>685902</v>
          </cell>
          <cell r="AF110">
            <v>669590</v>
          </cell>
          <cell r="AG110">
            <v>696730</v>
          </cell>
          <cell r="AH110">
            <v>729528</v>
          </cell>
          <cell r="AI110">
            <v>674773</v>
          </cell>
          <cell r="AJ110">
            <v>591481</v>
          </cell>
          <cell r="AK110">
            <v>0</v>
          </cell>
          <cell r="AL110">
            <v>0</v>
          </cell>
        </row>
        <row r="111">
          <cell r="A111" t="str">
            <v>Voluntary Pension Fund</v>
          </cell>
          <cell r="B111">
            <v>109</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163374</v>
          </cell>
          <cell r="AA111">
            <v>188957</v>
          </cell>
          <cell r="AB111">
            <v>186272</v>
          </cell>
          <cell r="AC111">
            <v>186227</v>
          </cell>
          <cell r="AD111">
            <v>324338</v>
          </cell>
          <cell r="AE111">
            <v>209385</v>
          </cell>
          <cell r="AF111">
            <v>212473</v>
          </cell>
          <cell r="AG111">
            <v>208748</v>
          </cell>
          <cell r="AH111">
            <v>208315</v>
          </cell>
          <cell r="AI111">
            <v>215686</v>
          </cell>
          <cell r="AJ111">
            <v>218868</v>
          </cell>
          <cell r="AK111">
            <v>0</v>
          </cell>
          <cell r="AL111">
            <v>0</v>
          </cell>
        </row>
        <row r="112">
          <cell r="A112" t="str">
            <v>Govt Salaries/Pension Suspense</v>
          </cell>
          <cell r="B112">
            <v>110</v>
          </cell>
          <cell r="C112">
            <v>0</v>
          </cell>
          <cell r="D112">
            <v>0</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1180</v>
          </cell>
          <cell r="AB112">
            <v>1180</v>
          </cell>
          <cell r="AC112">
            <v>1180</v>
          </cell>
          <cell r="AD112">
            <v>1180</v>
          </cell>
          <cell r="AE112">
            <v>1180</v>
          </cell>
          <cell r="AF112">
            <v>1180</v>
          </cell>
          <cell r="AG112">
            <v>1180</v>
          </cell>
          <cell r="AH112">
            <v>1180</v>
          </cell>
          <cell r="AI112">
            <v>1180</v>
          </cell>
          <cell r="AJ112">
            <v>73775</v>
          </cell>
          <cell r="AK112">
            <v>0</v>
          </cell>
          <cell r="AL112">
            <v>0</v>
          </cell>
        </row>
        <row r="113">
          <cell r="A113" t="str">
            <v>Staff Electroland/Land Acquisition</v>
          </cell>
          <cell r="B113">
            <v>111</v>
          </cell>
          <cell r="C113">
            <v>0</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19622</v>
          </cell>
          <cell r="AA113">
            <v>14960</v>
          </cell>
          <cell r="AB113">
            <v>12266</v>
          </cell>
          <cell r="AC113">
            <v>5060</v>
          </cell>
          <cell r="AD113">
            <v>-589</v>
          </cell>
          <cell r="AE113">
            <v>41007</v>
          </cell>
          <cell r="AF113">
            <v>19156</v>
          </cell>
          <cell r="AG113">
            <v>17456</v>
          </cell>
          <cell r="AH113">
            <v>12580</v>
          </cell>
          <cell r="AI113">
            <v>25146</v>
          </cell>
          <cell r="AJ113">
            <v>56622</v>
          </cell>
          <cell r="AK113">
            <v>0</v>
          </cell>
          <cell r="AL113">
            <v>0</v>
          </cell>
        </row>
        <row r="114">
          <cell r="A114" t="str">
            <v>Retention Fee - Premises</v>
          </cell>
          <cell r="B114">
            <v>112</v>
          </cell>
          <cell r="C114">
            <v>0</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12749</v>
          </cell>
          <cell r="AA114">
            <v>26238</v>
          </cell>
          <cell r="AB114">
            <v>26238</v>
          </cell>
          <cell r="AC114">
            <v>26238</v>
          </cell>
          <cell r="AD114">
            <v>26238</v>
          </cell>
          <cell r="AE114">
            <v>26238</v>
          </cell>
          <cell r="AF114">
            <v>26238</v>
          </cell>
          <cell r="AG114">
            <v>12749</v>
          </cell>
          <cell r="AH114">
            <v>12749</v>
          </cell>
          <cell r="AI114">
            <v>12749</v>
          </cell>
          <cell r="AJ114">
            <v>12749</v>
          </cell>
          <cell r="AK114">
            <v>0</v>
          </cell>
          <cell r="AL114">
            <v>0</v>
          </cell>
        </row>
        <row r="115">
          <cell r="A115" t="str">
            <v>E-Zwich Cash Control</v>
          </cell>
          <cell r="B115">
            <v>113</v>
          </cell>
          <cell r="C115">
            <v>0</v>
          </cell>
          <cell r="D115">
            <v>0</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713554</v>
          </cell>
          <cell r="AA115">
            <v>634855</v>
          </cell>
          <cell r="AB115">
            <v>-71357</v>
          </cell>
          <cell r="AC115">
            <v>0</v>
          </cell>
          <cell r="AD115">
            <v>0</v>
          </cell>
          <cell r="AE115">
            <v>0</v>
          </cell>
          <cell r="AF115">
            <v>0</v>
          </cell>
          <cell r="AG115">
            <v>0</v>
          </cell>
          <cell r="AH115">
            <v>167600</v>
          </cell>
          <cell r="AI115">
            <v>164695</v>
          </cell>
          <cell r="AJ115">
            <v>0</v>
          </cell>
          <cell r="AK115">
            <v>0</v>
          </cell>
          <cell r="AL115">
            <v>0</v>
          </cell>
        </row>
        <row r="116">
          <cell r="A116" t="str">
            <v>E-Zwich Deposit Host Holding Account</v>
          </cell>
          <cell r="B116">
            <v>114</v>
          </cell>
          <cell r="C116">
            <v>0</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5600</v>
          </cell>
          <cell r="AA116">
            <v>5600</v>
          </cell>
          <cell r="AB116">
            <v>5600</v>
          </cell>
          <cell r="AC116">
            <v>5600</v>
          </cell>
          <cell r="AD116">
            <v>5600</v>
          </cell>
          <cell r="AE116">
            <v>0</v>
          </cell>
          <cell r="AF116">
            <v>5000</v>
          </cell>
          <cell r="AG116">
            <v>4980</v>
          </cell>
          <cell r="AH116">
            <v>0</v>
          </cell>
          <cell r="AI116">
            <v>0</v>
          </cell>
          <cell r="AJ116">
            <v>0</v>
          </cell>
          <cell r="AK116">
            <v>0</v>
          </cell>
          <cell r="AL116">
            <v>0</v>
          </cell>
        </row>
        <row r="117">
          <cell r="A117" t="str">
            <v>E-Zwich Holding Account</v>
          </cell>
          <cell r="B117">
            <v>115</v>
          </cell>
          <cell r="C117">
            <v>0</v>
          </cell>
          <cell r="D117">
            <v>0</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20432</v>
          </cell>
          <cell r="AA117">
            <v>75363</v>
          </cell>
          <cell r="AB117">
            <v>82267</v>
          </cell>
          <cell r="AC117">
            <v>169094</v>
          </cell>
          <cell r="AD117">
            <v>73316</v>
          </cell>
          <cell r="AE117">
            <v>121470</v>
          </cell>
          <cell r="AF117">
            <v>78934</v>
          </cell>
          <cell r="AG117">
            <v>227155</v>
          </cell>
          <cell r="AH117">
            <v>342963</v>
          </cell>
          <cell r="AI117">
            <v>203763</v>
          </cell>
          <cell r="AJ117">
            <v>1199757</v>
          </cell>
          <cell r="AK117">
            <v>0</v>
          </cell>
          <cell r="AL117">
            <v>0</v>
          </cell>
        </row>
        <row r="118">
          <cell r="A118" t="str">
            <v>E-Zwich Fee Holding Account</v>
          </cell>
          <cell r="B118">
            <v>116</v>
          </cell>
          <cell r="C118">
            <v>0</v>
          </cell>
          <cell r="D118">
            <v>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cell r="AE118">
            <v>0</v>
          </cell>
          <cell r="AF118">
            <v>0</v>
          </cell>
          <cell r="AG118">
            <v>0</v>
          </cell>
          <cell r="AH118">
            <v>0</v>
          </cell>
          <cell r="AI118">
            <v>0</v>
          </cell>
          <cell r="AJ118">
            <v>0</v>
          </cell>
          <cell r="AK118">
            <v>0</v>
          </cell>
          <cell r="AL118">
            <v>0</v>
          </cell>
        </row>
        <row r="119">
          <cell r="A119" t="str">
            <v>Ghana Heart Foundation</v>
          </cell>
          <cell r="B119">
            <v>117</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6200</v>
          </cell>
          <cell r="AA119">
            <v>6200</v>
          </cell>
          <cell r="AB119">
            <v>6200</v>
          </cell>
          <cell r="AC119">
            <v>6200</v>
          </cell>
          <cell r="AD119">
            <v>6200</v>
          </cell>
          <cell r="AE119">
            <v>6200</v>
          </cell>
          <cell r="AF119">
            <v>6200</v>
          </cell>
          <cell r="AG119">
            <v>6200</v>
          </cell>
          <cell r="AH119">
            <v>6200</v>
          </cell>
          <cell r="AI119">
            <v>6200</v>
          </cell>
          <cell r="AJ119">
            <v>6200</v>
          </cell>
          <cell r="AK119">
            <v>0</v>
          </cell>
          <cell r="AL119">
            <v>0</v>
          </cell>
        </row>
        <row r="120">
          <cell r="A120" t="str">
            <v>DANIDA Suspense</v>
          </cell>
          <cell r="B120">
            <v>118</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215072</v>
          </cell>
          <cell r="AA120">
            <v>558571</v>
          </cell>
          <cell r="AB120">
            <v>742263</v>
          </cell>
          <cell r="AC120">
            <v>531</v>
          </cell>
          <cell r="AD120">
            <v>531</v>
          </cell>
          <cell r="AE120">
            <v>675628</v>
          </cell>
          <cell r="AF120">
            <v>675628</v>
          </cell>
          <cell r="AG120">
            <v>2622</v>
          </cell>
          <cell r="AH120">
            <v>194357</v>
          </cell>
          <cell r="AI120">
            <v>194357</v>
          </cell>
          <cell r="AJ120">
            <v>432979</v>
          </cell>
          <cell r="AK120">
            <v>0</v>
          </cell>
          <cell r="AL120">
            <v>0</v>
          </cell>
        </row>
        <row r="121">
          <cell r="A121" t="str">
            <v>Cashiers Efficiency Allowance</v>
          </cell>
          <cell r="B121">
            <v>119</v>
          </cell>
          <cell r="C121">
            <v>0</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60</v>
          </cell>
          <cell r="AA121">
            <v>60</v>
          </cell>
          <cell r="AB121">
            <v>60</v>
          </cell>
          <cell r="AC121">
            <v>60</v>
          </cell>
          <cell r="AD121">
            <v>60</v>
          </cell>
          <cell r="AE121">
            <v>60</v>
          </cell>
          <cell r="AF121">
            <v>60</v>
          </cell>
          <cell r="AG121">
            <v>60</v>
          </cell>
          <cell r="AH121">
            <v>60</v>
          </cell>
          <cell r="AI121">
            <v>60</v>
          </cell>
          <cell r="AJ121">
            <v>60</v>
          </cell>
          <cell r="AK121">
            <v>0</v>
          </cell>
          <cell r="AL121">
            <v>0</v>
          </cell>
        </row>
        <row r="122">
          <cell r="A122" t="str">
            <v>Overs &amp; Shortages</v>
          </cell>
          <cell r="B122">
            <v>120</v>
          </cell>
          <cell r="C122">
            <v>0</v>
          </cell>
          <cell r="D122">
            <v>0</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374</v>
          </cell>
          <cell r="AC122">
            <v>374</v>
          </cell>
          <cell r="AD122">
            <v>374</v>
          </cell>
          <cell r="AE122">
            <v>374</v>
          </cell>
          <cell r="AF122">
            <v>374</v>
          </cell>
          <cell r="AG122">
            <v>374</v>
          </cell>
          <cell r="AH122">
            <v>374</v>
          </cell>
          <cell r="AI122">
            <v>374</v>
          </cell>
          <cell r="AJ122">
            <v>214</v>
          </cell>
          <cell r="AK122">
            <v>0</v>
          </cell>
          <cell r="AL122">
            <v>0</v>
          </cell>
        </row>
        <row r="123">
          <cell r="A123" t="str">
            <v>Unallocated Transfer</v>
          </cell>
          <cell r="B123">
            <v>121</v>
          </cell>
          <cell r="C123">
            <v>0</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63</v>
          </cell>
          <cell r="AB123">
            <v>63</v>
          </cell>
          <cell r="AC123">
            <v>63</v>
          </cell>
          <cell r="AD123">
            <v>0</v>
          </cell>
          <cell r="AE123">
            <v>63</v>
          </cell>
          <cell r="AF123">
            <v>64</v>
          </cell>
          <cell r="AG123">
            <v>64</v>
          </cell>
          <cell r="AH123">
            <v>63</v>
          </cell>
          <cell r="AI123">
            <v>63</v>
          </cell>
          <cell r="AJ123">
            <v>63</v>
          </cell>
          <cell r="AK123">
            <v>0</v>
          </cell>
          <cell r="AL123">
            <v>0</v>
          </cell>
        </row>
        <row r="124">
          <cell r="A124" t="str">
            <v>Security Broker Settlements</v>
          </cell>
          <cell r="B124">
            <v>122</v>
          </cell>
          <cell r="C124">
            <v>0</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cell r="AI124">
            <v>0</v>
          </cell>
          <cell r="AJ124">
            <v>0</v>
          </cell>
          <cell r="AK124">
            <v>0</v>
          </cell>
          <cell r="AL124">
            <v>0</v>
          </cell>
        </row>
        <row r="125">
          <cell r="A125" t="str">
            <v>Staff Life/Express Life Suspense</v>
          </cell>
          <cell r="B125">
            <v>123</v>
          </cell>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22748</v>
          </cell>
          <cell r="AA125">
            <v>22846</v>
          </cell>
          <cell r="AB125">
            <v>22281</v>
          </cell>
          <cell r="AC125">
            <v>23063</v>
          </cell>
          <cell r="AD125">
            <v>31912</v>
          </cell>
          <cell r="AE125">
            <v>23413</v>
          </cell>
          <cell r="AF125">
            <v>40536</v>
          </cell>
          <cell r="AG125">
            <v>42925</v>
          </cell>
          <cell r="AH125">
            <v>46965</v>
          </cell>
          <cell r="AI125">
            <v>22430</v>
          </cell>
          <cell r="AJ125">
            <v>74779</v>
          </cell>
          <cell r="AK125">
            <v>0</v>
          </cell>
          <cell r="AL125">
            <v>0</v>
          </cell>
        </row>
        <row r="126">
          <cell r="A126" t="str">
            <v>Output VAT</v>
          </cell>
          <cell r="B126">
            <v>124</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0</v>
          </cell>
          <cell r="AL126">
            <v>0</v>
          </cell>
        </row>
        <row r="127">
          <cell r="A127" t="str">
            <v>Leave Arrears Suspense</v>
          </cell>
          <cell r="B127">
            <v>125</v>
          </cell>
          <cell r="C127">
            <v>0</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36370</v>
          </cell>
          <cell r="AA127">
            <v>36370</v>
          </cell>
          <cell r="AB127">
            <v>36370</v>
          </cell>
          <cell r="AC127">
            <v>82698</v>
          </cell>
          <cell r="AD127">
            <v>82698</v>
          </cell>
          <cell r="AE127">
            <v>82698</v>
          </cell>
          <cell r="AF127">
            <v>8563.0800000000017</v>
          </cell>
          <cell r="AG127">
            <v>8563</v>
          </cell>
          <cell r="AH127">
            <v>8563</v>
          </cell>
          <cell r="AI127">
            <v>8563</v>
          </cell>
          <cell r="AJ127">
            <v>8563</v>
          </cell>
          <cell r="AK127">
            <v>0</v>
          </cell>
          <cell r="AL127">
            <v>0</v>
          </cell>
        </row>
        <row r="128">
          <cell r="A128" t="str">
            <v>Planting for Food &amp; Jobs</v>
          </cell>
          <cell r="B128">
            <v>126</v>
          </cell>
          <cell r="C128">
            <v>0</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768473</v>
          </cell>
          <cell r="AA128">
            <v>65572</v>
          </cell>
          <cell r="AB128">
            <v>154370</v>
          </cell>
          <cell r="AC128">
            <v>135638.6</v>
          </cell>
          <cell r="AD128">
            <v>1692601</v>
          </cell>
          <cell r="AE128">
            <v>436</v>
          </cell>
          <cell r="AF128">
            <v>2322758</v>
          </cell>
          <cell r="AG128">
            <v>5124348</v>
          </cell>
          <cell r="AH128">
            <v>716580</v>
          </cell>
          <cell r="AI128">
            <v>432276</v>
          </cell>
          <cell r="AJ128">
            <v>963538</v>
          </cell>
          <cell r="AK128">
            <v>0</v>
          </cell>
          <cell r="AL128">
            <v>0</v>
          </cell>
        </row>
        <row r="129">
          <cell r="A129" t="str">
            <v>NLA Cash Control</v>
          </cell>
          <cell r="B129">
            <v>127</v>
          </cell>
          <cell r="C129">
            <v>0</v>
          </cell>
          <cell r="D129">
            <v>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11975</v>
          </cell>
          <cell r="AA129">
            <v>0</v>
          </cell>
          <cell r="AB129">
            <v>-200</v>
          </cell>
          <cell r="AC129">
            <v>12309</v>
          </cell>
          <cell r="AD129">
            <v>0</v>
          </cell>
          <cell r="AE129">
            <v>12540</v>
          </cell>
          <cell r="AF129">
            <v>10672</v>
          </cell>
          <cell r="AG129">
            <v>18882</v>
          </cell>
          <cell r="AH129">
            <v>4084</v>
          </cell>
          <cell r="AI129">
            <v>38</v>
          </cell>
          <cell r="AJ129">
            <v>8844</v>
          </cell>
          <cell r="AK129">
            <v>0</v>
          </cell>
          <cell r="AL129">
            <v>0</v>
          </cell>
        </row>
        <row r="130">
          <cell r="A130" t="str">
            <v>ATM Settlement Suspense</v>
          </cell>
          <cell r="B130">
            <v>128</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35</v>
          </cell>
          <cell r="AB130">
            <v>9</v>
          </cell>
          <cell r="AC130">
            <v>6743</v>
          </cell>
          <cell r="AD130">
            <v>10</v>
          </cell>
          <cell r="AE130">
            <v>45</v>
          </cell>
          <cell r="AF130">
            <v>39</v>
          </cell>
          <cell r="AG130">
            <v>39</v>
          </cell>
          <cell r="AH130">
            <v>1043</v>
          </cell>
          <cell r="AI130">
            <v>0</v>
          </cell>
          <cell r="AJ130">
            <v>-1103</v>
          </cell>
          <cell r="AK130">
            <v>0</v>
          </cell>
          <cell r="AL130">
            <v>0</v>
          </cell>
        </row>
        <row r="131">
          <cell r="A131" t="str">
            <v>SC Corporate Action Suspense</v>
          </cell>
          <cell r="B131">
            <v>129</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1399</v>
          </cell>
          <cell r="AA131">
            <v>1399</v>
          </cell>
          <cell r="AB131">
            <v>1399</v>
          </cell>
          <cell r="AC131">
            <v>1399</v>
          </cell>
          <cell r="AD131">
            <v>1399</v>
          </cell>
          <cell r="AE131">
            <v>1399</v>
          </cell>
          <cell r="AF131">
            <v>1399</v>
          </cell>
          <cell r="AG131">
            <v>1399</v>
          </cell>
          <cell r="AH131">
            <v>1399</v>
          </cell>
          <cell r="AI131">
            <v>1399</v>
          </cell>
          <cell r="AJ131">
            <v>1399</v>
          </cell>
          <cell r="AK131">
            <v>0</v>
          </cell>
          <cell r="AL131">
            <v>0</v>
          </cell>
        </row>
        <row r="132">
          <cell r="A132" t="str">
            <v>NLA Cover Account</v>
          </cell>
          <cell r="B132">
            <v>130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3017</v>
          </cell>
          <cell r="AA132">
            <v>-3905</v>
          </cell>
          <cell r="AB132">
            <v>0</v>
          </cell>
          <cell r="AC132">
            <v>0</v>
          </cell>
          <cell r="AD132">
            <v>0</v>
          </cell>
          <cell r="AE132">
            <v>0</v>
          </cell>
          <cell r="AF132">
            <v>0</v>
          </cell>
          <cell r="AG132">
            <v>0</v>
          </cell>
          <cell r="AH132">
            <v>0</v>
          </cell>
          <cell r="AI132">
            <v>56833</v>
          </cell>
          <cell r="AJ132">
            <v>38</v>
          </cell>
          <cell r="AK132">
            <v>0</v>
          </cell>
          <cell r="AL132">
            <v>0</v>
          </cell>
        </row>
        <row r="133">
          <cell r="A133" t="str">
            <v>Transflow Suspense</v>
          </cell>
          <cell r="B133">
            <v>131</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-64</v>
          </cell>
          <cell r="AA133">
            <v>0</v>
          </cell>
          <cell r="AB133">
            <v>161</v>
          </cell>
          <cell r="AC133">
            <v>89</v>
          </cell>
          <cell r="AD133">
            <v>89</v>
          </cell>
          <cell r="AE133">
            <v>89</v>
          </cell>
          <cell r="AF133">
            <v>89</v>
          </cell>
          <cell r="AG133">
            <v>89</v>
          </cell>
          <cell r="AH133">
            <v>91</v>
          </cell>
          <cell r="AI133">
            <v>91</v>
          </cell>
          <cell r="AJ133">
            <v>216</v>
          </cell>
          <cell r="AK133">
            <v>0</v>
          </cell>
          <cell r="AL133">
            <v>0</v>
          </cell>
        </row>
        <row r="134">
          <cell r="A134" t="str">
            <v>DC Balancing Suspense</v>
          </cell>
          <cell r="B134">
            <v>132</v>
          </cell>
          <cell r="C134">
            <v>0</v>
          </cell>
          <cell r="D134">
            <v>0</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-59</v>
          </cell>
          <cell r="AA134">
            <v>-60</v>
          </cell>
          <cell r="AB134">
            <v>-59.5</v>
          </cell>
          <cell r="AC134">
            <v>-57</v>
          </cell>
          <cell r="AD134">
            <v>-58</v>
          </cell>
          <cell r="AE134">
            <v>-60</v>
          </cell>
          <cell r="AF134">
            <v>1010</v>
          </cell>
          <cell r="AG134">
            <v>-113</v>
          </cell>
          <cell r="AH134">
            <v>-97</v>
          </cell>
          <cell r="AI134">
            <v>-103</v>
          </cell>
          <cell r="AJ134">
            <v>124730</v>
          </cell>
          <cell r="AK134">
            <v>0</v>
          </cell>
          <cell r="AL134">
            <v>0</v>
          </cell>
        </row>
        <row r="135">
          <cell r="A135" t="str">
            <v>Total Liabilities</v>
          </cell>
          <cell r="B135">
            <v>133</v>
          </cell>
          <cell r="C135">
            <v>274507390.74000001</v>
          </cell>
          <cell r="D135">
            <v>277454590.47000003</v>
          </cell>
          <cell r="E135">
            <v>254982226.86499998</v>
          </cell>
          <cell r="F135">
            <v>245351623.20999998</v>
          </cell>
          <cell r="G135">
            <v>267879090.55499998</v>
          </cell>
          <cell r="H135">
            <v>258927230.83999994</v>
          </cell>
          <cell r="I135">
            <v>267874438.44500002</v>
          </cell>
          <cell r="J135">
            <v>231382026.83000004</v>
          </cell>
          <cell r="K135">
            <v>255364623.74000001</v>
          </cell>
          <cell r="L135">
            <v>287772623</v>
          </cell>
          <cell r="M135">
            <v>358233570.48000002</v>
          </cell>
          <cell r="N135">
            <v>249101439</v>
          </cell>
          <cell r="O135">
            <v>306223597.91245836</v>
          </cell>
          <cell r="P135">
            <v>317330013.93606663</v>
          </cell>
          <cell r="Q135">
            <v>297696553.01352495</v>
          </cell>
          <cell r="R135">
            <v>256037211.74000001</v>
          </cell>
          <cell r="S135">
            <v>336265612.81</v>
          </cell>
          <cell r="T135">
            <v>341612094.470375</v>
          </cell>
          <cell r="U135">
            <v>379681922.47811669</v>
          </cell>
          <cell r="V135">
            <v>364768050.68000001</v>
          </cell>
          <cell r="W135">
            <v>425534171.55000001</v>
          </cell>
          <cell r="X135">
            <v>373428142.35416669</v>
          </cell>
          <cell r="Y135">
            <v>350104711.91000009</v>
          </cell>
          <cell r="Z135">
            <v>297221754</v>
          </cell>
          <cell r="AA135">
            <v>355434359</v>
          </cell>
          <cell r="AB135">
            <v>338038509.84249997</v>
          </cell>
          <cell r="AC135">
            <v>405215891.10000002</v>
          </cell>
          <cell r="AD135">
            <v>368752780.18000001</v>
          </cell>
          <cell r="AE135">
            <v>402934742.31999999</v>
          </cell>
          <cell r="AF135">
            <v>370800631.61499995</v>
          </cell>
          <cell r="AG135">
            <v>372787471.70999998</v>
          </cell>
          <cell r="AH135">
            <v>351408663.5575</v>
          </cell>
          <cell r="AI135">
            <v>400407236.53750002</v>
          </cell>
          <cell r="AJ135">
            <v>463323079.8725</v>
          </cell>
          <cell r="AK135">
            <v>0</v>
          </cell>
          <cell r="AL135">
            <v>0</v>
          </cell>
        </row>
        <row r="136">
          <cell r="A136" t="str">
            <v>Stated Capital</v>
          </cell>
          <cell r="B136">
            <v>134</v>
          </cell>
          <cell r="C136">
            <v>9044290</v>
          </cell>
          <cell r="D136">
            <v>9044290</v>
          </cell>
          <cell r="E136">
            <v>9044290</v>
          </cell>
          <cell r="F136">
            <v>9068890</v>
          </cell>
          <cell r="G136">
            <v>9068890</v>
          </cell>
          <cell r="H136">
            <v>9068890</v>
          </cell>
          <cell r="I136">
            <v>9068890</v>
          </cell>
          <cell r="J136">
            <v>9068890</v>
          </cell>
          <cell r="K136">
            <v>9068890</v>
          </cell>
          <cell r="L136">
            <v>9093490</v>
          </cell>
          <cell r="M136">
            <v>9093490</v>
          </cell>
          <cell r="N136">
            <v>9093490</v>
          </cell>
          <cell r="O136">
            <v>9093490</v>
          </cell>
          <cell r="P136">
            <v>9093490</v>
          </cell>
          <cell r="Q136">
            <v>9093490</v>
          </cell>
          <cell r="R136">
            <v>9095589.6099999994</v>
          </cell>
          <cell r="S136">
            <v>9095589.6099999994</v>
          </cell>
          <cell r="T136">
            <v>9100589.5600000005</v>
          </cell>
          <cell r="U136">
            <v>9100589.5600000005</v>
          </cell>
          <cell r="V136">
            <v>9100590</v>
          </cell>
          <cell r="W136">
            <v>9100590</v>
          </cell>
          <cell r="X136">
            <v>9100590</v>
          </cell>
          <cell r="Y136">
            <v>9135190</v>
          </cell>
          <cell r="Z136">
            <v>9140190</v>
          </cell>
          <cell r="AA136">
            <v>9169790</v>
          </cell>
          <cell r="AB136">
            <v>9169790</v>
          </cell>
          <cell r="AC136">
            <v>9169790</v>
          </cell>
          <cell r="AD136">
            <v>9194390</v>
          </cell>
          <cell r="AE136">
            <v>9194390</v>
          </cell>
          <cell r="AF136">
            <v>9194390</v>
          </cell>
          <cell r="AG136">
            <v>9194390</v>
          </cell>
          <cell r="AH136">
            <v>9194390</v>
          </cell>
          <cell r="AI136">
            <v>9194390</v>
          </cell>
          <cell r="AJ136">
            <v>9194390</v>
          </cell>
          <cell r="AK136">
            <v>0</v>
          </cell>
          <cell r="AL136">
            <v>0</v>
          </cell>
        </row>
        <row r="137">
          <cell r="A137" t="str">
            <v>Income Surplus</v>
          </cell>
          <cell r="B137">
            <v>135</v>
          </cell>
          <cell r="C137">
            <v>22140877.329999998</v>
          </cell>
          <cell r="D137">
            <v>21962977.219999999</v>
          </cell>
          <cell r="E137">
            <v>17807643.900000002</v>
          </cell>
          <cell r="F137">
            <v>17878459.199999999</v>
          </cell>
          <cell r="G137">
            <v>17878459.199999999</v>
          </cell>
          <cell r="H137">
            <v>17878459.199999999</v>
          </cell>
          <cell r="I137">
            <v>17878459.199999999</v>
          </cell>
          <cell r="J137">
            <v>17878459.199999999</v>
          </cell>
          <cell r="K137">
            <v>17878459</v>
          </cell>
          <cell r="L137">
            <v>17878459.199999999</v>
          </cell>
          <cell r="M137">
            <v>17878459.199999999</v>
          </cell>
          <cell r="N137">
            <v>4513210</v>
          </cell>
          <cell r="O137">
            <v>4513210</v>
          </cell>
          <cell r="P137">
            <v>4513210</v>
          </cell>
          <cell r="Q137">
            <v>4513210</v>
          </cell>
          <cell r="R137">
            <v>4513208.53</v>
          </cell>
          <cell r="S137">
            <v>4513208.53</v>
          </cell>
          <cell r="T137">
            <v>4513208.53</v>
          </cell>
          <cell r="U137">
            <v>4513208.53</v>
          </cell>
          <cell r="V137">
            <v>4513209</v>
          </cell>
          <cell r="W137">
            <v>4513209</v>
          </cell>
          <cell r="X137">
            <v>4513209</v>
          </cell>
          <cell r="Y137">
            <v>4513209</v>
          </cell>
          <cell r="Z137">
            <v>8038016</v>
          </cell>
          <cell r="AA137">
            <v>5708351</v>
          </cell>
          <cell r="AB137">
            <v>5708351.3600000003</v>
          </cell>
          <cell r="AC137">
            <v>8038014</v>
          </cell>
          <cell r="AD137">
            <v>8038014</v>
          </cell>
          <cell r="AE137">
            <v>8038014</v>
          </cell>
          <cell r="AF137">
            <v>8038014.2400000002</v>
          </cell>
          <cell r="AG137">
            <v>8038014</v>
          </cell>
          <cell r="AH137">
            <v>8038014</v>
          </cell>
          <cell r="AI137">
            <v>7717488</v>
          </cell>
          <cell r="AJ137">
            <v>8038014</v>
          </cell>
          <cell r="AK137">
            <v>0</v>
          </cell>
          <cell r="AL137">
            <v>0</v>
          </cell>
        </row>
        <row r="138">
          <cell r="A138" t="str">
            <v>Statutory Reserve</v>
          </cell>
          <cell r="B138">
            <v>136</v>
          </cell>
          <cell r="C138">
            <v>12825949.619999999</v>
          </cell>
          <cell r="D138">
            <v>12766649.579999998</v>
          </cell>
          <cell r="E138">
            <v>11356319.859999999</v>
          </cell>
          <cell r="F138">
            <v>11308748.85</v>
          </cell>
          <cell r="G138">
            <v>11308748.85</v>
          </cell>
          <cell r="H138">
            <v>11308748.85</v>
          </cell>
          <cell r="I138">
            <v>11308748.85</v>
          </cell>
          <cell r="J138">
            <v>11308748.85</v>
          </cell>
          <cell r="K138">
            <v>11308748.85</v>
          </cell>
          <cell r="L138">
            <v>11308748.85</v>
          </cell>
          <cell r="M138">
            <v>11308748.85</v>
          </cell>
          <cell r="N138">
            <v>11308749</v>
          </cell>
          <cell r="O138">
            <v>11308748.85</v>
          </cell>
          <cell r="P138">
            <v>11308748.85</v>
          </cell>
          <cell r="Q138">
            <v>11308748.85</v>
          </cell>
          <cell r="R138">
            <v>11308748.85</v>
          </cell>
          <cell r="S138">
            <v>11308748.85</v>
          </cell>
          <cell r="T138">
            <v>11308748.85</v>
          </cell>
          <cell r="U138">
            <v>11308748.85</v>
          </cell>
          <cell r="V138">
            <v>11308749</v>
          </cell>
          <cell r="W138">
            <v>11308749</v>
          </cell>
          <cell r="X138">
            <v>11308749</v>
          </cell>
          <cell r="Y138">
            <v>11308749</v>
          </cell>
          <cell r="Z138">
            <v>11866206</v>
          </cell>
          <cell r="AA138">
            <v>11308749</v>
          </cell>
          <cell r="AB138">
            <v>11308749</v>
          </cell>
          <cell r="AC138">
            <v>11866205</v>
          </cell>
          <cell r="AD138">
            <v>11866205</v>
          </cell>
          <cell r="AE138">
            <v>11866205</v>
          </cell>
          <cell r="AF138">
            <v>11866205.09</v>
          </cell>
          <cell r="AG138">
            <v>11866205</v>
          </cell>
          <cell r="AH138">
            <v>11866205</v>
          </cell>
          <cell r="AI138">
            <v>11866205</v>
          </cell>
          <cell r="AJ138">
            <v>11866205</v>
          </cell>
          <cell r="AK138">
            <v>0</v>
          </cell>
          <cell r="AL138">
            <v>0</v>
          </cell>
        </row>
        <row r="139">
          <cell r="A139" t="str">
            <v>Credit Risk Reserve</v>
          </cell>
          <cell r="B139">
            <v>137</v>
          </cell>
          <cell r="C139">
            <v>83662.16</v>
          </cell>
          <cell r="D139">
            <v>83662.16</v>
          </cell>
          <cell r="E139">
            <v>213528.3</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377388</v>
          </cell>
          <cell r="AA139">
            <v>0</v>
          </cell>
          <cell r="AB139">
            <v>0</v>
          </cell>
          <cell r="AC139">
            <v>377388</v>
          </cell>
          <cell r="AD139">
            <v>377388</v>
          </cell>
          <cell r="AE139">
            <v>377388</v>
          </cell>
          <cell r="AF139">
            <v>377388</v>
          </cell>
          <cell r="AG139">
            <v>377388</v>
          </cell>
          <cell r="AH139">
            <v>377388</v>
          </cell>
          <cell r="AI139">
            <v>697914</v>
          </cell>
          <cell r="AJ139">
            <v>377388</v>
          </cell>
          <cell r="AK139">
            <v>0</v>
          </cell>
          <cell r="AL139">
            <v>0</v>
          </cell>
        </row>
        <row r="140">
          <cell r="A140" t="str">
            <v>Revaluation Reserve</v>
          </cell>
          <cell r="B140">
            <v>138</v>
          </cell>
          <cell r="C140">
            <v>0</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row>
        <row r="141">
          <cell r="A141" t="str">
            <v>Other Reserve</v>
          </cell>
          <cell r="B141">
            <v>139</v>
          </cell>
          <cell r="C141">
            <v>0</v>
          </cell>
          <cell r="D141">
            <v>0</v>
          </cell>
          <cell r="E141">
            <v>-268974</v>
          </cell>
          <cell r="F141">
            <v>-151113.72</v>
          </cell>
          <cell r="G141">
            <v>-151113.72</v>
          </cell>
          <cell r="H141">
            <v>-151113.72</v>
          </cell>
          <cell r="I141">
            <v>-151113.72</v>
          </cell>
          <cell r="J141">
            <v>-151113.72</v>
          </cell>
          <cell r="K141">
            <v>-151113.72</v>
          </cell>
          <cell r="L141">
            <v>-151113.72</v>
          </cell>
          <cell r="M141">
            <v>-151113.72</v>
          </cell>
          <cell r="N141">
            <v>-102058</v>
          </cell>
          <cell r="O141">
            <v>-102058</v>
          </cell>
          <cell r="P141">
            <v>-102058</v>
          </cell>
          <cell r="Q141">
            <v>-102058</v>
          </cell>
          <cell r="R141">
            <v>-102057.72</v>
          </cell>
          <cell r="S141">
            <v>-102057.72</v>
          </cell>
          <cell r="T141">
            <v>-102057.72</v>
          </cell>
          <cell r="U141">
            <v>-102057.72</v>
          </cell>
          <cell r="V141">
            <v>-102058</v>
          </cell>
          <cell r="W141">
            <v>-102058</v>
          </cell>
          <cell r="X141">
            <v>-102058</v>
          </cell>
          <cell r="Y141">
            <v>-102058</v>
          </cell>
          <cell r="Z141">
            <v>-206778</v>
          </cell>
          <cell r="AA141">
            <v>-102058</v>
          </cell>
          <cell r="AB141">
            <v>-102058</v>
          </cell>
          <cell r="AC141">
            <v>-206778</v>
          </cell>
          <cell r="AD141">
            <v>-206778</v>
          </cell>
          <cell r="AE141">
            <v>-206778</v>
          </cell>
          <cell r="AF141">
            <v>-206778</v>
          </cell>
          <cell r="AG141">
            <v>-206778</v>
          </cell>
          <cell r="AH141">
            <v>-206778</v>
          </cell>
          <cell r="AI141">
            <v>-206778</v>
          </cell>
          <cell r="AJ141">
            <v>-206778</v>
          </cell>
          <cell r="AK141">
            <v>0</v>
          </cell>
          <cell r="AL141">
            <v>0</v>
          </cell>
        </row>
        <row r="142">
          <cell r="A142" t="str">
            <v xml:space="preserve">Profit &amp; Loss </v>
          </cell>
          <cell r="B142">
            <v>140</v>
          </cell>
          <cell r="C142">
            <v>794042.20443333266</v>
          </cell>
          <cell r="D142">
            <v>1414816</v>
          </cell>
          <cell r="E142">
            <v>-2892208.2517999988</v>
          </cell>
          <cell r="F142">
            <v>-3349077.0654999986</v>
          </cell>
          <cell r="G142">
            <v>-3417679.6083999984</v>
          </cell>
          <cell r="H142">
            <v>-5792055.2038000003</v>
          </cell>
          <cell r="I142">
            <v>-5652138.1125000007</v>
          </cell>
          <cell r="J142">
            <v>-5531459.2200999968</v>
          </cell>
          <cell r="K142">
            <v>-7749602</v>
          </cell>
          <cell r="L142">
            <v>-7691387.7072999999</v>
          </cell>
          <cell r="M142">
            <v>-6897286.4033929929</v>
          </cell>
          <cell r="N142">
            <v>0</v>
          </cell>
          <cell r="O142">
            <v>600941.97</v>
          </cell>
          <cell r="P142">
            <v>693989.02820000052</v>
          </cell>
          <cell r="Q142">
            <v>268206.10057499958</v>
          </cell>
          <cell r="R142">
            <v>-533142.67603333667</v>
          </cell>
          <cell r="S142">
            <v>-458591.33406666294</v>
          </cell>
          <cell r="T142">
            <v>21249.331124997698</v>
          </cell>
          <cell r="U142">
            <v>231179.00435000192</v>
          </cell>
          <cell r="V142">
            <v>-36678.449999999997</v>
          </cell>
          <cell r="W142">
            <v>-248957.82</v>
          </cell>
          <cell r="X142">
            <v>269272.42250001244</v>
          </cell>
          <cell r="Y142">
            <v>585274.63</v>
          </cell>
          <cell r="Z142">
            <v>0</v>
          </cell>
          <cell r="AA142">
            <v>418929</v>
          </cell>
          <cell r="AB142">
            <v>172615.02749999939</v>
          </cell>
          <cell r="AC142">
            <v>-481296.33000000566</v>
          </cell>
          <cell r="AD142">
            <v>-1050401.2200000025</v>
          </cell>
          <cell r="AE142">
            <v>-666928.88000000641</v>
          </cell>
          <cell r="AF142">
            <v>319329.43499999866</v>
          </cell>
          <cell r="AG142">
            <v>757969.13999999966</v>
          </cell>
          <cell r="AH142">
            <v>731531.45250000246</v>
          </cell>
          <cell r="AI142">
            <v>673375.49250000156</v>
          </cell>
          <cell r="AJ142">
            <v>154529.61750000156</v>
          </cell>
          <cell r="AK142">
            <v>0</v>
          </cell>
          <cell r="AL142">
            <v>0</v>
          </cell>
        </row>
        <row r="143">
          <cell r="A143" t="str">
            <v>Shareholders' funds</v>
          </cell>
          <cell r="B143">
            <v>141</v>
          </cell>
          <cell r="C143">
            <v>44888821.314433321</v>
          </cell>
          <cell r="D143">
            <v>45272394.959999993</v>
          </cell>
          <cell r="E143">
            <v>35260599.808200002</v>
          </cell>
          <cell r="F143">
            <v>34755907.2645</v>
          </cell>
          <cell r="G143">
            <v>34687304.721599996</v>
          </cell>
          <cell r="H143">
            <v>32312929.126199998</v>
          </cell>
          <cell r="I143">
            <v>32452846.217499997</v>
          </cell>
          <cell r="J143">
            <v>32573525.109900001</v>
          </cell>
          <cell r="K143">
            <v>30355382.130000003</v>
          </cell>
          <cell r="L143">
            <v>30438196.622699998</v>
          </cell>
          <cell r="M143">
            <v>31232297.926607005</v>
          </cell>
          <cell r="N143">
            <v>24813391</v>
          </cell>
          <cell r="O143">
            <v>25414332.82</v>
          </cell>
          <cell r="P143">
            <v>25507379.878200002</v>
          </cell>
          <cell r="Q143">
            <v>25081596.950575002</v>
          </cell>
          <cell r="R143">
            <v>24282346.593966667</v>
          </cell>
          <cell r="S143">
            <v>24356897.93593334</v>
          </cell>
          <cell r="T143">
            <v>24841738.551124997</v>
          </cell>
          <cell r="U143">
            <v>25051668.224350002</v>
          </cell>
          <cell r="V143">
            <v>24783811.550000001</v>
          </cell>
          <cell r="W143">
            <v>24571532.18</v>
          </cell>
          <cell r="X143">
            <v>25089762.422500014</v>
          </cell>
          <cell r="Y143">
            <v>25440364.629999999</v>
          </cell>
          <cell r="Z143">
            <v>29215022</v>
          </cell>
          <cell r="AA143">
            <v>26503761</v>
          </cell>
          <cell r="AB143">
            <v>26257447.387499999</v>
          </cell>
          <cell r="AC143">
            <v>28763322.669999994</v>
          </cell>
          <cell r="AD143">
            <v>28218817.779999997</v>
          </cell>
          <cell r="AE143">
            <v>28602290.119999994</v>
          </cell>
          <cell r="AF143">
            <v>29588548.765000001</v>
          </cell>
          <cell r="AG143">
            <v>30027188.140000001</v>
          </cell>
          <cell r="AH143">
            <v>30000750.452500001</v>
          </cell>
          <cell r="AI143">
            <v>29942594.4925</v>
          </cell>
          <cell r="AJ143">
            <v>29423748.6175</v>
          </cell>
          <cell r="AK143">
            <v>0</v>
          </cell>
          <cell r="AL143">
            <v>0</v>
          </cell>
        </row>
        <row r="144">
          <cell r="A144" t="str">
            <v>Total Liabilities &amp; Shareholders' funds</v>
          </cell>
          <cell r="B144">
            <v>142</v>
          </cell>
          <cell r="C144">
            <v>319396212.05443335</v>
          </cell>
          <cell r="D144">
            <v>322726985.43000001</v>
          </cell>
          <cell r="E144">
            <v>290242826.67320001</v>
          </cell>
          <cell r="F144">
            <v>280107530.4745</v>
          </cell>
          <cell r="G144">
            <v>302566395.2766</v>
          </cell>
          <cell r="H144">
            <v>291240159.96619993</v>
          </cell>
          <cell r="I144">
            <v>300327284.66250002</v>
          </cell>
          <cell r="J144">
            <v>263955551.93990001</v>
          </cell>
          <cell r="K144">
            <v>285720005.87</v>
          </cell>
          <cell r="L144">
            <v>318210819.62269998</v>
          </cell>
          <cell r="M144">
            <v>389465868.40660703</v>
          </cell>
          <cell r="N144">
            <v>273914830</v>
          </cell>
          <cell r="O144">
            <v>331637930.73245835</v>
          </cell>
          <cell r="P144">
            <v>342837393.81426662</v>
          </cell>
          <cell r="Q144">
            <v>322778149.96409994</v>
          </cell>
          <cell r="R144">
            <v>280319558.33396667</v>
          </cell>
          <cell r="S144">
            <v>360622510.74593335</v>
          </cell>
          <cell r="T144">
            <v>366453833.02149999</v>
          </cell>
          <cell r="U144">
            <v>404733590.70246667</v>
          </cell>
          <cell r="V144">
            <v>389551862.23000002</v>
          </cell>
          <cell r="W144">
            <v>450105703.73000002</v>
          </cell>
          <cell r="X144">
            <v>398517904.7766667</v>
          </cell>
          <cell r="Y144">
            <v>375545076.54000008</v>
          </cell>
          <cell r="Z144">
            <v>326436776</v>
          </cell>
          <cell r="AA144">
            <v>381938120</v>
          </cell>
          <cell r="AB144">
            <v>364295957.22999996</v>
          </cell>
          <cell r="AC144">
            <v>433979213.77000004</v>
          </cell>
          <cell r="AD144">
            <v>396971597.95999998</v>
          </cell>
          <cell r="AE144">
            <v>431537032.44</v>
          </cell>
          <cell r="AF144">
            <v>400389180.37999994</v>
          </cell>
          <cell r="AG144">
            <v>402814659.84999996</v>
          </cell>
          <cell r="AH144">
            <v>381409414.00999999</v>
          </cell>
          <cell r="AI144">
            <v>430349831.03000003</v>
          </cell>
          <cell r="AJ144">
            <v>492746828.49000001</v>
          </cell>
          <cell r="AK144">
            <v>0</v>
          </cell>
          <cell r="AL144">
            <v>0</v>
          </cell>
        </row>
      </sheetData>
      <sheetData sheetId="17"/>
      <sheetData sheetId="18"/>
      <sheetData sheetId="19"/>
      <sheetData sheetId="20"/>
      <sheetData sheetId="2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_Page"/>
      <sheetName val="P&amp;L_Mgt"/>
      <sheetName val="SoFP_Mgt"/>
      <sheetName val="Notes"/>
      <sheetName val="P&amp;L_Qts"/>
      <sheetName val="SoFP_BOD"/>
      <sheetName val="BOD_Reports"/>
      <sheetName val="Cash Flow"/>
      <sheetName val="Final Account"/>
      <sheetName val="Qtly_Accts"/>
      <sheetName val="VAS"/>
      <sheetName val="C.A.R."/>
      <sheetName val="Journal"/>
      <sheetName val="RATIOS"/>
      <sheetName val="P&amp;L.dbase"/>
      <sheetName val="P&amp;L.Bdgt"/>
      <sheetName val="SoFP.dbase"/>
      <sheetName val="Fixed Assets"/>
      <sheetName val="Graphs"/>
      <sheetName val="L.graphs"/>
      <sheetName val="MTN Stats"/>
      <sheetName val="C.P.M."/>
    </sheetNames>
    <sheetDataSet>
      <sheetData sheetId="0">
        <row r="10">
          <cell r="J10">
            <v>43404</v>
          </cell>
        </row>
        <row r="236">
          <cell r="BB236">
            <v>43131</v>
          </cell>
          <cell r="BC236">
            <v>42736</v>
          </cell>
          <cell r="BD236">
            <v>43040</v>
          </cell>
          <cell r="BE236">
            <v>43070</v>
          </cell>
          <cell r="BF236">
            <v>43101</v>
          </cell>
          <cell r="BG236">
            <v>43069</v>
          </cell>
          <cell r="BH236">
            <v>43100</v>
          </cell>
          <cell r="BI236">
            <v>43131</v>
          </cell>
          <cell r="BJ236">
            <v>42766</v>
          </cell>
          <cell r="BK236" t="str">
            <v>Not Due</v>
          </cell>
          <cell r="BL236" t="str">
            <v>Not Due</v>
          </cell>
          <cell r="BM236" t="str">
            <v>Not Due</v>
          </cell>
          <cell r="BN236" t="str">
            <v>Not Due</v>
          </cell>
          <cell r="BO236">
            <v>43190</v>
          </cell>
          <cell r="BP236">
            <v>42825</v>
          </cell>
          <cell r="BQ236" t="str">
            <v>1-Jan-2018 - 31-Jan-2018</v>
          </cell>
          <cell r="BR236" t="str">
            <v>1-Jan-2018  -  31-Jan-2018</v>
          </cell>
          <cell r="BS236" t="str">
            <v>Within 1st Quarter</v>
          </cell>
        </row>
        <row r="237">
          <cell r="BB237">
            <v>43159</v>
          </cell>
          <cell r="BC237">
            <v>42767</v>
          </cell>
          <cell r="BD237">
            <v>43070</v>
          </cell>
          <cell r="BE237">
            <v>43101</v>
          </cell>
          <cell r="BF237">
            <v>43132</v>
          </cell>
          <cell r="BG237">
            <v>43100</v>
          </cell>
          <cell r="BH237">
            <v>43131</v>
          </cell>
          <cell r="BI237">
            <v>43159</v>
          </cell>
          <cell r="BJ237">
            <v>42794</v>
          </cell>
          <cell r="BK237" t="str">
            <v>Not Due</v>
          </cell>
          <cell r="BL237" t="str">
            <v>Not Due</v>
          </cell>
          <cell r="BM237" t="str">
            <v>Not Due</v>
          </cell>
          <cell r="BN237" t="str">
            <v>Not Due</v>
          </cell>
          <cell r="BO237">
            <v>43190</v>
          </cell>
          <cell r="BP237">
            <v>42825</v>
          </cell>
          <cell r="BQ237" t="str">
            <v>1-Feb-2018 - 28-Feb-2018</v>
          </cell>
          <cell r="BR237" t="str">
            <v>1-Jan-2018  -  28-Feb-2018</v>
          </cell>
          <cell r="BS237" t="str">
            <v>Within 1st Quarter</v>
          </cell>
        </row>
        <row r="238">
          <cell r="BB238">
            <v>43190</v>
          </cell>
          <cell r="BC238">
            <v>42795</v>
          </cell>
          <cell r="BD238">
            <v>43101</v>
          </cell>
          <cell r="BE238">
            <v>43132</v>
          </cell>
          <cell r="BF238">
            <v>43160</v>
          </cell>
          <cell r="BG238">
            <v>43131</v>
          </cell>
          <cell r="BH238">
            <v>43159</v>
          </cell>
          <cell r="BI238">
            <v>43190</v>
          </cell>
          <cell r="BJ238">
            <v>42825</v>
          </cell>
          <cell r="BK238">
            <v>43190</v>
          </cell>
          <cell r="BL238" t="str">
            <v>Not Due</v>
          </cell>
          <cell r="BM238" t="str">
            <v>Not Due</v>
          </cell>
          <cell r="BN238" t="str">
            <v>Not Due</v>
          </cell>
          <cell r="BO238">
            <v>43190</v>
          </cell>
          <cell r="BP238">
            <v>42825</v>
          </cell>
          <cell r="BQ238" t="str">
            <v>1-Mar-2018 - 31-Mar-2018</v>
          </cell>
          <cell r="BR238" t="str">
            <v>1-Jan-2018  -  31-Mar-2018</v>
          </cell>
          <cell r="BS238" t="str">
            <v>End of 1st Quarter</v>
          </cell>
        </row>
        <row r="239">
          <cell r="BB239">
            <v>43220</v>
          </cell>
          <cell r="BC239">
            <v>42826</v>
          </cell>
          <cell r="BD239">
            <v>43132</v>
          </cell>
          <cell r="BE239">
            <v>43160</v>
          </cell>
          <cell r="BF239">
            <v>43191</v>
          </cell>
          <cell r="BG239">
            <v>43159</v>
          </cell>
          <cell r="BH239">
            <v>43190</v>
          </cell>
          <cell r="BI239">
            <v>43220</v>
          </cell>
          <cell r="BJ239">
            <v>42855</v>
          </cell>
          <cell r="BK239">
            <v>43190</v>
          </cell>
          <cell r="BL239" t="str">
            <v>Not Due</v>
          </cell>
          <cell r="BM239" t="str">
            <v>Not Due</v>
          </cell>
          <cell r="BN239" t="str">
            <v>Not Due</v>
          </cell>
          <cell r="BO239">
            <v>43190</v>
          </cell>
          <cell r="BP239">
            <v>42825</v>
          </cell>
          <cell r="BQ239" t="str">
            <v>1-Apr-2018 - 30-Apr-2018</v>
          </cell>
          <cell r="BR239" t="str">
            <v>1-Jan-2018  -  30-Apr-2018</v>
          </cell>
          <cell r="BS239" t="str">
            <v>Within 2nd Quarter</v>
          </cell>
        </row>
        <row r="240">
          <cell r="BB240">
            <v>43251</v>
          </cell>
          <cell r="BC240">
            <v>42856</v>
          </cell>
          <cell r="BD240">
            <v>43160</v>
          </cell>
          <cell r="BE240">
            <v>43191</v>
          </cell>
          <cell r="BF240">
            <v>43221</v>
          </cell>
          <cell r="BG240">
            <v>43190</v>
          </cell>
          <cell r="BH240">
            <v>43220</v>
          </cell>
          <cell r="BI240">
            <v>43251</v>
          </cell>
          <cell r="BJ240">
            <v>42886</v>
          </cell>
          <cell r="BK240">
            <v>43190</v>
          </cell>
          <cell r="BL240" t="str">
            <v>Not Due</v>
          </cell>
          <cell r="BM240" t="str">
            <v>Not Due</v>
          </cell>
          <cell r="BN240" t="str">
            <v>Not Due</v>
          </cell>
          <cell r="BO240">
            <v>43190</v>
          </cell>
          <cell r="BP240">
            <v>42825</v>
          </cell>
          <cell r="BQ240" t="str">
            <v>1-May-2018 - 31-May-2018</v>
          </cell>
          <cell r="BR240" t="str">
            <v>1-Jan-2018  -  31-May-2018</v>
          </cell>
          <cell r="BS240" t="str">
            <v>Within 2nd Quarter</v>
          </cell>
        </row>
        <row r="241">
          <cell r="BB241">
            <v>43281</v>
          </cell>
          <cell r="BC241">
            <v>42887</v>
          </cell>
          <cell r="BD241">
            <v>43191</v>
          </cell>
          <cell r="BE241">
            <v>43221</v>
          </cell>
          <cell r="BF241">
            <v>43252</v>
          </cell>
          <cell r="BG241">
            <v>43220</v>
          </cell>
          <cell r="BH241">
            <v>43251</v>
          </cell>
          <cell r="BI241">
            <v>43281</v>
          </cell>
          <cell r="BJ241">
            <v>42916</v>
          </cell>
          <cell r="BK241">
            <v>43190</v>
          </cell>
          <cell r="BL241">
            <v>43281</v>
          </cell>
          <cell r="BM241" t="str">
            <v>Not Due</v>
          </cell>
          <cell r="BN241" t="str">
            <v>Not Due</v>
          </cell>
          <cell r="BO241">
            <v>43281</v>
          </cell>
          <cell r="BP241">
            <v>42916</v>
          </cell>
          <cell r="BQ241" t="str">
            <v>1-Jun-2018 - 30-Jun-2018</v>
          </cell>
          <cell r="BR241" t="str">
            <v>1-Jan-2018  -  30-Jun-2018</v>
          </cell>
          <cell r="BS241" t="str">
            <v>End of 2nd Quarter</v>
          </cell>
        </row>
        <row r="242">
          <cell r="BB242">
            <v>43312</v>
          </cell>
          <cell r="BC242">
            <v>42917</v>
          </cell>
          <cell r="BD242">
            <v>43221</v>
          </cell>
          <cell r="BE242">
            <v>43252</v>
          </cell>
          <cell r="BF242">
            <v>43282</v>
          </cell>
          <cell r="BG242">
            <v>43251</v>
          </cell>
          <cell r="BH242">
            <v>43281</v>
          </cell>
          <cell r="BI242">
            <v>43312</v>
          </cell>
          <cell r="BJ242">
            <v>42947</v>
          </cell>
          <cell r="BK242">
            <v>43190</v>
          </cell>
          <cell r="BL242">
            <v>43281</v>
          </cell>
          <cell r="BM242" t="str">
            <v>Not Due</v>
          </cell>
          <cell r="BN242" t="str">
            <v>Not Due</v>
          </cell>
          <cell r="BO242">
            <v>43281</v>
          </cell>
          <cell r="BP242">
            <v>42916</v>
          </cell>
          <cell r="BQ242" t="str">
            <v>1-Jul-2018 - 31-Jul-2018</v>
          </cell>
          <cell r="BR242" t="str">
            <v>1-Jan-2018  -  31-Jul-2018</v>
          </cell>
          <cell r="BS242" t="str">
            <v>Within 3rd Quarter</v>
          </cell>
        </row>
        <row r="243">
          <cell r="BB243">
            <v>43343</v>
          </cell>
          <cell r="BC243">
            <v>42948</v>
          </cell>
          <cell r="BD243">
            <v>43252</v>
          </cell>
          <cell r="BE243">
            <v>43282</v>
          </cell>
          <cell r="BF243">
            <v>43313</v>
          </cell>
          <cell r="BG243">
            <v>43281</v>
          </cell>
          <cell r="BH243">
            <v>43312</v>
          </cell>
          <cell r="BI243">
            <v>43343</v>
          </cell>
          <cell r="BJ243">
            <v>42978</v>
          </cell>
          <cell r="BK243">
            <v>43190</v>
          </cell>
          <cell r="BL243">
            <v>43281</v>
          </cell>
          <cell r="BM243" t="str">
            <v>Not Due</v>
          </cell>
          <cell r="BN243" t="str">
            <v>Not Due</v>
          </cell>
          <cell r="BO243">
            <v>43281</v>
          </cell>
          <cell r="BP243">
            <v>42916</v>
          </cell>
          <cell r="BQ243" t="str">
            <v>1-Aug-2018 - 31-Aug-2018</v>
          </cell>
          <cell r="BR243" t="str">
            <v>1-Jan-2018  -  31-Aug-2018</v>
          </cell>
          <cell r="BS243" t="str">
            <v>Within 3rd Quarter</v>
          </cell>
        </row>
        <row r="244">
          <cell r="BB244">
            <v>43373</v>
          </cell>
          <cell r="BC244">
            <v>42979</v>
          </cell>
          <cell r="BD244">
            <v>43282</v>
          </cell>
          <cell r="BE244">
            <v>43313</v>
          </cell>
          <cell r="BF244">
            <v>43344</v>
          </cell>
          <cell r="BG244">
            <v>43312</v>
          </cell>
          <cell r="BH244">
            <v>43343</v>
          </cell>
          <cell r="BI244">
            <v>43373</v>
          </cell>
          <cell r="BJ244">
            <v>43008</v>
          </cell>
          <cell r="BK244">
            <v>43190</v>
          </cell>
          <cell r="BL244">
            <v>43281</v>
          </cell>
          <cell r="BM244">
            <v>43373</v>
          </cell>
          <cell r="BN244" t="str">
            <v>Not Due</v>
          </cell>
          <cell r="BO244">
            <v>43373</v>
          </cell>
          <cell r="BP244">
            <v>43008</v>
          </cell>
          <cell r="BQ244" t="str">
            <v>1-Sep-2018 - 30-Sep-2018</v>
          </cell>
          <cell r="BR244" t="str">
            <v>1-Jan-2018  -  30-Sep-2018</v>
          </cell>
          <cell r="BS244" t="str">
            <v>End of 3rd Quarter</v>
          </cell>
        </row>
        <row r="245">
          <cell r="BB245">
            <v>43404</v>
          </cell>
          <cell r="BC245">
            <v>43009</v>
          </cell>
          <cell r="BD245">
            <v>43313</v>
          </cell>
          <cell r="BE245">
            <v>43344</v>
          </cell>
          <cell r="BF245">
            <v>43374</v>
          </cell>
          <cell r="BG245">
            <v>43343</v>
          </cell>
          <cell r="BH245">
            <v>43373</v>
          </cell>
          <cell r="BI245">
            <v>43404</v>
          </cell>
          <cell r="BJ245">
            <v>43039</v>
          </cell>
          <cell r="BK245">
            <v>43190</v>
          </cell>
          <cell r="BL245">
            <v>43281</v>
          </cell>
          <cell r="BM245">
            <v>43373</v>
          </cell>
          <cell r="BN245" t="str">
            <v>Not Due</v>
          </cell>
          <cell r="BO245">
            <v>43373</v>
          </cell>
          <cell r="BP245">
            <v>43008</v>
          </cell>
          <cell r="BQ245" t="str">
            <v>1-Oct-2018 - 31-Oct-2018</v>
          </cell>
          <cell r="BR245" t="str">
            <v>1-Jan-2018  -  31-Oct-2018</v>
          </cell>
          <cell r="BS245" t="str">
            <v>Within 4th Quarter</v>
          </cell>
        </row>
        <row r="246">
          <cell r="BB246">
            <v>43434</v>
          </cell>
          <cell r="BC246">
            <v>43040</v>
          </cell>
          <cell r="BD246">
            <v>43344</v>
          </cell>
          <cell r="BE246">
            <v>43374</v>
          </cell>
          <cell r="BF246">
            <v>43405</v>
          </cell>
          <cell r="BG246">
            <v>43373</v>
          </cell>
          <cell r="BH246">
            <v>43404</v>
          </cell>
          <cell r="BI246">
            <v>43434</v>
          </cell>
          <cell r="BJ246">
            <v>43069</v>
          </cell>
          <cell r="BK246">
            <v>43190</v>
          </cell>
          <cell r="BL246">
            <v>43281</v>
          </cell>
          <cell r="BM246">
            <v>43373</v>
          </cell>
          <cell r="BN246" t="str">
            <v>Not Due</v>
          </cell>
          <cell r="BO246">
            <v>43373</v>
          </cell>
          <cell r="BP246">
            <v>43008</v>
          </cell>
          <cell r="BQ246" t="str">
            <v>1-Nov-2018 - 30-Nov-2018</v>
          </cell>
          <cell r="BR246" t="str">
            <v>1-Jan-2018  -  30-Nov-2018</v>
          </cell>
          <cell r="BS246" t="str">
            <v>Within 4th Quarter</v>
          </cell>
        </row>
        <row r="247">
          <cell r="BB247">
            <v>43465</v>
          </cell>
          <cell r="BC247">
            <v>43070</v>
          </cell>
          <cell r="BD247">
            <v>43374</v>
          </cell>
          <cell r="BE247">
            <v>43405</v>
          </cell>
          <cell r="BF247">
            <v>43435</v>
          </cell>
          <cell r="BG247">
            <v>43404</v>
          </cell>
          <cell r="BH247">
            <v>43434</v>
          </cell>
          <cell r="BI247">
            <v>43465</v>
          </cell>
          <cell r="BJ247">
            <v>43100</v>
          </cell>
          <cell r="BK247">
            <v>43190</v>
          </cell>
          <cell r="BL247">
            <v>43281</v>
          </cell>
          <cell r="BM247">
            <v>43373</v>
          </cell>
          <cell r="BN247">
            <v>43465</v>
          </cell>
          <cell r="BO247">
            <v>43465</v>
          </cell>
          <cell r="BP247">
            <v>43100</v>
          </cell>
          <cell r="BQ247" t="str">
            <v>1-Dec-2018-31-Dec-2018</v>
          </cell>
          <cell r="BR247" t="str">
            <v>1-Jan-2018  -  31-Dec-2018</v>
          </cell>
          <cell r="BS247" t="str">
            <v>End of 4th Quarter</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3">
          <cell r="A3" t="str">
            <v>STATEMENT OF FINANCIAL POSITION</v>
          </cell>
          <cell r="B3">
            <v>0</v>
          </cell>
          <cell r="C3">
            <v>42400</v>
          </cell>
          <cell r="D3">
            <v>42428</v>
          </cell>
          <cell r="E3">
            <v>42460</v>
          </cell>
          <cell r="F3">
            <v>42490</v>
          </cell>
          <cell r="G3">
            <v>42521</v>
          </cell>
          <cell r="H3">
            <v>42551</v>
          </cell>
          <cell r="I3">
            <v>42582</v>
          </cell>
          <cell r="J3">
            <v>42613</v>
          </cell>
          <cell r="K3">
            <v>42643</v>
          </cell>
          <cell r="L3">
            <v>42674</v>
          </cell>
          <cell r="M3">
            <v>42704</v>
          </cell>
          <cell r="N3">
            <v>42735</v>
          </cell>
          <cell r="O3">
            <v>42766</v>
          </cell>
          <cell r="P3">
            <v>42794</v>
          </cell>
          <cell r="Q3">
            <v>42825</v>
          </cell>
          <cell r="R3">
            <v>42855</v>
          </cell>
          <cell r="S3">
            <v>42886</v>
          </cell>
          <cell r="T3">
            <v>42916</v>
          </cell>
          <cell r="U3">
            <v>42947</v>
          </cell>
          <cell r="V3">
            <v>42978</v>
          </cell>
          <cell r="W3">
            <v>43008</v>
          </cell>
          <cell r="X3">
            <v>43039</v>
          </cell>
          <cell r="Y3">
            <v>43069</v>
          </cell>
          <cell r="Z3">
            <v>43100</v>
          </cell>
          <cell r="AA3">
            <v>43131</v>
          </cell>
          <cell r="AB3">
            <v>43159</v>
          </cell>
          <cell r="AC3">
            <v>43190</v>
          </cell>
          <cell r="AD3">
            <v>43220</v>
          </cell>
          <cell r="AE3">
            <v>43251</v>
          </cell>
          <cell r="AF3">
            <v>43281</v>
          </cell>
          <cell r="AG3">
            <v>43312</v>
          </cell>
          <cell r="AH3">
            <v>43343</v>
          </cell>
          <cell r="AI3">
            <v>43373</v>
          </cell>
          <cell r="AJ3">
            <v>43404</v>
          </cell>
          <cell r="AK3">
            <v>43434</v>
          </cell>
          <cell r="AL3">
            <v>43465</v>
          </cell>
        </row>
        <row r="4">
          <cell r="A4">
            <v>0</v>
          </cell>
          <cell r="B4">
            <v>0</v>
          </cell>
          <cell r="C4">
            <v>3</v>
          </cell>
          <cell r="D4">
            <v>4</v>
          </cell>
          <cell r="E4">
            <v>5</v>
          </cell>
          <cell r="F4">
            <v>6</v>
          </cell>
          <cell r="G4">
            <v>7</v>
          </cell>
          <cell r="H4">
            <v>8</v>
          </cell>
          <cell r="I4">
            <v>9</v>
          </cell>
          <cell r="J4">
            <v>10</v>
          </cell>
          <cell r="K4">
            <v>11</v>
          </cell>
          <cell r="L4">
            <v>12</v>
          </cell>
          <cell r="M4">
            <v>13</v>
          </cell>
          <cell r="N4">
            <v>14</v>
          </cell>
          <cell r="O4">
            <v>15</v>
          </cell>
          <cell r="P4">
            <v>16</v>
          </cell>
          <cell r="Q4">
            <v>17</v>
          </cell>
          <cell r="R4">
            <v>18</v>
          </cell>
          <cell r="S4">
            <v>19</v>
          </cell>
          <cell r="T4">
            <v>20</v>
          </cell>
          <cell r="U4">
            <v>21</v>
          </cell>
          <cell r="V4">
            <v>22</v>
          </cell>
          <cell r="W4">
            <v>23</v>
          </cell>
          <cell r="X4">
            <v>24</v>
          </cell>
          <cell r="Y4">
            <v>25</v>
          </cell>
          <cell r="Z4">
            <v>26</v>
          </cell>
          <cell r="AA4">
            <v>27</v>
          </cell>
          <cell r="AB4">
            <v>28</v>
          </cell>
          <cell r="AC4">
            <v>29</v>
          </cell>
          <cell r="AD4">
            <v>30</v>
          </cell>
          <cell r="AE4">
            <v>31</v>
          </cell>
          <cell r="AF4">
            <v>32</v>
          </cell>
          <cell r="AG4">
            <v>33</v>
          </cell>
          <cell r="AH4">
            <v>34</v>
          </cell>
          <cell r="AI4">
            <v>35</v>
          </cell>
          <cell r="AJ4">
            <v>36</v>
          </cell>
          <cell r="AK4">
            <v>37</v>
          </cell>
          <cell r="AL4">
            <v>38</v>
          </cell>
        </row>
        <row r="5">
          <cell r="A5" t="str">
            <v>Cash and Cash Equivalents</v>
          </cell>
          <cell r="B5">
            <v>3</v>
          </cell>
          <cell r="C5">
            <v>196533266</v>
          </cell>
          <cell r="D5">
            <v>196694380.78</v>
          </cell>
          <cell r="E5">
            <v>164864949.91</v>
          </cell>
          <cell r="F5">
            <v>140714894.69</v>
          </cell>
          <cell r="G5">
            <v>177134681.68000001</v>
          </cell>
          <cell r="H5">
            <v>175741069.53999999</v>
          </cell>
          <cell r="I5">
            <v>182660651.80000001</v>
          </cell>
          <cell r="J5">
            <v>141201867.28999999</v>
          </cell>
          <cell r="K5">
            <v>148767731.5</v>
          </cell>
          <cell r="L5">
            <v>187227525.49000001</v>
          </cell>
          <cell r="M5">
            <v>269381827.60000002</v>
          </cell>
          <cell r="N5">
            <v>155354413</v>
          </cell>
          <cell r="O5">
            <v>213372271.80000001</v>
          </cell>
          <cell r="P5">
            <v>221952757.66</v>
          </cell>
          <cell r="Q5">
            <v>187725421.96000001</v>
          </cell>
          <cell r="R5">
            <v>135694604.75</v>
          </cell>
          <cell r="S5">
            <v>236609290.68000001</v>
          </cell>
          <cell r="T5">
            <v>247593854.62</v>
          </cell>
          <cell r="U5">
            <v>276779873.83999997</v>
          </cell>
          <cell r="V5">
            <v>244892555</v>
          </cell>
          <cell r="W5">
            <v>299972463</v>
          </cell>
          <cell r="X5">
            <v>253302953</v>
          </cell>
          <cell r="Y5">
            <v>243040585</v>
          </cell>
          <cell r="Z5">
            <v>181225544.33000001</v>
          </cell>
          <cell r="AA5">
            <v>235578478</v>
          </cell>
          <cell r="AB5">
            <v>214131350</v>
          </cell>
          <cell r="AC5">
            <v>258235720</v>
          </cell>
          <cell r="AD5">
            <v>210490937</v>
          </cell>
          <cell r="AE5">
            <v>256201054</v>
          </cell>
          <cell r="AF5">
            <v>220363498</v>
          </cell>
          <cell r="AG5">
            <v>223461381</v>
          </cell>
          <cell r="AH5">
            <v>192098378</v>
          </cell>
          <cell r="AI5">
            <v>240962033</v>
          </cell>
          <cell r="AJ5">
            <v>319747750</v>
          </cell>
          <cell r="AK5">
            <v>0</v>
          </cell>
          <cell r="AL5">
            <v>0</v>
          </cell>
        </row>
        <row r="6">
          <cell r="A6" t="str">
            <v>Cash in Vault</v>
          </cell>
          <cell r="B6">
            <v>4</v>
          </cell>
          <cell r="C6">
            <v>19827960</v>
          </cell>
          <cell r="D6">
            <v>17345817</v>
          </cell>
          <cell r="E6">
            <v>19067467</v>
          </cell>
          <cell r="F6">
            <v>18179889</v>
          </cell>
          <cell r="G6">
            <v>23896216</v>
          </cell>
          <cell r="H6">
            <v>22404051</v>
          </cell>
          <cell r="I6">
            <v>17959865</v>
          </cell>
          <cell r="J6">
            <v>18630841</v>
          </cell>
          <cell r="K6">
            <v>24584535</v>
          </cell>
          <cell r="L6">
            <v>23736878</v>
          </cell>
          <cell r="M6">
            <v>26162653</v>
          </cell>
          <cell r="N6">
            <v>24689405</v>
          </cell>
          <cell r="O6">
            <v>33011874</v>
          </cell>
          <cell r="P6">
            <v>30537486</v>
          </cell>
          <cell r="Q6">
            <v>24955970</v>
          </cell>
          <cell r="R6">
            <v>19332101</v>
          </cell>
          <cell r="S6">
            <v>23889668</v>
          </cell>
          <cell r="T6">
            <v>23097798</v>
          </cell>
          <cell r="U6">
            <v>28908715</v>
          </cell>
          <cell r="V6">
            <v>24967125</v>
          </cell>
          <cell r="W6">
            <v>36194936</v>
          </cell>
          <cell r="X6">
            <v>24113624</v>
          </cell>
          <cell r="Y6">
            <v>16061110</v>
          </cell>
          <cell r="Z6">
            <v>21825222</v>
          </cell>
          <cell r="AA6">
            <v>21798685</v>
          </cell>
          <cell r="AB6">
            <v>21141120</v>
          </cell>
          <cell r="AC6">
            <v>21269842</v>
          </cell>
          <cell r="AD6">
            <v>17617315</v>
          </cell>
          <cell r="AE6">
            <v>24729764</v>
          </cell>
          <cell r="AF6">
            <v>18676774</v>
          </cell>
          <cell r="AG6">
            <v>19991955</v>
          </cell>
          <cell r="AH6">
            <v>14451463</v>
          </cell>
          <cell r="AI6">
            <v>20233038</v>
          </cell>
          <cell r="AJ6">
            <v>17521489</v>
          </cell>
          <cell r="AK6">
            <v>0</v>
          </cell>
          <cell r="AL6">
            <v>0</v>
          </cell>
        </row>
        <row r="7">
          <cell r="A7" t="str">
            <v>Cash in Vault - Lcy</v>
          </cell>
          <cell r="B7">
            <v>5</v>
          </cell>
          <cell r="C7">
            <v>19808873</v>
          </cell>
          <cell r="D7">
            <v>17326540</v>
          </cell>
          <cell r="E7">
            <v>18988381</v>
          </cell>
          <cell r="F7">
            <v>18124520</v>
          </cell>
          <cell r="G7">
            <v>23817878</v>
          </cell>
          <cell r="H7">
            <v>22347384</v>
          </cell>
          <cell r="I7">
            <v>17904715</v>
          </cell>
          <cell r="J7">
            <v>18575813</v>
          </cell>
          <cell r="K7">
            <v>24537026</v>
          </cell>
          <cell r="L7">
            <v>23690168</v>
          </cell>
          <cell r="M7">
            <v>26115572</v>
          </cell>
          <cell r="N7">
            <v>24655545</v>
          </cell>
          <cell r="O7">
            <v>32977022</v>
          </cell>
          <cell r="P7">
            <v>30473500</v>
          </cell>
          <cell r="Q7">
            <v>24784479</v>
          </cell>
          <cell r="R7">
            <v>19196482</v>
          </cell>
          <cell r="S7">
            <v>23773337</v>
          </cell>
          <cell r="T7">
            <v>23000624</v>
          </cell>
          <cell r="U7">
            <v>28834670</v>
          </cell>
          <cell r="V7">
            <v>24948377</v>
          </cell>
          <cell r="W7">
            <v>35970112</v>
          </cell>
          <cell r="X7">
            <v>23806553</v>
          </cell>
          <cell r="Y7">
            <v>15795472</v>
          </cell>
          <cell r="Z7">
            <v>21581906</v>
          </cell>
          <cell r="AA7">
            <v>21518667</v>
          </cell>
          <cell r="AB7">
            <v>20865190</v>
          </cell>
          <cell r="AC7">
            <v>20896191</v>
          </cell>
          <cell r="AD7">
            <v>17279544</v>
          </cell>
          <cell r="AE7">
            <v>24252638</v>
          </cell>
          <cell r="AF7">
            <v>18211142</v>
          </cell>
          <cell r="AG7">
            <v>19557021</v>
          </cell>
          <cell r="AH7">
            <v>14044486</v>
          </cell>
          <cell r="AI7">
            <v>19801569</v>
          </cell>
          <cell r="AJ7">
            <v>17106927</v>
          </cell>
          <cell r="AK7">
            <v>0</v>
          </cell>
          <cell r="AL7">
            <v>0</v>
          </cell>
        </row>
        <row r="8">
          <cell r="A8" t="str">
            <v>Cash in Vault - Fcy</v>
          </cell>
          <cell r="B8">
            <v>6</v>
          </cell>
          <cell r="C8">
            <v>19087</v>
          </cell>
          <cell r="D8">
            <v>19277</v>
          </cell>
          <cell r="E8">
            <v>79086</v>
          </cell>
          <cell r="F8">
            <v>55369</v>
          </cell>
          <cell r="G8">
            <v>78338</v>
          </cell>
          <cell r="H8">
            <v>56667</v>
          </cell>
          <cell r="I8">
            <v>55150</v>
          </cell>
          <cell r="J8">
            <v>55028</v>
          </cell>
          <cell r="K8">
            <v>47509</v>
          </cell>
          <cell r="L8">
            <v>46710</v>
          </cell>
          <cell r="M8">
            <v>47081</v>
          </cell>
          <cell r="N8">
            <v>33860</v>
          </cell>
          <cell r="O8">
            <v>34852</v>
          </cell>
          <cell r="P8">
            <v>63986</v>
          </cell>
          <cell r="Q8">
            <v>171491</v>
          </cell>
          <cell r="R8">
            <v>135619</v>
          </cell>
          <cell r="S8">
            <v>116331</v>
          </cell>
          <cell r="T8">
            <v>97174</v>
          </cell>
          <cell r="U8">
            <v>74045</v>
          </cell>
          <cell r="V8">
            <v>18748</v>
          </cell>
          <cell r="W8">
            <v>224824</v>
          </cell>
          <cell r="X8">
            <v>211121</v>
          </cell>
          <cell r="Y8">
            <v>180163</v>
          </cell>
          <cell r="Z8">
            <v>173706</v>
          </cell>
          <cell r="AA8">
            <v>179303</v>
          </cell>
          <cell r="AB8">
            <v>176010</v>
          </cell>
          <cell r="AC8">
            <v>318291</v>
          </cell>
          <cell r="AD8">
            <v>191876</v>
          </cell>
          <cell r="AE8">
            <v>355481</v>
          </cell>
          <cell r="AF8">
            <v>344667</v>
          </cell>
          <cell r="AG8">
            <v>348584</v>
          </cell>
          <cell r="AH8">
            <v>349707</v>
          </cell>
          <cell r="AI8">
            <v>353824</v>
          </cell>
          <cell r="AJ8">
            <v>354022</v>
          </cell>
          <cell r="AK8">
            <v>0</v>
          </cell>
          <cell r="AL8">
            <v>0</v>
          </cell>
        </row>
        <row r="9">
          <cell r="A9" t="str">
            <v>Cash in ATM - Lcy</v>
          </cell>
          <cell r="B9">
            <v>7</v>
          </cell>
          <cell r="C9">
            <v>0</v>
          </cell>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95950</v>
          </cell>
          <cell r="Y9">
            <v>85475</v>
          </cell>
          <cell r="Z9">
            <v>69610</v>
          </cell>
          <cell r="AA9">
            <v>100715</v>
          </cell>
          <cell r="AB9">
            <v>99920</v>
          </cell>
          <cell r="AC9">
            <v>55360</v>
          </cell>
          <cell r="AD9">
            <v>145895</v>
          </cell>
          <cell r="AE9">
            <v>121645</v>
          </cell>
          <cell r="AF9">
            <v>120965</v>
          </cell>
          <cell r="AG9">
            <v>86350</v>
          </cell>
          <cell r="AH9">
            <v>57270</v>
          </cell>
          <cell r="AI9">
            <v>77645</v>
          </cell>
          <cell r="AJ9">
            <v>60540</v>
          </cell>
          <cell r="AK9">
            <v>0</v>
          </cell>
          <cell r="AL9">
            <v>0</v>
          </cell>
        </row>
        <row r="10">
          <cell r="A10" t="str">
            <v>Balances with BoG &amp; other Banks</v>
          </cell>
          <cell r="B10">
            <v>8</v>
          </cell>
          <cell r="C10">
            <v>32916065</v>
          </cell>
          <cell r="D10">
            <v>27298155</v>
          </cell>
          <cell r="E10">
            <v>27834304</v>
          </cell>
          <cell r="F10">
            <v>27398880</v>
          </cell>
          <cell r="G10">
            <v>28208405</v>
          </cell>
          <cell r="H10">
            <v>27766179</v>
          </cell>
          <cell r="I10">
            <v>30738220</v>
          </cell>
          <cell r="J10">
            <v>31560499</v>
          </cell>
          <cell r="K10">
            <v>14941329</v>
          </cell>
          <cell r="L10">
            <v>30442567</v>
          </cell>
          <cell r="M10">
            <v>12151844</v>
          </cell>
          <cell r="N10">
            <v>30236656</v>
          </cell>
          <cell r="O10">
            <v>49613525</v>
          </cell>
          <cell r="P10">
            <v>26188136</v>
          </cell>
          <cell r="Q10">
            <v>33645386</v>
          </cell>
          <cell r="R10">
            <v>13428894</v>
          </cell>
          <cell r="S10">
            <v>34174062</v>
          </cell>
          <cell r="T10">
            <v>22429029</v>
          </cell>
          <cell r="U10">
            <v>23167978</v>
          </cell>
          <cell r="V10">
            <v>25768824</v>
          </cell>
          <cell r="W10">
            <v>21584529</v>
          </cell>
          <cell r="X10">
            <v>14342877</v>
          </cell>
          <cell r="Y10">
            <v>20581126</v>
          </cell>
          <cell r="Z10">
            <v>20429359</v>
          </cell>
          <cell r="AA10">
            <v>12143549</v>
          </cell>
          <cell r="AB10">
            <v>14411385</v>
          </cell>
          <cell r="AC10">
            <v>47416317</v>
          </cell>
          <cell r="AD10">
            <v>25159376</v>
          </cell>
          <cell r="AE10">
            <v>5175559</v>
          </cell>
          <cell r="AF10">
            <v>17735943</v>
          </cell>
          <cell r="AG10">
            <v>19477530</v>
          </cell>
          <cell r="AH10">
            <v>43260799</v>
          </cell>
          <cell r="AI10">
            <v>43475936</v>
          </cell>
          <cell r="AJ10">
            <v>59817077</v>
          </cell>
          <cell r="AK10">
            <v>0</v>
          </cell>
          <cell r="AL10">
            <v>0</v>
          </cell>
        </row>
        <row r="11">
          <cell r="A11" t="str">
            <v>BoG Account - Lcy</v>
          </cell>
          <cell r="B11">
            <v>9</v>
          </cell>
          <cell r="C11">
            <v>30052183</v>
          </cell>
          <cell r="D11">
            <v>22155707</v>
          </cell>
          <cell r="E11">
            <v>22127190</v>
          </cell>
          <cell r="F11">
            <v>21532628</v>
          </cell>
          <cell r="G11">
            <v>24198901</v>
          </cell>
          <cell r="H11">
            <v>23013119</v>
          </cell>
          <cell r="I11">
            <v>18754953</v>
          </cell>
          <cell r="J11">
            <v>23096447</v>
          </cell>
          <cell r="K11">
            <v>11679856</v>
          </cell>
          <cell r="L11">
            <v>22145403</v>
          </cell>
          <cell r="M11">
            <v>9109163</v>
          </cell>
          <cell r="N11">
            <v>24893319</v>
          </cell>
          <cell r="O11">
            <v>45774574</v>
          </cell>
          <cell r="P11">
            <v>23281287</v>
          </cell>
          <cell r="Q11">
            <v>27146683</v>
          </cell>
          <cell r="R11">
            <v>9880905</v>
          </cell>
          <cell r="S11">
            <v>30008784</v>
          </cell>
          <cell r="T11">
            <v>18235584</v>
          </cell>
          <cell r="U11">
            <v>19394143</v>
          </cell>
          <cell r="V11">
            <v>20566113</v>
          </cell>
          <cell r="W11">
            <v>16393823</v>
          </cell>
          <cell r="X11">
            <v>10730435</v>
          </cell>
          <cell r="Y11">
            <v>15557276</v>
          </cell>
          <cell r="Z11">
            <v>17038743</v>
          </cell>
          <cell r="AA11">
            <v>10098024</v>
          </cell>
          <cell r="AB11">
            <v>12519414</v>
          </cell>
          <cell r="AC11">
            <v>40577014</v>
          </cell>
          <cell r="AD11">
            <v>23403458</v>
          </cell>
          <cell r="AE11">
            <v>3736185</v>
          </cell>
          <cell r="AF11">
            <v>14005837</v>
          </cell>
          <cell r="AG11">
            <v>17532342</v>
          </cell>
          <cell r="AH11">
            <v>41862455</v>
          </cell>
          <cell r="AI11">
            <v>41269158</v>
          </cell>
          <cell r="AJ11">
            <v>56314748</v>
          </cell>
          <cell r="AK11">
            <v>0</v>
          </cell>
          <cell r="AL11">
            <v>0</v>
          </cell>
        </row>
        <row r="12">
          <cell r="A12" t="str">
            <v>BoG Account - Fcy</v>
          </cell>
          <cell r="B12">
            <v>10</v>
          </cell>
          <cell r="C12">
            <v>1007036</v>
          </cell>
          <cell r="D12">
            <v>1018657</v>
          </cell>
          <cell r="E12">
            <v>950040</v>
          </cell>
          <cell r="F12">
            <v>937237</v>
          </cell>
          <cell r="G12">
            <v>893679</v>
          </cell>
          <cell r="H12">
            <v>913301</v>
          </cell>
          <cell r="I12">
            <v>917745</v>
          </cell>
          <cell r="J12">
            <v>917873</v>
          </cell>
          <cell r="K12">
            <v>923898</v>
          </cell>
          <cell r="L12">
            <v>922176</v>
          </cell>
          <cell r="M12">
            <v>937879</v>
          </cell>
          <cell r="N12">
            <v>977217</v>
          </cell>
          <cell r="O12">
            <v>993700</v>
          </cell>
          <cell r="P12">
            <v>974815</v>
          </cell>
          <cell r="Q12">
            <v>810178</v>
          </cell>
          <cell r="R12">
            <v>785669</v>
          </cell>
          <cell r="S12">
            <v>804248</v>
          </cell>
          <cell r="T12">
            <v>818758</v>
          </cell>
          <cell r="U12">
            <v>820898</v>
          </cell>
          <cell r="V12">
            <v>825608</v>
          </cell>
          <cell r="W12">
            <v>692838</v>
          </cell>
          <cell r="X12">
            <v>690016</v>
          </cell>
          <cell r="Y12">
            <v>687009</v>
          </cell>
          <cell r="Z12">
            <v>687546</v>
          </cell>
          <cell r="AA12">
            <v>578246</v>
          </cell>
          <cell r="AB12">
            <v>577554</v>
          </cell>
          <cell r="AC12">
            <v>399509</v>
          </cell>
          <cell r="AD12">
            <v>399817</v>
          </cell>
          <cell r="AE12">
            <v>180035</v>
          </cell>
          <cell r="AF12">
            <v>231635</v>
          </cell>
          <cell r="AG12">
            <v>240410</v>
          </cell>
          <cell r="AH12">
            <v>241934</v>
          </cell>
          <cell r="AI12">
            <v>231141</v>
          </cell>
          <cell r="AJ12">
            <v>231736</v>
          </cell>
          <cell r="AK12">
            <v>0</v>
          </cell>
          <cell r="AL12">
            <v>0</v>
          </cell>
        </row>
        <row r="13">
          <cell r="A13" t="str">
            <v>Other Banks' Balances (Fcy)</v>
          </cell>
          <cell r="B13">
            <v>11</v>
          </cell>
          <cell r="C13">
            <v>1856846</v>
          </cell>
          <cell r="D13">
            <v>4123791</v>
          </cell>
          <cell r="E13">
            <v>4757074</v>
          </cell>
          <cell r="F13">
            <v>4929015</v>
          </cell>
          <cell r="G13">
            <v>3115825</v>
          </cell>
          <cell r="H13">
            <v>3839759</v>
          </cell>
          <cell r="I13">
            <v>11065522</v>
          </cell>
          <cell r="J13">
            <v>7546179</v>
          </cell>
          <cell r="K13">
            <v>2337575</v>
          </cell>
          <cell r="L13">
            <v>7374988</v>
          </cell>
          <cell r="M13">
            <v>2104802</v>
          </cell>
          <cell r="N13">
            <v>4366120</v>
          </cell>
          <cell r="O13">
            <v>2845251</v>
          </cell>
          <cell r="P13">
            <v>1932034</v>
          </cell>
          <cell r="Q13">
            <v>5688525</v>
          </cell>
          <cell r="R13">
            <v>2762320</v>
          </cell>
          <cell r="S13">
            <v>3361030</v>
          </cell>
          <cell r="T13">
            <v>3374687</v>
          </cell>
          <cell r="U13">
            <v>2952937</v>
          </cell>
          <cell r="V13">
            <v>4377103</v>
          </cell>
          <cell r="W13">
            <v>4497868</v>
          </cell>
          <cell r="X13">
            <v>2922426</v>
          </cell>
          <cell r="Y13">
            <v>4336841</v>
          </cell>
          <cell r="Z13">
            <v>2703070</v>
          </cell>
          <cell r="AA13">
            <v>1467279</v>
          </cell>
          <cell r="AB13">
            <v>1314417</v>
          </cell>
          <cell r="AC13">
            <v>6439794</v>
          </cell>
          <cell r="AD13">
            <v>1356101</v>
          </cell>
          <cell r="AE13">
            <v>1259339</v>
          </cell>
          <cell r="AF13">
            <v>3498471</v>
          </cell>
          <cell r="AG13">
            <v>1704778</v>
          </cell>
          <cell r="AH13">
            <v>1156410</v>
          </cell>
          <cell r="AI13">
            <v>1975637</v>
          </cell>
          <cell r="AJ13">
            <v>3270593</v>
          </cell>
          <cell r="AK13">
            <v>0</v>
          </cell>
          <cell r="AL13">
            <v>0</v>
          </cell>
        </row>
        <row r="14">
          <cell r="A14" t="str">
            <v>Placements &amp; Repos</v>
          </cell>
          <cell r="B14">
            <v>12</v>
          </cell>
          <cell r="C14">
            <v>144000000</v>
          </cell>
          <cell r="D14">
            <v>152000000</v>
          </cell>
          <cell r="E14">
            <v>118000000</v>
          </cell>
          <cell r="F14">
            <v>95000000</v>
          </cell>
          <cell r="G14">
            <v>125000000</v>
          </cell>
          <cell r="H14">
            <v>117000000</v>
          </cell>
          <cell r="I14">
            <v>130000000</v>
          </cell>
          <cell r="J14">
            <v>91000000</v>
          </cell>
          <cell r="K14">
            <v>109000000</v>
          </cell>
          <cell r="L14">
            <v>133000000</v>
          </cell>
          <cell r="M14">
            <v>213000000</v>
          </cell>
          <cell r="N14">
            <v>88000000</v>
          </cell>
          <cell r="O14">
            <v>126000000</v>
          </cell>
          <cell r="P14">
            <v>163000000</v>
          </cell>
          <cell r="Q14">
            <v>127000000</v>
          </cell>
          <cell r="R14">
            <v>101000000</v>
          </cell>
          <cell r="S14">
            <v>174871306</v>
          </cell>
          <cell r="T14">
            <v>199000000</v>
          </cell>
          <cell r="U14">
            <v>224000000</v>
          </cell>
          <cell r="V14">
            <v>192000000</v>
          </cell>
          <cell r="W14">
            <v>233000000</v>
          </cell>
          <cell r="X14">
            <v>210000001</v>
          </cell>
          <cell r="Y14">
            <v>203000000</v>
          </cell>
          <cell r="Z14">
            <v>138000000</v>
          </cell>
          <cell r="AA14">
            <v>198000001</v>
          </cell>
          <cell r="AB14">
            <v>174000000</v>
          </cell>
          <cell r="AC14">
            <v>184425000</v>
          </cell>
          <cell r="AD14">
            <v>162008826</v>
          </cell>
          <cell r="AE14">
            <v>219999677</v>
          </cell>
          <cell r="AF14">
            <v>181269677</v>
          </cell>
          <cell r="AG14">
            <v>180536119</v>
          </cell>
          <cell r="AH14">
            <v>131047215</v>
          </cell>
          <cell r="AI14">
            <v>176047215</v>
          </cell>
          <cell r="AJ14">
            <v>239549674</v>
          </cell>
          <cell r="AK14">
            <v>0</v>
          </cell>
          <cell r="AL14">
            <v>0</v>
          </cell>
        </row>
        <row r="15">
          <cell r="A15" t="str">
            <v>Placement - Inter Bank</v>
          </cell>
          <cell r="B15">
            <v>13</v>
          </cell>
          <cell r="C15">
            <v>57000000</v>
          </cell>
          <cell r="D15">
            <v>70000000</v>
          </cell>
          <cell r="E15">
            <v>35000000</v>
          </cell>
          <cell r="F15">
            <v>32000000</v>
          </cell>
          <cell r="G15">
            <v>62000000</v>
          </cell>
          <cell r="H15">
            <v>54000000</v>
          </cell>
          <cell r="I15">
            <v>67000000</v>
          </cell>
          <cell r="J15">
            <v>28000000</v>
          </cell>
          <cell r="K15">
            <v>51000000</v>
          </cell>
          <cell r="L15">
            <v>65000000</v>
          </cell>
          <cell r="M15">
            <v>140000000</v>
          </cell>
          <cell r="N15">
            <v>10000000</v>
          </cell>
          <cell r="O15">
            <v>43000000</v>
          </cell>
          <cell r="P15">
            <v>60000000</v>
          </cell>
          <cell r="Q15">
            <v>34000000</v>
          </cell>
          <cell r="R15">
            <v>28000000</v>
          </cell>
          <cell r="S15">
            <v>81000000</v>
          </cell>
          <cell r="T15">
            <v>89000000</v>
          </cell>
          <cell r="U15">
            <v>114000000</v>
          </cell>
          <cell r="V15">
            <v>92000000</v>
          </cell>
          <cell r="W15">
            <v>148000000</v>
          </cell>
          <cell r="X15">
            <v>109000000</v>
          </cell>
          <cell r="Y15">
            <v>79000000</v>
          </cell>
          <cell r="Z15">
            <v>24000000</v>
          </cell>
          <cell r="AA15">
            <v>90000000</v>
          </cell>
          <cell r="AB15">
            <v>73000000</v>
          </cell>
          <cell r="AC15">
            <v>70000000</v>
          </cell>
          <cell r="AD15">
            <v>36000000</v>
          </cell>
          <cell r="AE15">
            <v>100000000</v>
          </cell>
          <cell r="AF15">
            <v>61000000</v>
          </cell>
          <cell r="AG15">
            <v>60000000</v>
          </cell>
          <cell r="AH15">
            <v>20000000</v>
          </cell>
          <cell r="AI15">
            <v>80000000</v>
          </cell>
          <cell r="AJ15">
            <v>95000000</v>
          </cell>
          <cell r="AK15">
            <v>0</v>
          </cell>
          <cell r="AL15">
            <v>0</v>
          </cell>
        </row>
        <row r="16">
          <cell r="A16" t="str">
            <v>Repos with other Banks</v>
          </cell>
          <cell r="B16">
            <v>14</v>
          </cell>
          <cell r="C16">
            <v>87000000</v>
          </cell>
          <cell r="D16">
            <v>82000000</v>
          </cell>
          <cell r="E16">
            <v>83000000</v>
          </cell>
          <cell r="F16">
            <v>63000000</v>
          </cell>
          <cell r="G16">
            <v>63000000</v>
          </cell>
          <cell r="H16">
            <v>63000000</v>
          </cell>
          <cell r="I16">
            <v>63000000</v>
          </cell>
          <cell r="J16">
            <v>63000000</v>
          </cell>
          <cell r="K16">
            <v>58000000</v>
          </cell>
          <cell r="L16">
            <v>68000000</v>
          </cell>
          <cell r="M16">
            <v>73000000</v>
          </cell>
          <cell r="N16">
            <v>78000000</v>
          </cell>
          <cell r="O16">
            <v>83000000</v>
          </cell>
          <cell r="P16">
            <v>83000000</v>
          </cell>
          <cell r="Q16">
            <v>83000000</v>
          </cell>
          <cell r="R16">
            <v>73000000</v>
          </cell>
          <cell r="S16">
            <v>79000000</v>
          </cell>
          <cell r="T16">
            <v>85000000</v>
          </cell>
          <cell r="U16">
            <v>90000000</v>
          </cell>
          <cell r="V16">
            <v>80000000</v>
          </cell>
          <cell r="W16">
            <v>80000000</v>
          </cell>
          <cell r="X16">
            <v>91000000</v>
          </cell>
          <cell r="Y16">
            <v>110000000</v>
          </cell>
          <cell r="Z16">
            <v>114000000</v>
          </cell>
          <cell r="AA16">
            <v>103000000</v>
          </cell>
          <cell r="AB16">
            <v>101000000</v>
          </cell>
          <cell r="AC16">
            <v>114425000</v>
          </cell>
          <cell r="AD16">
            <v>121000000</v>
          </cell>
          <cell r="AE16">
            <v>115000000</v>
          </cell>
          <cell r="AF16">
            <v>115270000</v>
          </cell>
          <cell r="AG16">
            <v>120536119</v>
          </cell>
          <cell r="AH16">
            <v>111047215</v>
          </cell>
          <cell r="AI16">
            <v>96047215</v>
          </cell>
          <cell r="AJ16">
            <v>124338292</v>
          </cell>
          <cell r="AK16">
            <v>0</v>
          </cell>
          <cell r="AL16">
            <v>0</v>
          </cell>
        </row>
        <row r="17">
          <cell r="A17" t="str">
            <v>BoG Bill</v>
          </cell>
          <cell r="B17">
            <v>15</v>
          </cell>
          <cell r="C17">
            <v>0</v>
          </cell>
          <cell r="D17">
            <v>0</v>
          </cell>
          <cell r="E17">
            <v>0</v>
          </cell>
          <cell r="F17">
            <v>0</v>
          </cell>
          <cell r="G17">
            <v>0</v>
          </cell>
          <cell r="H17">
            <v>4040001</v>
          </cell>
          <cell r="I17">
            <v>4000001</v>
          </cell>
          <cell r="J17">
            <v>0</v>
          </cell>
          <cell r="K17">
            <v>0</v>
          </cell>
          <cell r="L17">
            <v>0</v>
          </cell>
          <cell r="M17">
            <v>20000000</v>
          </cell>
          <cell r="N17">
            <v>10000000</v>
          </cell>
          <cell r="O17">
            <v>0</v>
          </cell>
          <cell r="P17">
            <v>20000000</v>
          </cell>
          <cell r="Q17">
            <v>10000000</v>
          </cell>
          <cell r="R17">
            <v>0</v>
          </cell>
          <cell r="S17">
            <v>14871306</v>
          </cell>
          <cell r="T17">
            <v>25000000</v>
          </cell>
          <cell r="U17">
            <v>20000000</v>
          </cell>
          <cell r="V17">
            <v>20000000</v>
          </cell>
          <cell r="W17">
            <v>5000000</v>
          </cell>
          <cell r="X17">
            <v>10000001</v>
          </cell>
          <cell r="Y17">
            <v>14000000</v>
          </cell>
          <cell r="Z17">
            <v>0</v>
          </cell>
          <cell r="AA17">
            <v>5000001</v>
          </cell>
          <cell r="AB17">
            <v>0</v>
          </cell>
          <cell r="AC17">
            <v>0</v>
          </cell>
          <cell r="AD17">
            <v>5008826</v>
          </cell>
          <cell r="AE17">
            <v>4999677</v>
          </cell>
          <cell r="AF17">
            <v>4999677</v>
          </cell>
          <cell r="AG17">
            <v>0</v>
          </cell>
          <cell r="AH17">
            <v>0</v>
          </cell>
          <cell r="AI17">
            <v>0</v>
          </cell>
          <cell r="AJ17">
            <v>20211382</v>
          </cell>
          <cell r="AK17">
            <v>0</v>
          </cell>
          <cell r="AL17">
            <v>0</v>
          </cell>
        </row>
        <row r="18">
          <cell r="A18" t="str">
            <v>E-Value stock</v>
          </cell>
          <cell r="B18">
            <v>16</v>
          </cell>
          <cell r="C18">
            <v>0</v>
          </cell>
          <cell r="D18">
            <v>0</v>
          </cell>
          <cell r="E18">
            <v>0</v>
          </cell>
          <cell r="F18">
            <v>0</v>
          </cell>
          <cell r="G18">
            <v>0</v>
          </cell>
          <cell r="H18">
            <v>0</v>
          </cell>
          <cell r="I18">
            <v>0</v>
          </cell>
          <cell r="J18">
            <v>0</v>
          </cell>
          <cell r="K18">
            <v>0</v>
          </cell>
          <cell r="L18">
            <v>0</v>
          </cell>
          <cell r="M18">
            <v>0</v>
          </cell>
          <cell r="N18">
            <v>2431922</v>
          </cell>
          <cell r="O18">
            <v>3351713.8000000003</v>
          </cell>
          <cell r="P18">
            <v>2216721.66</v>
          </cell>
          <cell r="Q18">
            <v>2006713.96</v>
          </cell>
          <cell r="R18">
            <v>1790777.7499999995</v>
          </cell>
          <cell r="S18">
            <v>3263819.68</v>
          </cell>
          <cell r="T18">
            <v>1420190.62</v>
          </cell>
          <cell r="U18">
            <v>695499.84000000008</v>
          </cell>
          <cell r="V18">
            <v>2989963</v>
          </cell>
          <cell r="W18">
            <v>8594077</v>
          </cell>
          <cell r="X18">
            <v>4847564</v>
          </cell>
          <cell r="Y18">
            <v>3398349</v>
          </cell>
          <cell r="Z18">
            <v>2056934</v>
          </cell>
          <cell r="AA18">
            <v>3570012</v>
          </cell>
          <cell r="AB18">
            <v>4586662</v>
          </cell>
          <cell r="AC18">
            <v>5139886</v>
          </cell>
          <cell r="AD18">
            <v>5523942</v>
          </cell>
          <cell r="AE18">
            <v>6291776</v>
          </cell>
          <cell r="AF18">
            <v>2609924</v>
          </cell>
          <cell r="AG18">
            <v>3442267</v>
          </cell>
          <cell r="AH18">
            <v>2517318</v>
          </cell>
          <cell r="AI18">
            <v>1155832</v>
          </cell>
          <cell r="AJ18">
            <v>2840112</v>
          </cell>
          <cell r="AK18">
            <v>0</v>
          </cell>
          <cell r="AL18">
            <v>0</v>
          </cell>
        </row>
        <row r="19">
          <cell r="A19" t="str">
            <v>Airtel master wallet</v>
          </cell>
          <cell r="B19">
            <v>17</v>
          </cell>
          <cell r="C19">
            <v>0</v>
          </cell>
          <cell r="D19">
            <v>0</v>
          </cell>
          <cell r="E19">
            <v>0</v>
          </cell>
          <cell r="F19">
            <v>0</v>
          </cell>
          <cell r="G19">
            <v>0</v>
          </cell>
          <cell r="H19">
            <v>0</v>
          </cell>
          <cell r="I19">
            <v>0</v>
          </cell>
          <cell r="J19">
            <v>0</v>
          </cell>
          <cell r="K19">
            <v>0</v>
          </cell>
          <cell r="L19">
            <v>0</v>
          </cell>
          <cell r="M19">
            <v>0</v>
          </cell>
          <cell r="N19">
            <v>0</v>
          </cell>
          <cell r="O19">
            <v>33411.14</v>
          </cell>
          <cell r="P19">
            <v>30879.989999999998</v>
          </cell>
          <cell r="Q19">
            <v>37344.14</v>
          </cell>
          <cell r="R19">
            <v>37716.93</v>
          </cell>
          <cell r="S19">
            <v>42956</v>
          </cell>
          <cell r="T19">
            <v>52211.62</v>
          </cell>
          <cell r="U19">
            <v>59683.3</v>
          </cell>
          <cell r="V19">
            <v>45300</v>
          </cell>
          <cell r="W19">
            <v>94705</v>
          </cell>
          <cell r="X19">
            <v>130675</v>
          </cell>
          <cell r="Y19">
            <v>177935</v>
          </cell>
          <cell r="Z19">
            <v>198304</v>
          </cell>
          <cell r="AA19">
            <v>228754</v>
          </cell>
          <cell r="AB19">
            <v>238215</v>
          </cell>
          <cell r="AC19">
            <v>235488</v>
          </cell>
          <cell r="AD19">
            <v>246591</v>
          </cell>
          <cell r="AE19">
            <v>269210</v>
          </cell>
          <cell r="AF19">
            <v>276745</v>
          </cell>
          <cell r="AG19">
            <v>376590</v>
          </cell>
          <cell r="AH19">
            <v>270879</v>
          </cell>
          <cell r="AI19">
            <v>271342</v>
          </cell>
          <cell r="AJ19">
            <v>269096</v>
          </cell>
          <cell r="AK19">
            <v>0</v>
          </cell>
          <cell r="AL19">
            <v>0</v>
          </cell>
        </row>
        <row r="20">
          <cell r="A20" t="str">
            <v>MTN master wallet</v>
          </cell>
          <cell r="B20">
            <v>18</v>
          </cell>
          <cell r="C20">
            <v>0</v>
          </cell>
          <cell r="D20">
            <v>0</v>
          </cell>
          <cell r="E20">
            <v>0</v>
          </cell>
          <cell r="F20">
            <v>0</v>
          </cell>
          <cell r="G20">
            <v>0</v>
          </cell>
          <cell r="H20">
            <v>0</v>
          </cell>
          <cell r="I20">
            <v>0</v>
          </cell>
          <cell r="J20">
            <v>0</v>
          </cell>
          <cell r="K20">
            <v>0</v>
          </cell>
          <cell r="L20">
            <v>0</v>
          </cell>
          <cell r="M20">
            <v>0</v>
          </cell>
          <cell r="N20">
            <v>2431922</v>
          </cell>
          <cell r="O20">
            <v>3318302.66</v>
          </cell>
          <cell r="P20">
            <v>2185841.67</v>
          </cell>
          <cell r="Q20">
            <v>1969369.82</v>
          </cell>
          <cell r="R20">
            <v>1753060.8199999996</v>
          </cell>
          <cell r="S20">
            <v>3220863.68</v>
          </cell>
          <cell r="T20">
            <v>1367979</v>
          </cell>
          <cell r="U20">
            <v>635816.54</v>
          </cell>
          <cell r="V20">
            <v>2944663</v>
          </cell>
          <cell r="W20">
            <v>8499372</v>
          </cell>
          <cell r="X20">
            <v>4716889</v>
          </cell>
          <cell r="Y20">
            <v>3220414</v>
          </cell>
          <cell r="Z20">
            <v>1858630</v>
          </cell>
          <cell r="AA20">
            <v>3341258</v>
          </cell>
          <cell r="AB20">
            <v>4348447</v>
          </cell>
          <cell r="AC20">
            <v>4904398</v>
          </cell>
          <cell r="AD20">
            <v>5277351</v>
          </cell>
          <cell r="AE20">
            <v>6022566</v>
          </cell>
          <cell r="AF20">
            <v>2333179</v>
          </cell>
          <cell r="AG20">
            <v>3065677</v>
          </cell>
          <cell r="AH20">
            <v>2246439</v>
          </cell>
          <cell r="AI20">
            <v>884490</v>
          </cell>
          <cell r="AJ20">
            <v>2571016</v>
          </cell>
          <cell r="AK20">
            <v>0</v>
          </cell>
          <cell r="AL20">
            <v>0</v>
          </cell>
        </row>
        <row r="21">
          <cell r="A21" t="str">
            <v>Vodafone master wallet</v>
          </cell>
          <cell r="B21">
            <v>19</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row>
        <row r="22">
          <cell r="A22" t="str">
            <v>Items in course of collection</v>
          </cell>
          <cell r="B22">
            <v>20</v>
          </cell>
          <cell r="C22">
            <v>-210759</v>
          </cell>
          <cell r="D22">
            <v>50408.78</v>
          </cell>
          <cell r="E22">
            <v>-36821.089999999997</v>
          </cell>
          <cell r="F22">
            <v>136125.69</v>
          </cell>
          <cell r="G22">
            <v>30060.68</v>
          </cell>
          <cell r="H22">
            <v>4530838.54</v>
          </cell>
          <cell r="I22">
            <v>-37434.199999999997</v>
          </cell>
          <cell r="J22">
            <v>10527.29</v>
          </cell>
          <cell r="K22">
            <v>241867.50000000003</v>
          </cell>
          <cell r="L22">
            <v>48080.49</v>
          </cell>
          <cell r="M22">
            <v>-1932669.4000000001</v>
          </cell>
          <cell r="N22">
            <v>-3570</v>
          </cell>
          <cell r="O22">
            <v>1395159</v>
          </cell>
          <cell r="P22">
            <v>10414</v>
          </cell>
          <cell r="Q22">
            <v>117352</v>
          </cell>
          <cell r="R22">
            <v>142832</v>
          </cell>
          <cell r="S22">
            <v>410435</v>
          </cell>
          <cell r="T22">
            <v>1646837</v>
          </cell>
          <cell r="U22">
            <v>7681</v>
          </cell>
          <cell r="V22">
            <v>-833357</v>
          </cell>
          <cell r="W22">
            <v>598921</v>
          </cell>
          <cell r="X22">
            <v>-1113</v>
          </cell>
          <cell r="Y22">
            <v>0</v>
          </cell>
          <cell r="Z22">
            <v>-1085970.67</v>
          </cell>
          <cell r="AA22">
            <v>66231</v>
          </cell>
          <cell r="AB22">
            <v>-7817</v>
          </cell>
          <cell r="AC22">
            <v>-15325</v>
          </cell>
          <cell r="AD22">
            <v>181478</v>
          </cell>
          <cell r="AE22">
            <v>4278</v>
          </cell>
          <cell r="AF22">
            <v>71180</v>
          </cell>
          <cell r="AG22">
            <v>13510</v>
          </cell>
          <cell r="AH22">
            <v>821583</v>
          </cell>
          <cell r="AI22">
            <v>50012</v>
          </cell>
          <cell r="AJ22">
            <v>19398</v>
          </cell>
          <cell r="AK22">
            <v>0</v>
          </cell>
          <cell r="AL22">
            <v>0</v>
          </cell>
        </row>
        <row r="23">
          <cell r="A23" t="str">
            <v xml:space="preserve">Total Investment </v>
          </cell>
          <cell r="B23">
            <v>21</v>
          </cell>
          <cell r="C23">
            <v>53194946</v>
          </cell>
          <cell r="D23">
            <v>58161949</v>
          </cell>
          <cell r="E23">
            <v>63148039</v>
          </cell>
          <cell r="F23">
            <v>68852641</v>
          </cell>
          <cell r="G23">
            <v>56355261</v>
          </cell>
          <cell r="H23">
            <v>48722042</v>
          </cell>
          <cell r="I23">
            <v>57131468</v>
          </cell>
          <cell r="J23">
            <v>58076369</v>
          </cell>
          <cell r="K23">
            <v>73203091</v>
          </cell>
          <cell r="L23">
            <v>64947923</v>
          </cell>
          <cell r="M23">
            <v>54018808</v>
          </cell>
          <cell r="N23">
            <v>55420214</v>
          </cell>
          <cell r="O23">
            <v>52222931</v>
          </cell>
          <cell r="P23">
            <v>55916750</v>
          </cell>
          <cell r="Q23">
            <v>66534460</v>
          </cell>
          <cell r="R23">
            <v>77023105</v>
          </cell>
          <cell r="S23">
            <v>60206258</v>
          </cell>
          <cell r="T23">
            <v>55417779</v>
          </cell>
          <cell r="U23">
            <v>53024033</v>
          </cell>
          <cell r="V23">
            <v>70751688</v>
          </cell>
          <cell r="W23">
            <v>79587268</v>
          </cell>
          <cell r="X23">
            <v>69760578</v>
          </cell>
          <cell r="Y23">
            <v>59135519</v>
          </cell>
          <cell r="Z23">
            <v>62791396</v>
          </cell>
          <cell r="AA23">
            <v>68700916</v>
          </cell>
          <cell r="AB23">
            <v>72539359</v>
          </cell>
          <cell r="AC23">
            <v>86176285</v>
          </cell>
          <cell r="AD23">
            <v>92665969</v>
          </cell>
          <cell r="AE23">
            <v>82646550</v>
          </cell>
          <cell r="AF23">
            <v>84904794</v>
          </cell>
          <cell r="AG23">
            <v>86565062</v>
          </cell>
          <cell r="AH23">
            <v>95315584</v>
          </cell>
          <cell r="AI23">
            <v>97734130</v>
          </cell>
          <cell r="AJ23">
            <v>80598814</v>
          </cell>
          <cell r="AK23">
            <v>0</v>
          </cell>
          <cell r="AL23">
            <v>0</v>
          </cell>
        </row>
        <row r="24">
          <cell r="A24" t="str">
            <v>91-Day GoG Treasury Bills</v>
          </cell>
          <cell r="B24">
            <v>22</v>
          </cell>
          <cell r="C24">
            <v>8602799</v>
          </cell>
          <cell r="D24">
            <v>8544077</v>
          </cell>
          <cell r="E24">
            <v>16622761</v>
          </cell>
          <cell r="F24">
            <v>21934397</v>
          </cell>
          <cell r="G24">
            <v>11934754</v>
          </cell>
          <cell r="H24">
            <v>6675589</v>
          </cell>
          <cell r="I24">
            <v>14562896</v>
          </cell>
          <cell r="J24">
            <v>14731304</v>
          </cell>
          <cell r="K24">
            <v>27656130</v>
          </cell>
          <cell r="L24">
            <v>17950814</v>
          </cell>
          <cell r="M24">
            <v>11493935</v>
          </cell>
          <cell r="N24">
            <v>10588679</v>
          </cell>
          <cell r="O24">
            <v>11048102</v>
          </cell>
          <cell r="P24">
            <v>14884251</v>
          </cell>
          <cell r="Q24">
            <v>19321709</v>
          </cell>
          <cell r="R24">
            <v>21856179</v>
          </cell>
          <cell r="S24">
            <v>17160220</v>
          </cell>
          <cell r="T24">
            <v>14733593</v>
          </cell>
          <cell r="U24">
            <v>11089682</v>
          </cell>
          <cell r="V24">
            <v>18329366</v>
          </cell>
          <cell r="W24">
            <v>25777095</v>
          </cell>
          <cell r="X24">
            <v>14514416</v>
          </cell>
          <cell r="Y24">
            <v>8239660</v>
          </cell>
          <cell r="Z24">
            <v>6093767</v>
          </cell>
          <cell r="AA24">
            <v>5514820</v>
          </cell>
          <cell r="AB24">
            <v>10592101</v>
          </cell>
          <cell r="AC24">
            <v>14263639</v>
          </cell>
          <cell r="AD24">
            <v>15659461</v>
          </cell>
          <cell r="AE24">
            <v>7597031</v>
          </cell>
          <cell r="AF24">
            <v>10281670</v>
          </cell>
          <cell r="AG24">
            <v>18753457</v>
          </cell>
          <cell r="AH24">
            <v>27738958</v>
          </cell>
          <cell r="AI24">
            <v>32007925</v>
          </cell>
          <cell r="AJ24">
            <v>14021123</v>
          </cell>
          <cell r="AK24">
            <v>0</v>
          </cell>
          <cell r="AL24">
            <v>0</v>
          </cell>
        </row>
        <row r="25">
          <cell r="A25" t="str">
            <v>182-Day GoG Treasury Bills</v>
          </cell>
          <cell r="B25">
            <v>23</v>
          </cell>
          <cell r="C25">
            <v>12638847</v>
          </cell>
          <cell r="D25">
            <v>13159072</v>
          </cell>
          <cell r="E25">
            <v>10466478</v>
          </cell>
          <cell r="F25">
            <v>11209244</v>
          </cell>
          <cell r="G25">
            <v>9580007</v>
          </cell>
          <cell r="H25">
            <v>7205953</v>
          </cell>
          <cell r="I25">
            <v>8586072</v>
          </cell>
          <cell r="J25">
            <v>8947865</v>
          </cell>
          <cell r="K25">
            <v>9563861</v>
          </cell>
          <cell r="L25">
            <v>10385809</v>
          </cell>
          <cell r="M25">
            <v>8454073</v>
          </cell>
          <cell r="N25">
            <v>5470487</v>
          </cell>
          <cell r="O25">
            <v>6548429</v>
          </cell>
          <cell r="P25">
            <v>5849423</v>
          </cell>
          <cell r="Q25">
            <v>8461765</v>
          </cell>
          <cell r="R25">
            <v>16122692</v>
          </cell>
          <cell r="S25">
            <v>8595594</v>
          </cell>
          <cell r="T25">
            <v>2349021</v>
          </cell>
          <cell r="U25">
            <v>1820185</v>
          </cell>
          <cell r="V25">
            <v>5833156</v>
          </cell>
          <cell r="W25">
            <v>7094307</v>
          </cell>
          <cell r="X25">
            <v>8836296</v>
          </cell>
          <cell r="Y25">
            <v>7971505</v>
          </cell>
          <cell r="Z25">
            <v>13053275</v>
          </cell>
          <cell r="AA25">
            <v>17997442</v>
          </cell>
          <cell r="AB25">
            <v>17253578</v>
          </cell>
          <cell r="AC25">
            <v>23164682</v>
          </cell>
          <cell r="AD25">
            <v>23283946</v>
          </cell>
          <cell r="AE25">
            <v>21260091</v>
          </cell>
          <cell r="AF25">
            <v>20612696</v>
          </cell>
          <cell r="AG25">
            <v>18757276</v>
          </cell>
          <cell r="AH25">
            <v>18437798</v>
          </cell>
          <cell r="AI25">
            <v>16024377</v>
          </cell>
          <cell r="AJ25">
            <v>16014913</v>
          </cell>
          <cell r="AK25">
            <v>0</v>
          </cell>
          <cell r="AL25">
            <v>0</v>
          </cell>
        </row>
        <row r="26">
          <cell r="A26" t="str">
            <v>1 Year Note</v>
          </cell>
          <cell r="B26">
            <v>24</v>
          </cell>
          <cell r="C26">
            <v>5635000</v>
          </cell>
          <cell r="D26">
            <v>10140500</v>
          </cell>
          <cell r="E26">
            <v>9740500</v>
          </cell>
          <cell r="F26">
            <v>9750700</v>
          </cell>
          <cell r="G26">
            <v>9240500</v>
          </cell>
          <cell r="H26">
            <v>9240500</v>
          </cell>
          <cell r="I26">
            <v>8382500</v>
          </cell>
          <cell r="J26">
            <v>8300200</v>
          </cell>
          <cell r="K26">
            <v>9711100</v>
          </cell>
          <cell r="L26">
            <v>10319300</v>
          </cell>
          <cell r="M26">
            <v>11021300</v>
          </cell>
          <cell r="N26">
            <v>15804548</v>
          </cell>
          <cell r="O26">
            <v>13569900</v>
          </cell>
          <cell r="P26">
            <v>13781774</v>
          </cell>
          <cell r="Q26">
            <v>17847684</v>
          </cell>
          <cell r="R26">
            <v>17632932</v>
          </cell>
          <cell r="S26">
            <v>17619142</v>
          </cell>
          <cell r="T26">
            <v>19990564</v>
          </cell>
          <cell r="U26">
            <v>20235364</v>
          </cell>
          <cell r="V26">
            <v>26710364</v>
          </cell>
          <cell r="W26">
            <v>26737064</v>
          </cell>
          <cell r="X26">
            <v>25951064</v>
          </cell>
          <cell r="Y26">
            <v>24465552</v>
          </cell>
          <cell r="Z26">
            <v>25049552</v>
          </cell>
          <cell r="AA26">
            <v>21001352</v>
          </cell>
          <cell r="AB26">
            <v>20491378</v>
          </cell>
          <cell r="AC26">
            <v>24453212</v>
          </cell>
          <cell r="AD26">
            <v>29420112</v>
          </cell>
          <cell r="AE26">
            <v>29486978</v>
          </cell>
          <cell r="AF26">
            <v>29607978</v>
          </cell>
          <cell r="AG26">
            <v>24651879</v>
          </cell>
          <cell r="AH26">
            <v>25233378</v>
          </cell>
          <cell r="AI26">
            <v>25971378</v>
          </cell>
          <cell r="AJ26">
            <v>26952328</v>
          </cell>
          <cell r="AK26">
            <v>0</v>
          </cell>
          <cell r="AL26">
            <v>0</v>
          </cell>
        </row>
        <row r="27">
          <cell r="A27" t="str">
            <v>2 Year Note</v>
          </cell>
          <cell r="B27">
            <v>25</v>
          </cell>
          <cell r="C27">
            <v>21318300</v>
          </cell>
          <cell r="D27">
            <v>21318300</v>
          </cell>
          <cell r="E27">
            <v>21318300</v>
          </cell>
          <cell r="F27">
            <v>20958300</v>
          </cell>
          <cell r="G27">
            <v>20600000</v>
          </cell>
          <cell r="H27">
            <v>20600000</v>
          </cell>
          <cell r="I27">
            <v>20600000</v>
          </cell>
          <cell r="J27">
            <v>21097000</v>
          </cell>
          <cell r="K27">
            <v>21272000</v>
          </cell>
          <cell r="L27">
            <v>21292000</v>
          </cell>
          <cell r="M27">
            <v>18049500</v>
          </cell>
          <cell r="N27">
            <v>18556500</v>
          </cell>
          <cell r="O27">
            <v>16056500</v>
          </cell>
          <cell r="P27">
            <v>16101302</v>
          </cell>
          <cell r="Q27">
            <v>15603302</v>
          </cell>
          <cell r="R27">
            <v>16111302</v>
          </cell>
          <cell r="S27">
            <v>11531302</v>
          </cell>
          <cell r="T27">
            <v>10044601</v>
          </cell>
          <cell r="U27">
            <v>9578802</v>
          </cell>
          <cell r="V27">
            <v>9578802</v>
          </cell>
          <cell r="W27">
            <v>9678802</v>
          </cell>
          <cell r="X27">
            <v>10158802</v>
          </cell>
          <cell r="Y27">
            <v>8158802</v>
          </cell>
          <cell r="Z27">
            <v>8294802</v>
          </cell>
          <cell r="AA27">
            <v>13887302</v>
          </cell>
          <cell r="AB27">
            <v>13902302</v>
          </cell>
          <cell r="AC27">
            <v>13994752</v>
          </cell>
          <cell r="AD27">
            <v>14002450</v>
          </cell>
          <cell r="AE27">
            <v>14002450</v>
          </cell>
          <cell r="AF27">
            <v>14102450</v>
          </cell>
          <cell r="AG27">
            <v>14102450</v>
          </cell>
          <cell r="AH27">
            <v>13605450</v>
          </cell>
          <cell r="AI27">
            <v>13430450</v>
          </cell>
          <cell r="AJ27">
            <v>13310450</v>
          </cell>
          <cell r="AK27">
            <v>0</v>
          </cell>
          <cell r="AL27">
            <v>0</v>
          </cell>
        </row>
        <row r="28">
          <cell r="A28" t="str">
            <v>3 Year Note</v>
          </cell>
          <cell r="B28">
            <v>26</v>
          </cell>
          <cell r="C28">
            <v>0</v>
          </cell>
          <cell r="D28">
            <v>0</v>
          </cell>
          <cell r="E28">
            <v>0</v>
          </cell>
          <cell r="F28">
            <v>0</v>
          </cell>
          <cell r="G28">
            <v>0</v>
          </cell>
          <cell r="H28">
            <v>0</v>
          </cell>
          <cell r="I28">
            <v>0</v>
          </cell>
          <cell r="J28">
            <v>0</v>
          </cell>
          <cell r="K28">
            <v>0</v>
          </cell>
          <cell r="L28">
            <v>0</v>
          </cell>
          <cell r="M28">
            <v>0</v>
          </cell>
          <cell r="N28">
            <v>0</v>
          </cell>
          <cell r="O28">
            <v>0</v>
          </cell>
          <cell r="P28">
            <v>300000</v>
          </cell>
          <cell r="Q28">
            <v>300000</v>
          </cell>
          <cell r="R28">
            <v>300000</v>
          </cell>
          <cell r="S28">
            <v>300000</v>
          </cell>
          <cell r="T28">
            <v>3300000</v>
          </cell>
          <cell r="U28">
            <v>3300000</v>
          </cell>
          <cell r="V28">
            <v>3300000</v>
          </cell>
          <cell r="W28">
            <v>3300000</v>
          </cell>
          <cell r="X28">
            <v>3300000</v>
          </cell>
          <cell r="Y28">
            <v>3300000</v>
          </cell>
          <cell r="Z28">
            <v>3300000</v>
          </cell>
          <cell r="AA28">
            <v>3300000</v>
          </cell>
          <cell r="AB28">
            <v>3300000</v>
          </cell>
          <cell r="AC28">
            <v>3300000</v>
          </cell>
          <cell r="AD28">
            <v>3300000</v>
          </cell>
          <cell r="AE28">
            <v>3300000</v>
          </cell>
          <cell r="AF28">
            <v>3300000</v>
          </cell>
          <cell r="AG28">
            <v>3300000</v>
          </cell>
          <cell r="AH28">
            <v>3300000</v>
          </cell>
          <cell r="AI28">
            <v>3300000</v>
          </cell>
          <cell r="AJ28">
            <v>3300000</v>
          </cell>
          <cell r="AK28">
            <v>0</v>
          </cell>
          <cell r="AL28">
            <v>0</v>
          </cell>
        </row>
        <row r="29">
          <cell r="A29" t="str">
            <v>5 Year Bond</v>
          </cell>
          <cell r="B29">
            <v>27</v>
          </cell>
          <cell r="C29">
            <v>5000000</v>
          </cell>
          <cell r="D29">
            <v>5000000</v>
          </cell>
          <cell r="E29">
            <v>5000000</v>
          </cell>
          <cell r="F29">
            <v>5000000</v>
          </cell>
          <cell r="G29">
            <v>5000000</v>
          </cell>
          <cell r="H29">
            <v>5000000</v>
          </cell>
          <cell r="I29">
            <v>5000000</v>
          </cell>
          <cell r="J29">
            <v>5000000</v>
          </cell>
          <cell r="K29">
            <v>5000000</v>
          </cell>
          <cell r="L29">
            <v>5000000</v>
          </cell>
          <cell r="M29">
            <v>5000000</v>
          </cell>
          <cell r="N29">
            <v>5000000</v>
          </cell>
          <cell r="O29">
            <v>5000000</v>
          </cell>
          <cell r="P29">
            <v>5000000</v>
          </cell>
          <cell r="Q29">
            <v>5000000</v>
          </cell>
          <cell r="R29">
            <v>5000000</v>
          </cell>
          <cell r="S29">
            <v>5000000</v>
          </cell>
          <cell r="T29">
            <v>5000000</v>
          </cell>
          <cell r="U29">
            <v>7000000</v>
          </cell>
          <cell r="V29">
            <v>7000000</v>
          </cell>
          <cell r="W29">
            <v>7000000</v>
          </cell>
          <cell r="X29">
            <v>7000000</v>
          </cell>
          <cell r="Y29">
            <v>7000000</v>
          </cell>
          <cell r="Z29">
            <v>7000000</v>
          </cell>
          <cell r="AA29">
            <v>7000000</v>
          </cell>
          <cell r="AB29">
            <v>7000000</v>
          </cell>
          <cell r="AC29">
            <v>7000000</v>
          </cell>
          <cell r="AD29">
            <v>7000000</v>
          </cell>
          <cell r="AE29">
            <v>7000000</v>
          </cell>
          <cell r="AF29">
            <v>7000000</v>
          </cell>
          <cell r="AG29">
            <v>7000000</v>
          </cell>
          <cell r="AH29">
            <v>7000000</v>
          </cell>
          <cell r="AI29">
            <v>7000000</v>
          </cell>
          <cell r="AJ29">
            <v>7000000</v>
          </cell>
          <cell r="AK29">
            <v>0</v>
          </cell>
          <cell r="AL29">
            <v>0</v>
          </cell>
        </row>
        <row r="30">
          <cell r="A30" t="str">
            <v>7 Year Bond</v>
          </cell>
          <cell r="B30">
            <v>28</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row>
        <row r="31">
          <cell r="A31" t="str">
            <v>Loans &amp; Advances</v>
          </cell>
          <cell r="B31">
            <v>29</v>
          </cell>
          <cell r="C31">
            <v>19291119.799999997</v>
          </cell>
          <cell r="D31">
            <v>18810052.129999999</v>
          </cell>
          <cell r="E31">
            <v>19379408</v>
          </cell>
          <cell r="F31">
            <v>20352018.420000002</v>
          </cell>
          <cell r="G31">
            <v>20364236.18</v>
          </cell>
          <cell r="H31">
            <v>20765259.390000001</v>
          </cell>
          <cell r="I31">
            <v>20324878.420000002</v>
          </cell>
          <cell r="J31">
            <v>20516773.240000002</v>
          </cell>
          <cell r="K31">
            <v>20499908.060000002</v>
          </cell>
          <cell r="L31">
            <v>20474164.240000002</v>
          </cell>
          <cell r="M31">
            <v>19718397.240000002</v>
          </cell>
          <cell r="N31">
            <v>16464370</v>
          </cell>
          <cell r="O31">
            <v>15913831.010000002</v>
          </cell>
          <cell r="P31">
            <v>15493670.330000002</v>
          </cell>
          <cell r="Q31">
            <v>16645511.6</v>
          </cell>
          <cell r="R31">
            <v>16838251.52</v>
          </cell>
          <cell r="S31">
            <v>17147184.970000003</v>
          </cell>
          <cell r="T31">
            <v>17420069.219999999</v>
          </cell>
          <cell r="U31">
            <v>18128945.34</v>
          </cell>
          <cell r="V31">
            <v>24926663</v>
          </cell>
          <cell r="W31">
            <v>25748160</v>
          </cell>
          <cell r="X31">
            <v>26101701.879999999</v>
          </cell>
          <cell r="Y31">
            <v>30399217</v>
          </cell>
          <cell r="Z31">
            <v>29907290</v>
          </cell>
          <cell r="AA31">
            <v>30482749</v>
          </cell>
          <cell r="AB31">
            <v>30949223</v>
          </cell>
          <cell r="AC31">
            <v>40171848</v>
          </cell>
          <cell r="AD31">
            <v>40715132</v>
          </cell>
          <cell r="AE31">
            <v>41538150.75</v>
          </cell>
          <cell r="AF31">
            <v>44751173.759999998</v>
          </cell>
          <cell r="AG31">
            <v>43873016.839999996</v>
          </cell>
          <cell r="AH31">
            <v>46656579.259999998</v>
          </cell>
          <cell r="AI31">
            <v>44767164.009999998</v>
          </cell>
          <cell r="AJ31">
            <v>42471091.770000003</v>
          </cell>
          <cell r="AK31">
            <v>0</v>
          </cell>
          <cell r="AL31">
            <v>0</v>
          </cell>
        </row>
        <row r="32">
          <cell r="A32" t="str">
            <v>Loans - RCBs</v>
          </cell>
          <cell r="B32">
            <v>30</v>
          </cell>
          <cell r="C32">
            <v>15125862.09</v>
          </cell>
          <cell r="D32">
            <v>14109380</v>
          </cell>
          <cell r="E32">
            <v>14930259</v>
          </cell>
          <cell r="F32">
            <v>15484588</v>
          </cell>
          <cell r="G32">
            <v>15182279</v>
          </cell>
          <cell r="H32">
            <v>15157401</v>
          </cell>
          <cell r="I32">
            <v>14517251</v>
          </cell>
          <cell r="J32">
            <v>14229279</v>
          </cell>
          <cell r="K32">
            <v>14120473</v>
          </cell>
          <cell r="L32">
            <v>13961684</v>
          </cell>
          <cell r="M32">
            <v>13362442</v>
          </cell>
          <cell r="N32">
            <v>13155540</v>
          </cell>
          <cell r="O32">
            <v>12898465</v>
          </cell>
          <cell r="P32">
            <v>12623491.189999999</v>
          </cell>
          <cell r="Q32">
            <v>13390016</v>
          </cell>
          <cell r="R32">
            <v>13888518</v>
          </cell>
          <cell r="S32">
            <v>14129544.629999999</v>
          </cell>
          <cell r="T32">
            <v>13980077</v>
          </cell>
          <cell r="U32">
            <v>14901429</v>
          </cell>
          <cell r="V32">
            <v>21801983</v>
          </cell>
          <cell r="W32">
            <v>22701932</v>
          </cell>
          <cell r="X32">
            <v>23293690</v>
          </cell>
          <cell r="Y32">
            <v>27748765</v>
          </cell>
          <cell r="Z32">
            <v>27012832</v>
          </cell>
          <cell r="AA32">
            <v>28643368</v>
          </cell>
          <cell r="AB32">
            <v>29087274</v>
          </cell>
          <cell r="AC32">
            <v>37231750</v>
          </cell>
          <cell r="AD32">
            <v>38022382</v>
          </cell>
          <cell r="AE32">
            <v>38852164</v>
          </cell>
          <cell r="AF32">
            <v>41708705</v>
          </cell>
          <cell r="AG32">
            <v>40635239</v>
          </cell>
          <cell r="AH32">
            <v>41290503</v>
          </cell>
          <cell r="AI32">
            <v>38849098</v>
          </cell>
          <cell r="AJ32">
            <v>36370557</v>
          </cell>
          <cell r="AK32">
            <v>0</v>
          </cell>
          <cell r="AL32">
            <v>0</v>
          </cell>
        </row>
        <row r="33">
          <cell r="A33" t="str">
            <v>RCBs Loans</v>
          </cell>
          <cell r="B33">
            <v>31</v>
          </cell>
          <cell r="C33">
            <v>14736631</v>
          </cell>
          <cell r="D33">
            <v>14001249</v>
          </cell>
          <cell r="E33">
            <v>14822449</v>
          </cell>
          <cell r="F33">
            <v>15252302</v>
          </cell>
          <cell r="G33">
            <v>15036866</v>
          </cell>
          <cell r="H33">
            <v>14438117</v>
          </cell>
          <cell r="I33">
            <v>14310751</v>
          </cell>
          <cell r="J33">
            <v>13979838</v>
          </cell>
          <cell r="K33">
            <v>13770351</v>
          </cell>
          <cell r="L33">
            <v>13288376</v>
          </cell>
          <cell r="M33">
            <v>12832138</v>
          </cell>
          <cell r="N33">
            <v>12148446</v>
          </cell>
          <cell r="O33">
            <v>12352872</v>
          </cell>
          <cell r="P33">
            <v>11927927</v>
          </cell>
          <cell r="Q33">
            <v>12630202</v>
          </cell>
          <cell r="R33">
            <v>13034312</v>
          </cell>
          <cell r="S33">
            <v>13011921</v>
          </cell>
          <cell r="T33">
            <v>13126256</v>
          </cell>
          <cell r="U33">
            <v>13699294</v>
          </cell>
          <cell r="V33">
            <v>20448106</v>
          </cell>
          <cell r="W33">
            <v>21759934</v>
          </cell>
          <cell r="X33">
            <v>21988751</v>
          </cell>
          <cell r="Y33">
            <v>25970378</v>
          </cell>
          <cell r="Z33">
            <v>23401986</v>
          </cell>
          <cell r="AA33">
            <v>27038754</v>
          </cell>
          <cell r="AB33">
            <v>27320939</v>
          </cell>
          <cell r="AC33">
            <v>35582606</v>
          </cell>
          <cell r="AD33">
            <v>36013597</v>
          </cell>
          <cell r="AE33">
            <v>37138800</v>
          </cell>
          <cell r="AF33">
            <v>38997189</v>
          </cell>
          <cell r="AG33">
            <v>38330577</v>
          </cell>
          <cell r="AH33">
            <v>38396450</v>
          </cell>
          <cell r="AI33">
            <v>36916561</v>
          </cell>
          <cell r="AJ33">
            <v>34001421</v>
          </cell>
          <cell r="AK33">
            <v>0</v>
          </cell>
          <cell r="AL33">
            <v>0</v>
          </cell>
        </row>
        <row r="34">
          <cell r="A34" t="str">
            <v>Overdrawn Accounts</v>
          </cell>
          <cell r="B34">
            <v>32</v>
          </cell>
          <cell r="C34">
            <v>389231.09</v>
          </cell>
          <cell r="D34">
            <v>108131</v>
          </cell>
          <cell r="E34">
            <v>107810</v>
          </cell>
          <cell r="F34">
            <v>232286</v>
          </cell>
          <cell r="G34">
            <v>145413</v>
          </cell>
          <cell r="H34">
            <v>719284</v>
          </cell>
          <cell r="I34">
            <v>206500</v>
          </cell>
          <cell r="J34">
            <v>249441</v>
          </cell>
          <cell r="K34">
            <v>350122</v>
          </cell>
          <cell r="L34">
            <v>673308</v>
          </cell>
          <cell r="M34">
            <v>530304</v>
          </cell>
          <cell r="N34">
            <v>1007094</v>
          </cell>
          <cell r="O34">
            <v>545593</v>
          </cell>
          <cell r="P34">
            <v>695564.19</v>
          </cell>
          <cell r="Q34">
            <v>759814</v>
          </cell>
          <cell r="R34">
            <v>854206</v>
          </cell>
          <cell r="S34">
            <v>1117623.6299999999</v>
          </cell>
          <cell r="T34">
            <v>853821</v>
          </cell>
          <cell r="U34">
            <v>1202135</v>
          </cell>
          <cell r="V34">
            <v>1353877</v>
          </cell>
          <cell r="W34">
            <v>941998</v>
          </cell>
          <cell r="X34">
            <v>1304939</v>
          </cell>
          <cell r="Y34">
            <v>1778387</v>
          </cell>
          <cell r="Z34">
            <v>3610846</v>
          </cell>
          <cell r="AA34">
            <v>1604614</v>
          </cell>
          <cell r="AB34">
            <v>1766335</v>
          </cell>
          <cell r="AC34">
            <v>1649144</v>
          </cell>
          <cell r="AD34">
            <v>2008785</v>
          </cell>
          <cell r="AE34">
            <v>1713364</v>
          </cell>
          <cell r="AF34">
            <v>2711516</v>
          </cell>
          <cell r="AG34">
            <v>2304662</v>
          </cell>
          <cell r="AH34">
            <v>2894053</v>
          </cell>
          <cell r="AI34">
            <v>1932537</v>
          </cell>
          <cell r="AJ34">
            <v>2369136</v>
          </cell>
          <cell r="AK34">
            <v>0</v>
          </cell>
          <cell r="AL34">
            <v>0</v>
          </cell>
        </row>
        <row r="35">
          <cell r="A35" t="str">
            <v>Loans - Staff</v>
          </cell>
          <cell r="B35">
            <v>33</v>
          </cell>
          <cell r="C35">
            <v>8224622.1799999997</v>
          </cell>
          <cell r="D35">
            <v>8765013</v>
          </cell>
          <cell r="E35">
            <v>9293199</v>
          </cell>
          <cell r="F35">
            <v>9792648.1799999997</v>
          </cell>
          <cell r="G35">
            <v>10091333.18</v>
          </cell>
          <cell r="H35">
            <v>10521517.15</v>
          </cell>
          <cell r="I35">
            <v>10751235.18</v>
          </cell>
          <cell r="J35">
            <v>11175142</v>
          </cell>
          <cell r="K35">
            <v>11301529.82</v>
          </cell>
          <cell r="L35">
            <v>11490477</v>
          </cell>
          <cell r="M35">
            <v>11315014</v>
          </cell>
          <cell r="N35">
            <v>11362915</v>
          </cell>
          <cell r="O35">
            <v>11073159</v>
          </cell>
          <cell r="P35">
            <v>11063167.130000001</v>
          </cell>
          <cell r="Q35">
            <v>11424361.18</v>
          </cell>
          <cell r="R35">
            <v>11240460.18</v>
          </cell>
          <cell r="S35">
            <v>11388107</v>
          </cell>
          <cell r="T35">
            <v>11667630</v>
          </cell>
          <cell r="U35">
            <v>11581205</v>
          </cell>
          <cell r="V35">
            <v>11528387</v>
          </cell>
          <cell r="W35">
            <v>11443372</v>
          </cell>
          <cell r="X35">
            <v>11221473</v>
          </cell>
          <cell r="Y35">
            <v>10982857</v>
          </cell>
          <cell r="Z35">
            <v>10744432</v>
          </cell>
          <cell r="AA35">
            <v>10449879</v>
          </cell>
          <cell r="AB35">
            <v>10564222</v>
          </cell>
          <cell r="AC35">
            <v>10675678</v>
          </cell>
          <cell r="AD35">
            <v>11014121</v>
          </cell>
          <cell r="AE35">
            <v>11025847</v>
          </cell>
          <cell r="AF35">
            <v>11567830</v>
          </cell>
          <cell r="AG35">
            <v>11769662</v>
          </cell>
          <cell r="AH35">
            <v>11771906</v>
          </cell>
          <cell r="AI35">
            <v>12390354</v>
          </cell>
          <cell r="AJ35">
            <v>12128937</v>
          </cell>
          <cell r="AK35">
            <v>0</v>
          </cell>
          <cell r="AL35">
            <v>0</v>
          </cell>
        </row>
        <row r="36">
          <cell r="A36" t="str">
            <v>Staff Loans</v>
          </cell>
          <cell r="B36">
            <v>34</v>
          </cell>
          <cell r="C36">
            <v>7426622</v>
          </cell>
          <cell r="D36">
            <v>7971888</v>
          </cell>
          <cell r="E36">
            <v>8504949</v>
          </cell>
          <cell r="F36">
            <v>9009273</v>
          </cell>
          <cell r="G36">
            <v>9312833</v>
          </cell>
          <cell r="H36">
            <v>9747892</v>
          </cell>
          <cell r="I36">
            <v>9982485</v>
          </cell>
          <cell r="J36">
            <v>10411266.82</v>
          </cell>
          <cell r="K36">
            <v>10542529.82</v>
          </cell>
          <cell r="L36">
            <v>10736351.82</v>
          </cell>
          <cell r="M36">
            <v>10565763.82</v>
          </cell>
          <cell r="N36">
            <v>10618540</v>
          </cell>
          <cell r="O36">
            <v>10333659</v>
          </cell>
          <cell r="P36">
            <v>10328542.130000001</v>
          </cell>
          <cell r="Q36">
            <v>10694611</v>
          </cell>
          <cell r="R36">
            <v>10515585</v>
          </cell>
          <cell r="S36">
            <v>10668107</v>
          </cell>
          <cell r="T36">
            <v>10952505</v>
          </cell>
          <cell r="U36">
            <v>10870955</v>
          </cell>
          <cell r="V36">
            <v>10823012</v>
          </cell>
          <cell r="W36">
            <v>10742872</v>
          </cell>
          <cell r="X36">
            <v>10525848</v>
          </cell>
          <cell r="Y36">
            <v>10292107</v>
          </cell>
          <cell r="Z36">
            <v>10058557</v>
          </cell>
          <cell r="AA36">
            <v>9768879</v>
          </cell>
          <cell r="AB36">
            <v>9888097</v>
          </cell>
          <cell r="AC36">
            <v>10004428</v>
          </cell>
          <cell r="AD36">
            <v>10347746</v>
          </cell>
          <cell r="AE36">
            <v>10364347</v>
          </cell>
          <cell r="AF36">
            <v>10911205</v>
          </cell>
          <cell r="AG36">
            <v>11117912</v>
          </cell>
          <cell r="AH36">
            <v>11125031</v>
          </cell>
          <cell r="AI36">
            <v>11748354</v>
          </cell>
          <cell r="AJ36">
            <v>11491812</v>
          </cell>
          <cell r="AK36">
            <v>0</v>
          </cell>
          <cell r="AL36">
            <v>0</v>
          </cell>
        </row>
        <row r="37">
          <cell r="A37" t="str">
            <v>Ex-staff Mortage Loans</v>
          </cell>
          <cell r="B37">
            <v>35</v>
          </cell>
          <cell r="C37">
            <v>798000.17999999993</v>
          </cell>
          <cell r="D37">
            <v>793125</v>
          </cell>
          <cell r="E37">
            <v>788250</v>
          </cell>
          <cell r="F37">
            <v>783375.17999999993</v>
          </cell>
          <cell r="G37">
            <v>778500.17999999993</v>
          </cell>
          <cell r="H37">
            <v>773625.15</v>
          </cell>
          <cell r="I37">
            <v>768750.17999999993</v>
          </cell>
          <cell r="J37">
            <v>763875.17999999993</v>
          </cell>
          <cell r="K37">
            <v>759000</v>
          </cell>
          <cell r="L37">
            <v>754125.17999999993</v>
          </cell>
          <cell r="M37">
            <v>749250.17999999993</v>
          </cell>
          <cell r="N37">
            <v>744375</v>
          </cell>
          <cell r="O37">
            <v>739500</v>
          </cell>
          <cell r="P37">
            <v>734625</v>
          </cell>
          <cell r="Q37">
            <v>729750.17999999993</v>
          </cell>
          <cell r="R37">
            <v>724875.17999999993</v>
          </cell>
          <cell r="S37">
            <v>720000</v>
          </cell>
          <cell r="T37">
            <v>715125</v>
          </cell>
          <cell r="U37">
            <v>710250</v>
          </cell>
          <cell r="V37">
            <v>705375</v>
          </cell>
          <cell r="W37">
            <v>700500</v>
          </cell>
          <cell r="X37">
            <v>695625</v>
          </cell>
          <cell r="Y37">
            <v>690750</v>
          </cell>
          <cell r="Z37">
            <v>685875</v>
          </cell>
          <cell r="AA37">
            <v>681000</v>
          </cell>
          <cell r="AB37">
            <v>676125</v>
          </cell>
          <cell r="AC37">
            <v>671250</v>
          </cell>
          <cell r="AD37">
            <v>666375</v>
          </cell>
          <cell r="AE37">
            <v>661500</v>
          </cell>
          <cell r="AF37">
            <v>656625</v>
          </cell>
          <cell r="AG37">
            <v>651750</v>
          </cell>
          <cell r="AH37">
            <v>646875</v>
          </cell>
          <cell r="AI37">
            <v>642000</v>
          </cell>
          <cell r="AJ37">
            <v>637125</v>
          </cell>
          <cell r="AK37">
            <v>0</v>
          </cell>
          <cell r="AL37">
            <v>0</v>
          </cell>
        </row>
        <row r="38">
          <cell r="A38" t="str">
            <v>Total Gross Loans &amp; Advances</v>
          </cell>
          <cell r="B38">
            <v>36</v>
          </cell>
          <cell r="C38">
            <v>23350484.27</v>
          </cell>
          <cell r="D38">
            <v>22874393</v>
          </cell>
          <cell r="E38">
            <v>24223458</v>
          </cell>
          <cell r="F38">
            <v>25277236.18</v>
          </cell>
          <cell r="G38">
            <v>25273612.18</v>
          </cell>
          <cell r="H38">
            <v>25678918.149999999</v>
          </cell>
          <cell r="I38">
            <v>25268486.18</v>
          </cell>
          <cell r="J38">
            <v>25404421</v>
          </cell>
          <cell r="K38">
            <v>25422002.82</v>
          </cell>
          <cell r="L38">
            <v>25452161</v>
          </cell>
          <cell r="M38">
            <v>24677456</v>
          </cell>
          <cell r="N38">
            <v>24518455</v>
          </cell>
          <cell r="O38">
            <v>23971624</v>
          </cell>
          <cell r="P38">
            <v>23686658.32</v>
          </cell>
          <cell r="Q38">
            <v>24814377.18</v>
          </cell>
          <cell r="R38">
            <v>25128978.18</v>
          </cell>
          <cell r="S38">
            <v>25517651.629999999</v>
          </cell>
          <cell r="T38">
            <v>25647707</v>
          </cell>
          <cell r="U38">
            <v>26482634</v>
          </cell>
          <cell r="V38">
            <v>33330370</v>
          </cell>
          <cell r="W38">
            <v>34145304</v>
          </cell>
          <cell r="X38">
            <v>34515163</v>
          </cell>
          <cell r="Y38">
            <v>38731622</v>
          </cell>
          <cell r="Z38">
            <v>37757264</v>
          </cell>
          <cell r="AA38">
            <v>39093247</v>
          </cell>
          <cell r="AB38">
            <v>39651496</v>
          </cell>
          <cell r="AC38">
            <v>47907428</v>
          </cell>
          <cell r="AD38">
            <v>49036503</v>
          </cell>
          <cell r="AE38">
            <v>49878011</v>
          </cell>
          <cell r="AF38">
            <v>53276535</v>
          </cell>
          <cell r="AG38">
            <v>52404901</v>
          </cell>
          <cell r="AH38">
            <v>53062409</v>
          </cell>
          <cell r="AI38">
            <v>51239452</v>
          </cell>
          <cell r="AJ38">
            <v>48499494</v>
          </cell>
          <cell r="AK38">
            <v>0</v>
          </cell>
          <cell r="AL38">
            <v>0</v>
          </cell>
        </row>
        <row r="39">
          <cell r="A39" t="str">
            <v>Staff Loan Receivable</v>
          </cell>
          <cell r="B39">
            <v>37</v>
          </cell>
          <cell r="C39">
            <v>-1363831.87</v>
          </cell>
          <cell r="D39">
            <v>-1363831.87</v>
          </cell>
          <cell r="E39">
            <v>-2165508</v>
          </cell>
          <cell r="F39">
            <v>-2165508.7599999998</v>
          </cell>
          <cell r="G39">
            <v>-2165508</v>
          </cell>
          <cell r="H39">
            <v>-2165508.7599999998</v>
          </cell>
          <cell r="I39">
            <v>-2165508.7599999998</v>
          </cell>
          <cell r="J39">
            <v>-2165508.7599999998</v>
          </cell>
          <cell r="K39">
            <v>-2165508.7599999998</v>
          </cell>
          <cell r="L39">
            <v>-2165508.7599999998</v>
          </cell>
          <cell r="M39">
            <v>-2165508.7599999998</v>
          </cell>
          <cell r="N39">
            <v>-4077386</v>
          </cell>
          <cell r="O39">
            <v>-4077386</v>
          </cell>
          <cell r="P39">
            <v>-4077386</v>
          </cell>
          <cell r="Q39">
            <v>-4077385.67</v>
          </cell>
          <cell r="R39">
            <v>-4077385.67</v>
          </cell>
          <cell r="S39">
            <v>-4077385.67</v>
          </cell>
          <cell r="T39">
            <v>-4077385.67</v>
          </cell>
          <cell r="U39">
            <v>-4077385.67</v>
          </cell>
          <cell r="V39">
            <v>-4077386</v>
          </cell>
          <cell r="W39">
            <v>-4077386</v>
          </cell>
          <cell r="X39">
            <v>-4077386</v>
          </cell>
          <cell r="Y39">
            <v>-4077386</v>
          </cell>
          <cell r="Z39">
            <v>-3696362</v>
          </cell>
          <cell r="AA39">
            <v>-4077386</v>
          </cell>
          <cell r="AB39">
            <v>-4077386</v>
          </cell>
          <cell r="AC39">
            <v>-3696362</v>
          </cell>
          <cell r="AD39">
            <v>-3696362</v>
          </cell>
          <cell r="AE39">
            <v>-3696362</v>
          </cell>
          <cell r="AF39">
            <v>-3539065.24</v>
          </cell>
          <cell r="AG39">
            <v>-3539065.24</v>
          </cell>
          <cell r="AH39">
            <v>-3539065</v>
          </cell>
          <cell r="AI39">
            <v>-3798455.9899999998</v>
          </cell>
          <cell r="AJ39">
            <v>-3798456.23</v>
          </cell>
          <cell r="AK39">
            <v>0</v>
          </cell>
          <cell r="AL39">
            <v>0</v>
          </cell>
        </row>
        <row r="40">
          <cell r="A40" t="str">
            <v>Interest in suspense</v>
          </cell>
          <cell r="B40">
            <v>38</v>
          </cell>
          <cell r="C40">
            <v>-15377</v>
          </cell>
          <cell r="D40">
            <v>-15377</v>
          </cell>
          <cell r="E40">
            <v>-15377</v>
          </cell>
          <cell r="F40">
            <v>-15377</v>
          </cell>
          <cell r="G40">
            <v>-15377</v>
          </cell>
          <cell r="H40">
            <v>-15377</v>
          </cell>
          <cell r="I40">
            <v>-15377</v>
          </cell>
          <cell r="J40">
            <v>-15377</v>
          </cell>
          <cell r="K40">
            <v>-15377</v>
          </cell>
          <cell r="L40">
            <v>-15377</v>
          </cell>
          <cell r="M40">
            <v>-15377</v>
          </cell>
          <cell r="N40">
            <v>-15377</v>
          </cell>
          <cell r="O40">
            <v>-15376.99</v>
          </cell>
          <cell r="P40">
            <v>-15376.99</v>
          </cell>
          <cell r="Q40">
            <v>-15376.99</v>
          </cell>
          <cell r="R40">
            <v>-15376.99</v>
          </cell>
          <cell r="S40">
            <v>-15376.99</v>
          </cell>
          <cell r="T40">
            <v>-15376.99</v>
          </cell>
          <cell r="U40">
            <v>-15376.99</v>
          </cell>
          <cell r="V40">
            <v>-15377</v>
          </cell>
          <cell r="W40">
            <v>-15377</v>
          </cell>
          <cell r="X40">
            <v>-15377</v>
          </cell>
          <cell r="Y40">
            <v>-15377</v>
          </cell>
          <cell r="Z40">
            <v>-15377</v>
          </cell>
          <cell r="AA40">
            <v>-15377</v>
          </cell>
          <cell r="AB40">
            <v>-15377</v>
          </cell>
          <cell r="AC40">
            <v>-15377</v>
          </cell>
          <cell r="AD40">
            <v>-15377</v>
          </cell>
          <cell r="AE40">
            <v>-15377</v>
          </cell>
          <cell r="AF40">
            <v>-15377</v>
          </cell>
          <cell r="AG40">
            <v>-15377</v>
          </cell>
          <cell r="AH40">
            <v>-15377</v>
          </cell>
          <cell r="AI40">
            <v>-15377</v>
          </cell>
          <cell r="AJ40">
            <v>-15377</v>
          </cell>
          <cell r="AK40">
            <v>0</v>
          </cell>
          <cell r="AL40">
            <v>0</v>
          </cell>
        </row>
        <row r="41">
          <cell r="A41" t="str">
            <v>Impairment losses</v>
          </cell>
          <cell r="B41">
            <v>39</v>
          </cell>
          <cell r="C41">
            <v>-2680155.6</v>
          </cell>
          <cell r="D41">
            <v>-2685132</v>
          </cell>
          <cell r="E41">
            <v>-2663165</v>
          </cell>
          <cell r="F41">
            <v>-2744332</v>
          </cell>
          <cell r="G41">
            <v>-2728491</v>
          </cell>
          <cell r="H41">
            <v>-2732773</v>
          </cell>
          <cell r="I41">
            <v>-2762722</v>
          </cell>
          <cell r="J41">
            <v>-2706762</v>
          </cell>
          <cell r="K41">
            <v>-2741209</v>
          </cell>
          <cell r="L41">
            <v>-2797111</v>
          </cell>
          <cell r="M41">
            <v>-2778173</v>
          </cell>
          <cell r="N41">
            <v>-3961322</v>
          </cell>
          <cell r="O41">
            <v>-3965030</v>
          </cell>
          <cell r="P41">
            <v>-4100225</v>
          </cell>
          <cell r="Q41">
            <v>-4076102.92</v>
          </cell>
          <cell r="R41">
            <v>-4197964</v>
          </cell>
          <cell r="S41">
            <v>-4277704</v>
          </cell>
          <cell r="T41">
            <v>-4134875.12</v>
          </cell>
          <cell r="U41">
            <v>-4260926</v>
          </cell>
          <cell r="V41">
            <v>-4310944</v>
          </cell>
          <cell r="W41">
            <v>-4304381</v>
          </cell>
          <cell r="X41">
            <v>-4320698.12</v>
          </cell>
          <cell r="Y41">
            <v>-4239642</v>
          </cell>
          <cell r="Z41">
            <v>-4138235</v>
          </cell>
          <cell r="AA41">
            <v>-4517735</v>
          </cell>
          <cell r="AB41">
            <v>-4609510</v>
          </cell>
          <cell r="AC41">
            <v>-4023841</v>
          </cell>
          <cell r="AD41">
            <v>-4609632</v>
          </cell>
          <cell r="AE41">
            <v>-4628121.25</v>
          </cell>
          <cell r="AF41">
            <v>-4970919</v>
          </cell>
          <cell r="AG41">
            <v>-4977441.92</v>
          </cell>
          <cell r="AH41">
            <v>-2851387.7399999998</v>
          </cell>
          <cell r="AI41">
            <v>-2658455</v>
          </cell>
          <cell r="AJ41">
            <v>-2214569</v>
          </cell>
          <cell r="AK41">
            <v>0</v>
          </cell>
          <cell r="AL41">
            <v>0</v>
          </cell>
        </row>
        <row r="42">
          <cell r="A42" t="str">
            <v>Investment securities</v>
          </cell>
          <cell r="B42">
            <v>40</v>
          </cell>
          <cell r="C42">
            <v>14188885</v>
          </cell>
          <cell r="D42">
            <v>14188885</v>
          </cell>
          <cell r="E42">
            <v>2495737.1099999994</v>
          </cell>
          <cell r="F42">
            <v>2538519.4900000002</v>
          </cell>
          <cell r="G42">
            <v>2538519.4900000002</v>
          </cell>
          <cell r="H42">
            <v>2538519.4900000002</v>
          </cell>
          <cell r="I42">
            <v>2538519.4900000002</v>
          </cell>
          <cell r="J42">
            <v>2538519.4900000002</v>
          </cell>
          <cell r="K42">
            <v>2538519.4900000002</v>
          </cell>
          <cell r="L42">
            <v>2538519</v>
          </cell>
          <cell r="M42">
            <v>2538519.4900000002</v>
          </cell>
          <cell r="N42">
            <v>3069530</v>
          </cell>
          <cell r="O42">
            <v>3069530</v>
          </cell>
          <cell r="P42">
            <v>3069530</v>
          </cell>
          <cell r="Q42">
            <v>3069530.27</v>
          </cell>
          <cell r="R42">
            <v>3069530.27</v>
          </cell>
          <cell r="S42">
            <v>3069530.27</v>
          </cell>
          <cell r="T42">
            <v>3069530</v>
          </cell>
          <cell r="U42">
            <v>3069530.27</v>
          </cell>
          <cell r="V42">
            <v>3069530</v>
          </cell>
          <cell r="W42">
            <v>3069530</v>
          </cell>
          <cell r="X42">
            <v>3069530</v>
          </cell>
          <cell r="Y42">
            <v>3069530</v>
          </cell>
          <cell r="Z42">
            <v>3669199</v>
          </cell>
          <cell r="AA42">
            <v>3069530</v>
          </cell>
          <cell r="AB42">
            <v>3069530</v>
          </cell>
          <cell r="AC42">
            <v>3669199.12</v>
          </cell>
          <cell r="AD42">
            <v>3669199</v>
          </cell>
          <cell r="AE42">
            <v>3669199</v>
          </cell>
          <cell r="AF42">
            <v>3951147.8600000003</v>
          </cell>
          <cell r="AG42">
            <v>3951147.74</v>
          </cell>
          <cell r="AH42">
            <v>3951148</v>
          </cell>
          <cell r="AI42">
            <v>4092122.36</v>
          </cell>
          <cell r="AJ42">
            <v>4092124.1</v>
          </cell>
          <cell r="AK42">
            <v>0</v>
          </cell>
          <cell r="AL42">
            <v>0</v>
          </cell>
        </row>
        <row r="43">
          <cell r="A43" t="str">
            <v>Deferred Tax Assets</v>
          </cell>
          <cell r="B43">
            <v>41</v>
          </cell>
          <cell r="C43">
            <v>24902</v>
          </cell>
          <cell r="D43">
            <v>24902</v>
          </cell>
          <cell r="E43">
            <v>24902</v>
          </cell>
          <cell r="F43">
            <v>176630.28</v>
          </cell>
          <cell r="G43">
            <v>176630.28</v>
          </cell>
          <cell r="H43">
            <v>176630.28</v>
          </cell>
          <cell r="I43">
            <v>176630.28</v>
          </cell>
          <cell r="J43">
            <v>176630.28</v>
          </cell>
          <cell r="K43">
            <v>176630.28</v>
          </cell>
          <cell r="L43">
            <v>176630</v>
          </cell>
          <cell r="M43">
            <v>176630.28</v>
          </cell>
          <cell r="N43">
            <v>436372</v>
          </cell>
          <cell r="O43">
            <v>436372</v>
          </cell>
          <cell r="P43">
            <v>436372</v>
          </cell>
          <cell r="Q43">
            <v>436372</v>
          </cell>
          <cell r="R43">
            <v>436372.28</v>
          </cell>
          <cell r="S43">
            <v>436372.28</v>
          </cell>
          <cell r="T43">
            <v>436372.28</v>
          </cell>
          <cell r="U43">
            <v>436372.28</v>
          </cell>
          <cell r="V43">
            <v>436372</v>
          </cell>
          <cell r="W43">
            <v>586372</v>
          </cell>
          <cell r="X43">
            <v>586372</v>
          </cell>
          <cell r="Y43">
            <v>586372</v>
          </cell>
          <cell r="Z43">
            <v>3036332</v>
          </cell>
          <cell r="AA43">
            <v>586372</v>
          </cell>
          <cell r="AB43">
            <v>586372</v>
          </cell>
          <cell r="AC43">
            <v>3071238</v>
          </cell>
          <cell r="AD43">
            <v>3071238</v>
          </cell>
          <cell r="AE43">
            <v>3071238</v>
          </cell>
          <cell r="AF43">
            <v>3071238.28</v>
          </cell>
          <cell r="AG43">
            <v>3071238</v>
          </cell>
          <cell r="AH43">
            <v>3071238</v>
          </cell>
          <cell r="AI43">
            <v>3171723</v>
          </cell>
          <cell r="AJ43">
            <v>3171723</v>
          </cell>
          <cell r="AK43">
            <v>0</v>
          </cell>
          <cell r="AL43">
            <v>0</v>
          </cell>
        </row>
        <row r="44">
          <cell r="A44" t="str">
            <v>Intangible Assets</v>
          </cell>
          <cell r="B44">
            <v>42</v>
          </cell>
          <cell r="C44">
            <v>3963228</v>
          </cell>
          <cell r="D44">
            <v>3875327</v>
          </cell>
          <cell r="E44">
            <v>3771926</v>
          </cell>
          <cell r="F44">
            <v>3688552</v>
          </cell>
          <cell r="G44">
            <v>3584793</v>
          </cell>
          <cell r="H44">
            <v>3481033</v>
          </cell>
          <cell r="I44">
            <v>3377275</v>
          </cell>
          <cell r="J44">
            <v>3273516</v>
          </cell>
          <cell r="K44">
            <v>3169757</v>
          </cell>
          <cell r="L44">
            <v>3065998</v>
          </cell>
          <cell r="M44">
            <v>2962238</v>
          </cell>
          <cell r="N44">
            <v>2870446</v>
          </cell>
          <cell r="O44">
            <v>2766116</v>
          </cell>
          <cell r="P44">
            <v>3597913</v>
          </cell>
          <cell r="Q44">
            <v>3477442</v>
          </cell>
          <cell r="R44">
            <v>3356971</v>
          </cell>
          <cell r="S44">
            <v>3236499</v>
          </cell>
          <cell r="T44">
            <v>3116028</v>
          </cell>
          <cell r="U44">
            <v>2995556</v>
          </cell>
          <cell r="V44">
            <v>2875085</v>
          </cell>
          <cell r="W44">
            <v>2754613.8</v>
          </cell>
          <cell r="X44">
            <v>2790363.43</v>
          </cell>
          <cell r="Y44">
            <v>3435853.0000000005</v>
          </cell>
          <cell r="Z44">
            <v>3296563</v>
          </cell>
          <cell r="AA44">
            <v>6341515</v>
          </cell>
          <cell r="AB44">
            <v>6149603</v>
          </cell>
          <cell r="AC44">
            <v>6026123</v>
          </cell>
          <cell r="AD44">
            <v>5833009</v>
          </cell>
          <cell r="AE44">
            <v>5639897</v>
          </cell>
          <cell r="AF44">
            <v>5446784.0099999998</v>
          </cell>
          <cell r="AG44">
            <v>5253671</v>
          </cell>
          <cell r="AH44">
            <v>5060559</v>
          </cell>
          <cell r="AI44">
            <v>4867446.9400000004</v>
          </cell>
          <cell r="AJ44">
            <v>4847512</v>
          </cell>
          <cell r="AK44">
            <v>0</v>
          </cell>
          <cell r="AL44">
            <v>0</v>
          </cell>
        </row>
        <row r="45">
          <cell r="A45" t="str">
            <v>Other Assets</v>
          </cell>
          <cell r="B45">
            <v>43</v>
          </cell>
          <cell r="C45">
            <v>20347619.659999996</v>
          </cell>
          <cell r="D45">
            <v>19447375.049999997</v>
          </cell>
          <cell r="E45">
            <v>25316780.939999994</v>
          </cell>
          <cell r="F45">
            <v>29373135.919999994</v>
          </cell>
          <cell r="G45">
            <v>27956697.09</v>
          </cell>
          <cell r="H45">
            <v>25637644.829999998</v>
          </cell>
          <cell r="I45">
            <v>20111722.869999997</v>
          </cell>
          <cell r="J45">
            <v>23152272.099999994</v>
          </cell>
          <cell r="K45">
            <v>22446229.519999996</v>
          </cell>
          <cell r="L45">
            <v>24518730.350000001</v>
          </cell>
          <cell r="M45">
            <v>24771336.129999995</v>
          </cell>
          <cell r="N45">
            <v>24833266</v>
          </cell>
          <cell r="O45">
            <v>30450459</v>
          </cell>
          <cell r="P45">
            <v>29141280</v>
          </cell>
          <cell r="Q45">
            <v>31827832.52</v>
          </cell>
          <cell r="R45">
            <v>30924721</v>
          </cell>
          <cell r="S45">
            <v>26745365</v>
          </cell>
          <cell r="T45">
            <v>26355700</v>
          </cell>
          <cell r="U45">
            <v>37314383</v>
          </cell>
          <cell r="V45">
            <v>29785572.399999999</v>
          </cell>
          <cell r="W45">
            <v>25546794.050000001</v>
          </cell>
          <cell r="X45">
            <v>28384576.829999998</v>
          </cell>
          <cell r="Y45">
            <v>21833141</v>
          </cell>
          <cell r="Z45">
            <v>28493726</v>
          </cell>
          <cell r="AA45">
            <v>25867525</v>
          </cell>
          <cell r="AB45">
            <v>25663179.309999999</v>
          </cell>
          <cell r="AC45">
            <v>25415825.399999999</v>
          </cell>
          <cell r="AD45">
            <v>29443572</v>
          </cell>
          <cell r="AE45">
            <v>27637452.850000001</v>
          </cell>
          <cell r="AF45">
            <v>26843306.25</v>
          </cell>
          <cell r="AG45">
            <v>25489499.18</v>
          </cell>
          <cell r="AH45">
            <v>24133379.309999999</v>
          </cell>
          <cell r="AI45">
            <v>23815341.84</v>
          </cell>
          <cell r="AJ45">
            <v>26773622.52</v>
          </cell>
          <cell r="AK45">
            <v>0</v>
          </cell>
          <cell r="AL45">
            <v>0</v>
          </cell>
        </row>
        <row r="46">
          <cell r="A46" t="str">
            <v>Interest &amp; Comm accrued</v>
          </cell>
          <cell r="B46">
            <v>44</v>
          </cell>
          <cell r="C46">
            <v>0</v>
          </cell>
          <cell r="D46">
            <v>0</v>
          </cell>
          <cell r="E46">
            <v>0</v>
          </cell>
          <cell r="F46">
            <v>0</v>
          </cell>
          <cell r="G46">
            <v>0</v>
          </cell>
          <cell r="H46">
            <v>0</v>
          </cell>
          <cell r="I46">
            <v>0</v>
          </cell>
          <cell r="J46">
            <v>0</v>
          </cell>
          <cell r="K46">
            <v>0</v>
          </cell>
          <cell r="L46">
            <v>0</v>
          </cell>
          <cell r="M46">
            <v>0</v>
          </cell>
          <cell r="N46">
            <v>0</v>
          </cell>
          <cell r="O46">
            <v>7868605</v>
          </cell>
          <cell r="P46">
            <v>5842273</v>
          </cell>
          <cell r="Q46">
            <v>6897573</v>
          </cell>
          <cell r="R46">
            <v>8314072</v>
          </cell>
          <cell r="S46">
            <v>6910054</v>
          </cell>
          <cell r="T46">
            <v>5906711</v>
          </cell>
          <cell r="U46">
            <v>7047641</v>
          </cell>
          <cell r="V46">
            <v>6418611</v>
          </cell>
          <cell r="W46">
            <v>7096051</v>
          </cell>
          <cell r="X46">
            <v>9052023</v>
          </cell>
          <cell r="Y46">
            <v>6296063</v>
          </cell>
          <cell r="Z46">
            <v>6847822</v>
          </cell>
          <cell r="AA46">
            <v>5751195</v>
          </cell>
          <cell r="AB46">
            <v>6468693.5199999996</v>
          </cell>
          <cell r="AC46">
            <v>7776817</v>
          </cell>
          <cell r="AD46">
            <v>10237680</v>
          </cell>
          <cell r="AE46">
            <v>6795193</v>
          </cell>
          <cell r="AF46">
            <v>7614773</v>
          </cell>
          <cell r="AG46">
            <v>6848795.5</v>
          </cell>
          <cell r="AH46">
            <v>7624843</v>
          </cell>
          <cell r="AI46">
            <v>6508130</v>
          </cell>
          <cell r="AJ46">
            <v>7548277</v>
          </cell>
          <cell r="AK46">
            <v>0</v>
          </cell>
          <cell r="AL46">
            <v>0</v>
          </cell>
        </row>
        <row r="47">
          <cell r="A47" t="str">
            <v>Deferred cost of intervention</v>
          </cell>
          <cell r="B47">
            <v>45</v>
          </cell>
          <cell r="C47">
            <v>0</v>
          </cell>
          <cell r="D47">
            <v>0</v>
          </cell>
          <cell r="E47">
            <v>0</v>
          </cell>
          <cell r="F47">
            <v>0</v>
          </cell>
          <cell r="G47">
            <v>0</v>
          </cell>
          <cell r="H47">
            <v>0</v>
          </cell>
          <cell r="I47">
            <v>0</v>
          </cell>
          <cell r="J47">
            <v>0</v>
          </cell>
          <cell r="K47">
            <v>0</v>
          </cell>
          <cell r="L47">
            <v>0</v>
          </cell>
          <cell r="M47">
            <v>0</v>
          </cell>
          <cell r="N47">
            <v>0</v>
          </cell>
          <cell r="O47">
            <v>8152168</v>
          </cell>
          <cell r="P47">
            <v>8152168</v>
          </cell>
          <cell r="Q47">
            <v>8028150.5199999996</v>
          </cell>
          <cell r="R47">
            <v>8028151</v>
          </cell>
          <cell r="S47">
            <v>8028151</v>
          </cell>
          <cell r="T47">
            <v>8028151</v>
          </cell>
          <cell r="U47">
            <v>8028151</v>
          </cell>
          <cell r="V47">
            <v>8028151</v>
          </cell>
          <cell r="W47">
            <v>8028151</v>
          </cell>
          <cell r="X47">
            <v>8028151</v>
          </cell>
          <cell r="Y47">
            <v>8028151</v>
          </cell>
          <cell r="Z47">
            <v>7790550</v>
          </cell>
          <cell r="AA47">
            <v>8028151</v>
          </cell>
          <cell r="AB47">
            <v>8028151</v>
          </cell>
          <cell r="AC47">
            <v>7790549</v>
          </cell>
          <cell r="AD47">
            <v>7790549</v>
          </cell>
          <cell r="AE47">
            <v>7790549</v>
          </cell>
          <cell r="AF47">
            <v>7545804.6799999997</v>
          </cell>
          <cell r="AG47">
            <v>7545803.6799999997</v>
          </cell>
          <cell r="AH47">
            <v>7545804</v>
          </cell>
          <cell r="AI47">
            <v>7423432.8399999999</v>
          </cell>
          <cell r="AJ47">
            <v>7423432.5199999996</v>
          </cell>
          <cell r="AK47">
            <v>0</v>
          </cell>
          <cell r="AL47">
            <v>0</v>
          </cell>
        </row>
        <row r="48">
          <cell r="A48" t="str">
            <v xml:space="preserve">Sundry Payments </v>
          </cell>
          <cell r="B48">
            <v>46</v>
          </cell>
          <cell r="C48">
            <v>0</v>
          </cell>
          <cell r="D48">
            <v>0</v>
          </cell>
          <cell r="E48">
            <v>0</v>
          </cell>
          <cell r="F48">
            <v>0</v>
          </cell>
          <cell r="G48">
            <v>0</v>
          </cell>
          <cell r="H48">
            <v>0</v>
          </cell>
          <cell r="I48">
            <v>0</v>
          </cell>
          <cell r="J48">
            <v>0</v>
          </cell>
          <cell r="K48">
            <v>0</v>
          </cell>
          <cell r="L48">
            <v>0</v>
          </cell>
          <cell r="M48">
            <v>0</v>
          </cell>
          <cell r="N48">
            <v>0</v>
          </cell>
          <cell r="O48">
            <v>3135422</v>
          </cell>
          <cell r="P48">
            <v>3229780</v>
          </cell>
          <cell r="Q48">
            <v>3290534</v>
          </cell>
          <cell r="R48">
            <v>3260343</v>
          </cell>
          <cell r="S48">
            <v>3506711</v>
          </cell>
          <cell r="T48">
            <v>4822396</v>
          </cell>
          <cell r="U48">
            <v>3890646</v>
          </cell>
          <cell r="V48">
            <v>3767449</v>
          </cell>
          <cell r="W48">
            <v>3737342</v>
          </cell>
          <cell r="X48">
            <v>4151553.83</v>
          </cell>
          <cell r="Y48">
            <v>3119749</v>
          </cell>
          <cell r="Z48">
            <v>2844147</v>
          </cell>
          <cell r="AA48">
            <v>3622059</v>
          </cell>
          <cell r="AB48">
            <v>3414645</v>
          </cell>
          <cell r="AC48">
            <v>3648785.4</v>
          </cell>
          <cell r="AD48">
            <v>3624188</v>
          </cell>
          <cell r="AE48">
            <v>3310905.85</v>
          </cell>
          <cell r="AF48">
            <v>3208499.92</v>
          </cell>
          <cell r="AG48">
            <v>2800193</v>
          </cell>
          <cell r="AH48">
            <v>2482624</v>
          </cell>
          <cell r="AI48">
            <v>2793696</v>
          </cell>
          <cell r="AJ48">
            <v>2684438</v>
          </cell>
          <cell r="AK48">
            <v>0</v>
          </cell>
          <cell r="AL48">
            <v>0</v>
          </cell>
        </row>
        <row r="49">
          <cell r="A49" t="str">
            <v>Sundry Payments  - RCBs</v>
          </cell>
          <cell r="B49">
            <v>47</v>
          </cell>
          <cell r="C49">
            <v>0</v>
          </cell>
          <cell r="D49">
            <v>0</v>
          </cell>
          <cell r="E49">
            <v>0</v>
          </cell>
          <cell r="F49">
            <v>0</v>
          </cell>
          <cell r="G49">
            <v>0</v>
          </cell>
          <cell r="H49">
            <v>0</v>
          </cell>
          <cell r="I49">
            <v>0</v>
          </cell>
          <cell r="J49">
            <v>0</v>
          </cell>
          <cell r="K49">
            <v>0</v>
          </cell>
          <cell r="L49">
            <v>0</v>
          </cell>
          <cell r="M49">
            <v>0</v>
          </cell>
          <cell r="N49">
            <v>0</v>
          </cell>
          <cell r="O49">
            <v>9697729</v>
          </cell>
          <cell r="P49">
            <v>8617064</v>
          </cell>
          <cell r="Q49">
            <v>11072043</v>
          </cell>
          <cell r="R49">
            <v>7718714</v>
          </cell>
          <cell r="S49">
            <v>5442995</v>
          </cell>
          <cell r="T49">
            <v>5326082</v>
          </cell>
          <cell r="U49">
            <v>8913674</v>
          </cell>
          <cell r="V49">
            <v>7456884</v>
          </cell>
          <cell r="W49">
            <v>4350555</v>
          </cell>
          <cell r="X49">
            <v>3912462</v>
          </cell>
          <cell r="Y49">
            <v>1233904</v>
          </cell>
          <cell r="Z49">
            <v>8369769</v>
          </cell>
          <cell r="AA49">
            <v>5689184</v>
          </cell>
          <cell r="AB49">
            <v>5676963.79</v>
          </cell>
          <cell r="AC49">
            <v>4171916</v>
          </cell>
          <cell r="AD49">
            <v>6126912</v>
          </cell>
          <cell r="AE49">
            <v>6395453</v>
          </cell>
          <cell r="AF49">
            <v>4997856</v>
          </cell>
          <cell r="AG49">
            <v>4987991</v>
          </cell>
          <cell r="AH49">
            <v>2730314</v>
          </cell>
          <cell r="AI49">
            <v>4939826</v>
          </cell>
          <cell r="AJ49">
            <v>5057257</v>
          </cell>
          <cell r="AK49">
            <v>0</v>
          </cell>
          <cell r="AL49">
            <v>0</v>
          </cell>
        </row>
        <row r="50">
          <cell r="A50" t="str">
            <v>Prepayments</v>
          </cell>
          <cell r="B50">
            <v>48</v>
          </cell>
          <cell r="C50">
            <v>19126131.899999999</v>
          </cell>
          <cell r="D50">
            <v>18045263</v>
          </cell>
          <cell r="E50">
            <v>15867656.699999999</v>
          </cell>
          <cell r="F50">
            <v>19462970.539999999</v>
          </cell>
          <cell r="G50">
            <v>18677545</v>
          </cell>
          <cell r="H50">
            <v>16153024.829999998</v>
          </cell>
          <cell r="I50">
            <v>18663395.219999999</v>
          </cell>
          <cell r="J50">
            <v>13559401.800000001</v>
          </cell>
          <cell r="K50">
            <v>11893789.889999999</v>
          </cell>
          <cell r="L50">
            <v>12476520.5</v>
          </cell>
          <cell r="M50">
            <v>13330746.73</v>
          </cell>
          <cell r="N50">
            <v>11301219</v>
          </cell>
          <cell r="O50">
            <v>761913</v>
          </cell>
          <cell r="P50">
            <v>691504</v>
          </cell>
          <cell r="Q50">
            <v>636455</v>
          </cell>
          <cell r="R50">
            <v>574041</v>
          </cell>
          <cell r="S50">
            <v>527593</v>
          </cell>
          <cell r="T50">
            <v>576356</v>
          </cell>
          <cell r="U50">
            <v>622009</v>
          </cell>
          <cell r="V50">
            <v>550808</v>
          </cell>
          <cell r="W50">
            <v>462607</v>
          </cell>
          <cell r="X50">
            <v>382905</v>
          </cell>
          <cell r="Y50">
            <v>303204</v>
          </cell>
          <cell r="Z50">
            <v>560583</v>
          </cell>
          <cell r="AA50">
            <v>607521</v>
          </cell>
          <cell r="AB50">
            <v>545588</v>
          </cell>
          <cell r="AC50">
            <v>484469</v>
          </cell>
          <cell r="AD50">
            <v>592138</v>
          </cell>
          <cell r="AE50">
            <v>665311</v>
          </cell>
          <cell r="AF50">
            <v>728649</v>
          </cell>
          <cell r="AG50">
            <v>663680</v>
          </cell>
          <cell r="AH50">
            <v>729227</v>
          </cell>
          <cell r="AI50">
            <v>659075</v>
          </cell>
          <cell r="AJ50">
            <v>594440</v>
          </cell>
          <cell r="AK50">
            <v>0</v>
          </cell>
          <cell r="AL50">
            <v>0</v>
          </cell>
        </row>
        <row r="51">
          <cell r="A51" t="str">
            <v>ATM Cards stock</v>
          </cell>
          <cell r="B51">
            <v>49</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342054</v>
          </cell>
          <cell r="Y51">
            <v>283889</v>
          </cell>
          <cell r="Z51">
            <v>268948</v>
          </cell>
          <cell r="AA51">
            <v>264386</v>
          </cell>
          <cell r="AB51">
            <v>237014</v>
          </cell>
          <cell r="AC51">
            <v>227890</v>
          </cell>
          <cell r="AD51">
            <v>227890</v>
          </cell>
          <cell r="AE51">
            <v>223328</v>
          </cell>
          <cell r="AF51">
            <v>209642</v>
          </cell>
          <cell r="AG51">
            <v>189113</v>
          </cell>
          <cell r="AH51">
            <v>178848</v>
          </cell>
          <cell r="AI51">
            <v>174286</v>
          </cell>
          <cell r="AJ51">
            <v>164706</v>
          </cell>
          <cell r="AK51">
            <v>0</v>
          </cell>
          <cell r="AL51">
            <v>0</v>
          </cell>
        </row>
        <row r="52">
          <cell r="A52" t="str">
            <v>Stationery stock</v>
          </cell>
          <cell r="B52">
            <v>50</v>
          </cell>
          <cell r="C52">
            <v>0</v>
          </cell>
          <cell r="D52">
            <v>0</v>
          </cell>
          <cell r="E52">
            <v>0</v>
          </cell>
          <cell r="F52">
            <v>0</v>
          </cell>
          <cell r="G52">
            <v>0</v>
          </cell>
          <cell r="H52">
            <v>0</v>
          </cell>
          <cell r="I52">
            <v>0</v>
          </cell>
          <cell r="J52">
            <v>0</v>
          </cell>
          <cell r="K52">
            <v>0</v>
          </cell>
          <cell r="L52">
            <v>0</v>
          </cell>
          <cell r="M52">
            <v>0</v>
          </cell>
          <cell r="N52">
            <v>0</v>
          </cell>
          <cell r="O52">
            <v>226690</v>
          </cell>
          <cell r="P52">
            <v>232246</v>
          </cell>
          <cell r="Q52">
            <v>195108</v>
          </cell>
          <cell r="R52">
            <v>181261</v>
          </cell>
          <cell r="S52">
            <v>202835</v>
          </cell>
          <cell r="T52">
            <v>209084</v>
          </cell>
          <cell r="U52">
            <v>207616</v>
          </cell>
          <cell r="V52">
            <v>203543</v>
          </cell>
          <cell r="W52">
            <v>181757</v>
          </cell>
          <cell r="X52">
            <v>206692</v>
          </cell>
          <cell r="Y52">
            <v>368650</v>
          </cell>
          <cell r="Z52">
            <v>362697</v>
          </cell>
          <cell r="AA52">
            <v>346380</v>
          </cell>
          <cell r="AB52">
            <v>380634</v>
          </cell>
          <cell r="AC52">
            <v>387698</v>
          </cell>
          <cell r="AD52">
            <v>370685</v>
          </cell>
          <cell r="AE52">
            <v>407887</v>
          </cell>
          <cell r="AF52">
            <v>430916</v>
          </cell>
          <cell r="AG52">
            <v>430388</v>
          </cell>
          <cell r="AH52">
            <v>464732</v>
          </cell>
          <cell r="AI52">
            <v>420025</v>
          </cell>
          <cell r="AJ52">
            <v>429534</v>
          </cell>
          <cell r="AK52">
            <v>0</v>
          </cell>
          <cell r="AL52">
            <v>0</v>
          </cell>
        </row>
        <row r="53">
          <cell r="A53" t="str">
            <v>MICR Cheque stock</v>
          </cell>
          <cell r="B53">
            <v>51</v>
          </cell>
          <cell r="C53">
            <v>0</v>
          </cell>
          <cell r="D53">
            <v>0</v>
          </cell>
          <cell r="E53">
            <v>0</v>
          </cell>
          <cell r="F53">
            <v>0</v>
          </cell>
          <cell r="G53">
            <v>0</v>
          </cell>
          <cell r="H53">
            <v>0</v>
          </cell>
          <cell r="I53">
            <v>0</v>
          </cell>
          <cell r="J53">
            <v>0</v>
          </cell>
          <cell r="K53">
            <v>0</v>
          </cell>
          <cell r="L53">
            <v>0</v>
          </cell>
          <cell r="M53">
            <v>0</v>
          </cell>
          <cell r="N53">
            <v>0</v>
          </cell>
          <cell r="O53">
            <v>242394</v>
          </cell>
          <cell r="P53">
            <v>404086</v>
          </cell>
          <cell r="Q53">
            <v>333512</v>
          </cell>
          <cell r="R53">
            <v>449472</v>
          </cell>
          <cell r="S53">
            <v>364650</v>
          </cell>
          <cell r="T53">
            <v>603200</v>
          </cell>
          <cell r="U53">
            <v>508341</v>
          </cell>
          <cell r="V53">
            <v>487059</v>
          </cell>
          <cell r="W53">
            <v>390862</v>
          </cell>
          <cell r="X53">
            <v>332079</v>
          </cell>
          <cell r="Y53">
            <v>331699</v>
          </cell>
          <cell r="Z53">
            <v>203104</v>
          </cell>
          <cell r="AA53">
            <v>261853</v>
          </cell>
          <cell r="AB53">
            <v>338624</v>
          </cell>
          <cell r="AC53">
            <v>246731</v>
          </cell>
          <cell r="AD53">
            <v>341992</v>
          </cell>
          <cell r="AE53">
            <v>267058</v>
          </cell>
          <cell r="AF53">
            <v>170174</v>
          </cell>
          <cell r="AG53">
            <v>367255</v>
          </cell>
          <cell r="AH53">
            <v>325406</v>
          </cell>
          <cell r="AI53">
            <v>396486</v>
          </cell>
          <cell r="AJ53">
            <v>299258</v>
          </cell>
          <cell r="AK53">
            <v>0</v>
          </cell>
          <cell r="AL53">
            <v>0</v>
          </cell>
        </row>
        <row r="54">
          <cell r="A54" t="str">
            <v>SMS stock</v>
          </cell>
          <cell r="B54">
            <v>52</v>
          </cell>
          <cell r="C54">
            <v>0</v>
          </cell>
          <cell r="D54">
            <v>0</v>
          </cell>
          <cell r="E54">
            <v>0</v>
          </cell>
          <cell r="F54">
            <v>0</v>
          </cell>
          <cell r="G54">
            <v>0</v>
          </cell>
          <cell r="H54">
            <v>0</v>
          </cell>
          <cell r="I54">
            <v>0</v>
          </cell>
          <cell r="J54">
            <v>0</v>
          </cell>
          <cell r="K54">
            <v>0</v>
          </cell>
          <cell r="L54">
            <v>0</v>
          </cell>
          <cell r="M54">
            <v>0</v>
          </cell>
          <cell r="N54">
            <v>0</v>
          </cell>
          <cell r="O54">
            <v>74206</v>
          </cell>
          <cell r="P54">
            <v>1510</v>
          </cell>
          <cell r="Q54">
            <v>178328</v>
          </cell>
          <cell r="R54">
            <v>132401</v>
          </cell>
          <cell r="S54">
            <v>92455</v>
          </cell>
          <cell r="T54">
            <v>309455</v>
          </cell>
          <cell r="U54">
            <v>142080</v>
          </cell>
          <cell r="V54">
            <v>85428</v>
          </cell>
          <cell r="W54">
            <v>236691</v>
          </cell>
          <cell r="X54">
            <v>182773</v>
          </cell>
          <cell r="Y54">
            <v>182773</v>
          </cell>
          <cell r="Z54">
            <v>223098</v>
          </cell>
          <cell r="AA54">
            <v>223163</v>
          </cell>
          <cell r="AB54">
            <v>129088</v>
          </cell>
          <cell r="AC54">
            <v>321282</v>
          </cell>
          <cell r="AD54">
            <v>231541</v>
          </cell>
          <cell r="AE54">
            <v>231541</v>
          </cell>
          <cell r="AF54">
            <v>351633</v>
          </cell>
          <cell r="AG54">
            <v>278549</v>
          </cell>
          <cell r="AH54">
            <v>214608</v>
          </cell>
          <cell r="AI54">
            <v>139839</v>
          </cell>
          <cell r="AJ54">
            <v>217072</v>
          </cell>
          <cell r="AK54">
            <v>0</v>
          </cell>
          <cell r="AL54">
            <v>0</v>
          </cell>
        </row>
        <row r="55">
          <cell r="A55" t="str">
            <v>U-Connect Airtime stock</v>
          </cell>
          <cell r="B55">
            <v>53</v>
          </cell>
          <cell r="C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100000</v>
          </cell>
          <cell r="Z55">
            <v>92506</v>
          </cell>
          <cell r="AA55">
            <v>87679</v>
          </cell>
          <cell r="AB55">
            <v>79478</v>
          </cell>
          <cell r="AC55">
            <v>71624</v>
          </cell>
          <cell r="AD55">
            <v>63497</v>
          </cell>
          <cell r="AE55">
            <v>57367</v>
          </cell>
          <cell r="AF55">
            <v>52774</v>
          </cell>
          <cell r="AG55">
            <v>45784</v>
          </cell>
          <cell r="AH55">
            <v>41978</v>
          </cell>
          <cell r="AI55">
            <v>39156</v>
          </cell>
          <cell r="AJ55">
            <v>35753</v>
          </cell>
          <cell r="AK55">
            <v>0</v>
          </cell>
          <cell r="AL55">
            <v>0</v>
          </cell>
        </row>
        <row r="56">
          <cell r="A56" t="str">
            <v>Head Office Inter Branch</v>
          </cell>
          <cell r="B56">
            <v>54</v>
          </cell>
          <cell r="C56">
            <v>0</v>
          </cell>
          <cell r="D56">
            <v>0</v>
          </cell>
          <cell r="E56">
            <v>0</v>
          </cell>
          <cell r="F56">
            <v>0</v>
          </cell>
          <cell r="G56">
            <v>0</v>
          </cell>
          <cell r="H56">
            <v>0</v>
          </cell>
          <cell r="I56">
            <v>0</v>
          </cell>
          <cell r="J56">
            <v>0</v>
          </cell>
          <cell r="K56">
            <v>0</v>
          </cell>
          <cell r="L56">
            <v>0</v>
          </cell>
          <cell r="M56">
            <v>0</v>
          </cell>
          <cell r="N56">
            <v>0</v>
          </cell>
          <cell r="O56">
            <v>38215</v>
          </cell>
          <cell r="P56">
            <v>-6430</v>
          </cell>
          <cell r="Q56">
            <v>378950</v>
          </cell>
          <cell r="R56">
            <v>1349788</v>
          </cell>
          <cell r="S56">
            <v>1120824</v>
          </cell>
          <cell r="T56">
            <v>40658</v>
          </cell>
          <cell r="U56">
            <v>7477408</v>
          </cell>
          <cell r="V56">
            <v>1190971</v>
          </cell>
          <cell r="W56">
            <v>51163</v>
          </cell>
          <cell r="X56">
            <v>816455</v>
          </cell>
          <cell r="Y56">
            <v>601643</v>
          </cell>
          <cell r="Z56">
            <v>-225096</v>
          </cell>
          <cell r="AA56">
            <v>126318</v>
          </cell>
          <cell r="AB56">
            <v>144604</v>
          </cell>
          <cell r="AC56">
            <v>155675</v>
          </cell>
          <cell r="AD56">
            <v>-90664</v>
          </cell>
          <cell r="AE56">
            <v>127549</v>
          </cell>
          <cell r="AF56">
            <v>151694</v>
          </cell>
          <cell r="AG56">
            <v>21266</v>
          </cell>
          <cell r="AH56">
            <v>-178686</v>
          </cell>
          <cell r="AI56">
            <v>-1103814</v>
          </cell>
          <cell r="AJ56">
            <v>115947</v>
          </cell>
          <cell r="AK56">
            <v>0</v>
          </cell>
          <cell r="AL56">
            <v>0</v>
          </cell>
        </row>
        <row r="57">
          <cell r="A57" t="str">
            <v>Other Debit Accounts</v>
          </cell>
          <cell r="B57">
            <v>55</v>
          </cell>
          <cell r="C57">
            <v>1221487.7599999984</v>
          </cell>
          <cell r="D57">
            <v>1402112.0499999982</v>
          </cell>
          <cell r="E57">
            <v>9449124.2399999946</v>
          </cell>
          <cell r="F57">
            <v>9910165.3799999971</v>
          </cell>
          <cell r="G57">
            <v>9279152.0899999999</v>
          </cell>
          <cell r="H57">
            <v>9484620</v>
          </cell>
          <cell r="I57">
            <v>1448327.6500000001</v>
          </cell>
          <cell r="J57">
            <v>9592870.2999999933</v>
          </cell>
          <cell r="K57">
            <v>10552439.629999995</v>
          </cell>
          <cell r="L57">
            <v>12042209.85</v>
          </cell>
          <cell r="M57">
            <v>11440589.399999997</v>
          </cell>
          <cell r="N57">
            <v>13532047</v>
          </cell>
          <cell r="O57">
            <v>253117</v>
          </cell>
          <cell r="P57">
            <v>1977079</v>
          </cell>
          <cell r="Q57">
            <v>817179</v>
          </cell>
          <cell r="R57">
            <v>916478</v>
          </cell>
          <cell r="S57">
            <v>549097</v>
          </cell>
          <cell r="T57">
            <v>533607</v>
          </cell>
          <cell r="U57">
            <v>476817</v>
          </cell>
          <cell r="V57">
            <v>1596668.4</v>
          </cell>
          <cell r="W57">
            <v>1011615.05</v>
          </cell>
          <cell r="X57">
            <v>977429</v>
          </cell>
          <cell r="Y57">
            <v>983416</v>
          </cell>
          <cell r="Z57">
            <v>1155598</v>
          </cell>
          <cell r="AA57">
            <v>859636</v>
          </cell>
          <cell r="AB57">
            <v>219696</v>
          </cell>
          <cell r="AC57">
            <v>132389</v>
          </cell>
          <cell r="AD57">
            <v>-72836</v>
          </cell>
          <cell r="AE57">
            <v>1365311</v>
          </cell>
          <cell r="AF57">
            <v>1380890.65</v>
          </cell>
          <cell r="AG57">
            <v>1310681</v>
          </cell>
          <cell r="AH57">
            <v>1973681.31</v>
          </cell>
          <cell r="AI57">
            <v>1425204</v>
          </cell>
          <cell r="AJ57">
            <v>2203508</v>
          </cell>
          <cell r="AK57">
            <v>0</v>
          </cell>
          <cell r="AL57">
            <v>0</v>
          </cell>
        </row>
        <row r="58">
          <cell r="A58" t="str">
            <v>Apexlink - iTrans</v>
          </cell>
          <cell r="B58">
            <v>56</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-4632</v>
          </cell>
          <cell r="AA58">
            <v>-4634</v>
          </cell>
          <cell r="AB58">
            <v>-4631</v>
          </cell>
          <cell r="AC58">
            <v>-4635</v>
          </cell>
          <cell r="AD58">
            <v>-4640</v>
          </cell>
          <cell r="AE58">
            <v>-4643</v>
          </cell>
          <cell r="AF58">
            <v>-4983</v>
          </cell>
          <cell r="AG58">
            <v>166857</v>
          </cell>
          <cell r="AH58">
            <v>-10500</v>
          </cell>
          <cell r="AI58">
            <v>-10566</v>
          </cell>
          <cell r="AJ58">
            <v>-1914653</v>
          </cell>
          <cell r="AK58">
            <v>0</v>
          </cell>
          <cell r="AL58">
            <v>0</v>
          </cell>
        </row>
        <row r="59">
          <cell r="A59" t="str">
            <v>Intercompany (SIF)</v>
          </cell>
          <cell r="B59">
            <v>57</v>
          </cell>
          <cell r="C59">
            <v>0</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264475</v>
          </cell>
          <cell r="AD59">
            <v>-15374</v>
          </cell>
          <cell r="AE59">
            <v>0</v>
          </cell>
          <cell r="AF59">
            <v>-151134</v>
          </cell>
          <cell r="AG59">
            <v>-163269</v>
          </cell>
          <cell r="AH59">
            <v>310407</v>
          </cell>
          <cell r="AI59">
            <v>-150345</v>
          </cell>
          <cell r="AJ59">
            <v>-3414</v>
          </cell>
          <cell r="AK59">
            <v>0</v>
          </cell>
          <cell r="AL59">
            <v>0</v>
          </cell>
        </row>
        <row r="60">
          <cell r="A60" t="str">
            <v>Intercompany (SOLAR PV SYSTEMS)</v>
          </cell>
          <cell r="B60">
            <v>58</v>
          </cell>
          <cell r="C60">
            <v>0</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row>
        <row r="61">
          <cell r="A61" t="str">
            <v>Intercompany (RFWF)</v>
          </cell>
          <cell r="B61">
            <v>59</v>
          </cell>
          <cell r="C61">
            <v>0</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-378633</v>
          </cell>
          <cell r="AD61">
            <v>-473776</v>
          </cell>
          <cell r="AE61">
            <v>0</v>
          </cell>
          <cell r="AF61">
            <v>-246994</v>
          </cell>
          <cell r="AG61">
            <v>-77181</v>
          </cell>
          <cell r="AH61">
            <v>0.30999999999767169</v>
          </cell>
          <cell r="AI61">
            <v>0</v>
          </cell>
          <cell r="AJ61">
            <v>-72203</v>
          </cell>
          <cell r="AK61">
            <v>0</v>
          </cell>
          <cell r="AL61">
            <v>0</v>
          </cell>
        </row>
        <row r="62">
          <cell r="A62" t="str">
            <v>Intercompany (IRDP)</v>
          </cell>
          <cell r="B62">
            <v>60</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-20834</v>
          </cell>
          <cell r="AD62">
            <v>-61532</v>
          </cell>
          <cell r="AE62">
            <v>300000</v>
          </cell>
          <cell r="AF62">
            <v>-88169</v>
          </cell>
          <cell r="AG62">
            <v>26094</v>
          </cell>
          <cell r="AH62">
            <v>0</v>
          </cell>
          <cell r="AI62">
            <v>0</v>
          </cell>
          <cell r="AJ62">
            <v>479283</v>
          </cell>
          <cell r="AK62">
            <v>0</v>
          </cell>
          <cell r="AL62">
            <v>0</v>
          </cell>
        </row>
        <row r="63">
          <cell r="A63" t="str">
            <v>Intercompany (EZWICH)</v>
          </cell>
          <cell r="B63">
            <v>61</v>
          </cell>
          <cell r="C63">
            <v>0</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826083</v>
          </cell>
          <cell r="AA63">
            <v>732357</v>
          </cell>
          <cell r="AB63">
            <v>27</v>
          </cell>
          <cell r="AC63">
            <v>102</v>
          </cell>
          <cell r="AD63">
            <v>103</v>
          </cell>
          <cell r="AE63">
            <v>103</v>
          </cell>
          <cell r="AF63">
            <v>103</v>
          </cell>
          <cell r="AG63">
            <v>103</v>
          </cell>
          <cell r="AH63">
            <v>215991</v>
          </cell>
          <cell r="AI63">
            <v>215991</v>
          </cell>
          <cell r="AJ63">
            <v>2119802</v>
          </cell>
          <cell r="AK63">
            <v>0</v>
          </cell>
          <cell r="AL63">
            <v>0</v>
          </cell>
        </row>
        <row r="64">
          <cell r="A64" t="str">
            <v>Business Advance</v>
          </cell>
          <cell r="B64">
            <v>62</v>
          </cell>
          <cell r="O64">
            <v>0</v>
          </cell>
          <cell r="Z64">
            <v>13325</v>
          </cell>
          <cell r="AA64">
            <v>27325</v>
          </cell>
          <cell r="AB64">
            <v>88859</v>
          </cell>
          <cell r="AC64">
            <v>36100</v>
          </cell>
          <cell r="AD64">
            <v>110665</v>
          </cell>
          <cell r="AE64">
            <v>61361</v>
          </cell>
          <cell r="AF64">
            <v>123449</v>
          </cell>
          <cell r="AG64">
            <v>77606</v>
          </cell>
          <cell r="AH64">
            <v>120465</v>
          </cell>
          <cell r="AI64">
            <v>93800</v>
          </cell>
          <cell r="AJ64">
            <v>138575</v>
          </cell>
          <cell r="AK64">
            <v>0</v>
          </cell>
          <cell r="AL64">
            <v>0</v>
          </cell>
        </row>
        <row r="65">
          <cell r="A65" t="str">
            <v>EZWICH Stationery Stock</v>
          </cell>
          <cell r="B65">
            <v>63</v>
          </cell>
          <cell r="C65">
            <v>0</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861684.65</v>
          </cell>
          <cell r="AG65">
            <v>499882</v>
          </cell>
          <cell r="AH65">
            <v>499882</v>
          </cell>
          <cell r="AI65">
            <v>233194</v>
          </cell>
          <cell r="AJ65">
            <v>122595</v>
          </cell>
          <cell r="AK65">
            <v>0</v>
          </cell>
          <cell r="AL65">
            <v>0</v>
          </cell>
        </row>
        <row r="66">
          <cell r="A66" t="str">
            <v>Assets held for sale</v>
          </cell>
          <cell r="B66">
            <v>64</v>
          </cell>
          <cell r="C66">
            <v>0</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7350</v>
          </cell>
          <cell r="AA66">
            <v>0</v>
          </cell>
          <cell r="AB66">
            <v>0</v>
          </cell>
          <cell r="AC66">
            <v>0</v>
          </cell>
          <cell r="AD66">
            <v>0</v>
          </cell>
          <cell r="AE66">
            <v>0</v>
          </cell>
          <cell r="AF66">
            <v>0</v>
          </cell>
          <cell r="AG66">
            <v>0</v>
          </cell>
          <cell r="AH66">
            <v>0</v>
          </cell>
          <cell r="AI66">
            <v>0</v>
          </cell>
          <cell r="AJ66">
            <v>0</v>
          </cell>
          <cell r="AK66">
            <v>0</v>
          </cell>
          <cell r="AL66">
            <v>0</v>
          </cell>
        </row>
        <row r="67">
          <cell r="A67" t="str">
            <v>CCC - Suspense</v>
          </cell>
          <cell r="B67">
            <v>65</v>
          </cell>
          <cell r="C67">
            <v>0</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391304</v>
          </cell>
          <cell r="AA67">
            <v>-9747</v>
          </cell>
          <cell r="AB67">
            <v>-9747</v>
          </cell>
          <cell r="AC67">
            <v>-9747</v>
          </cell>
          <cell r="AD67">
            <v>-11504</v>
          </cell>
          <cell r="AE67">
            <v>-9597</v>
          </cell>
          <cell r="AF67">
            <v>-9747</v>
          </cell>
          <cell r="AG67">
            <v>-3745</v>
          </cell>
          <cell r="AH67">
            <v>0</v>
          </cell>
          <cell r="AI67">
            <v>127379</v>
          </cell>
          <cell r="AJ67">
            <v>434189</v>
          </cell>
          <cell r="AK67">
            <v>0</v>
          </cell>
          <cell r="AL67">
            <v>0</v>
          </cell>
        </row>
        <row r="68">
          <cell r="A68" t="str">
            <v>Coupon Receivable</v>
          </cell>
          <cell r="B68">
            <v>66</v>
          </cell>
          <cell r="C68">
            <v>0</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220966</v>
          </cell>
          <cell r="AA68">
            <v>97336</v>
          </cell>
          <cell r="AB68">
            <v>85550</v>
          </cell>
          <cell r="AC68">
            <v>209381</v>
          </cell>
          <cell r="AD68">
            <v>334465</v>
          </cell>
          <cell r="AE68">
            <v>946531</v>
          </cell>
          <cell r="AF68">
            <v>826949</v>
          </cell>
          <cell r="AG68">
            <v>722266</v>
          </cell>
          <cell r="AH68">
            <v>700453</v>
          </cell>
          <cell r="AI68">
            <v>829780</v>
          </cell>
          <cell r="AJ68">
            <v>334466</v>
          </cell>
          <cell r="AK68">
            <v>0</v>
          </cell>
          <cell r="AL68">
            <v>0</v>
          </cell>
        </row>
        <row r="69">
          <cell r="A69" t="str">
            <v>Cash control account (NLA &amp;E-zwich)</v>
          </cell>
          <cell r="B69">
            <v>67</v>
          </cell>
          <cell r="C69">
            <v>0</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493235</v>
          </cell>
          <cell r="AK69">
            <v>0</v>
          </cell>
          <cell r="AL69">
            <v>0</v>
          </cell>
        </row>
        <row r="70">
          <cell r="A70" t="str">
            <v>GHIPSS Charges</v>
          </cell>
          <cell r="B70">
            <v>68</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16845</v>
          </cell>
          <cell r="AA70">
            <v>26501</v>
          </cell>
          <cell r="AB70">
            <v>64728</v>
          </cell>
          <cell r="AC70">
            <v>41270</v>
          </cell>
          <cell r="AD70">
            <v>53847</v>
          </cell>
          <cell r="AE70">
            <v>76646</v>
          </cell>
          <cell r="AF70">
            <v>74822</v>
          </cell>
          <cell r="AG70">
            <v>67158</v>
          </cell>
          <cell r="AH70">
            <v>136983</v>
          </cell>
          <cell r="AI70">
            <v>85971</v>
          </cell>
          <cell r="AJ70">
            <v>71633</v>
          </cell>
          <cell r="AK70">
            <v>0</v>
          </cell>
          <cell r="AL70">
            <v>0</v>
          </cell>
        </row>
        <row r="71">
          <cell r="A71" t="str">
            <v>Suspended Staff Account</v>
          </cell>
          <cell r="B71">
            <v>69</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67643</v>
          </cell>
          <cell r="AA71">
            <v>-9502</v>
          </cell>
          <cell r="AB71">
            <v>-5090</v>
          </cell>
          <cell r="AC71">
            <v>-5090</v>
          </cell>
          <cell r="AD71">
            <v>-5090</v>
          </cell>
          <cell r="AE71">
            <v>-5090</v>
          </cell>
          <cell r="AF71">
            <v>-5090</v>
          </cell>
          <cell r="AG71">
            <v>-5090</v>
          </cell>
          <cell r="AH71">
            <v>0</v>
          </cell>
          <cell r="AI71">
            <v>0</v>
          </cell>
          <cell r="AJ71">
            <v>0</v>
          </cell>
          <cell r="AK71">
            <v>0</v>
          </cell>
          <cell r="AL71">
            <v>0</v>
          </cell>
        </row>
        <row r="72">
          <cell r="A72" t="str">
            <v>Property, Plant &amp; Equipment</v>
          </cell>
          <cell r="B72">
            <v>70</v>
          </cell>
          <cell r="C72">
            <v>11852246</v>
          </cell>
          <cell r="D72">
            <v>11524114.649999976</v>
          </cell>
          <cell r="E72">
            <v>11241084.069999993</v>
          </cell>
          <cell r="F72">
            <v>14411138.800000012</v>
          </cell>
          <cell r="G72">
            <v>14455576.860000014</v>
          </cell>
          <cell r="H72">
            <v>14177961.590000033</v>
          </cell>
          <cell r="I72">
            <v>14006139.280000031</v>
          </cell>
          <cell r="J72">
            <v>15019604.569999993</v>
          </cell>
          <cell r="K72">
            <v>14918139.310000002</v>
          </cell>
          <cell r="L72">
            <v>15261329.850000024</v>
          </cell>
          <cell r="M72">
            <v>15898111.850000024</v>
          </cell>
          <cell r="N72">
            <v>15466219</v>
          </cell>
          <cell r="O72">
            <v>13406420</v>
          </cell>
          <cell r="P72">
            <v>13229121</v>
          </cell>
          <cell r="Q72">
            <v>13061580</v>
          </cell>
          <cell r="R72">
            <v>12976003</v>
          </cell>
          <cell r="S72">
            <v>13172011</v>
          </cell>
          <cell r="T72">
            <v>13044500</v>
          </cell>
          <cell r="U72">
            <v>12984897</v>
          </cell>
          <cell r="V72">
            <v>12814397</v>
          </cell>
          <cell r="W72">
            <v>12840503</v>
          </cell>
          <cell r="X72">
            <v>14521830</v>
          </cell>
          <cell r="Y72">
            <v>14044860</v>
          </cell>
          <cell r="Z72">
            <v>14016726</v>
          </cell>
          <cell r="AA72">
            <v>11311035</v>
          </cell>
          <cell r="AB72">
            <v>11207341</v>
          </cell>
          <cell r="AC72">
            <v>11212975</v>
          </cell>
          <cell r="AD72">
            <v>11082542</v>
          </cell>
          <cell r="AE72">
            <v>11133491</v>
          </cell>
          <cell r="AF72">
            <v>11057237.880000001</v>
          </cell>
          <cell r="AG72">
            <v>11149644</v>
          </cell>
          <cell r="AH72">
            <v>11122548</v>
          </cell>
          <cell r="AI72">
            <v>10939869.41</v>
          </cell>
          <cell r="AJ72">
            <v>11044191</v>
          </cell>
          <cell r="AK72">
            <v>0</v>
          </cell>
          <cell r="AL72">
            <v>0</v>
          </cell>
        </row>
        <row r="73">
          <cell r="A73" t="str">
            <v>TOTAL ASSETS</v>
          </cell>
          <cell r="B73">
            <v>71</v>
          </cell>
          <cell r="C73">
            <v>319396212.46000004</v>
          </cell>
          <cell r="D73">
            <v>322726985.61000001</v>
          </cell>
          <cell r="E73">
            <v>290242827.02999997</v>
          </cell>
          <cell r="F73">
            <v>280107530.60000002</v>
          </cell>
          <cell r="G73">
            <v>302566395.58000004</v>
          </cell>
          <cell r="H73">
            <v>291240160.12000006</v>
          </cell>
          <cell r="I73">
            <v>300327285.14000005</v>
          </cell>
          <cell r="J73">
            <v>263955551.97</v>
          </cell>
          <cell r="K73">
            <v>285720006.16000003</v>
          </cell>
          <cell r="L73">
            <v>318210819.93000007</v>
          </cell>
          <cell r="M73">
            <v>389465868.59000003</v>
          </cell>
          <cell r="N73">
            <v>273914830</v>
          </cell>
          <cell r="O73">
            <v>331637930.81</v>
          </cell>
          <cell r="P73">
            <v>342837393.99000001</v>
          </cell>
          <cell r="Q73">
            <v>322778150.35000002</v>
          </cell>
          <cell r="R73">
            <v>280319558.81999999</v>
          </cell>
          <cell r="S73">
            <v>360622511.19999999</v>
          </cell>
          <cell r="T73">
            <v>366453833.12</v>
          </cell>
          <cell r="U73">
            <v>404733590.7299999</v>
          </cell>
          <cell r="V73">
            <v>389551862.39999998</v>
          </cell>
          <cell r="W73">
            <v>450105703.85000002</v>
          </cell>
          <cell r="X73">
            <v>398517905.13999999</v>
          </cell>
          <cell r="Y73">
            <v>375545077</v>
          </cell>
          <cell r="Z73">
            <v>326436776.33000004</v>
          </cell>
          <cell r="AA73">
            <v>381938120</v>
          </cell>
          <cell r="AB73">
            <v>364295957.31</v>
          </cell>
          <cell r="AC73">
            <v>433979213.51999998</v>
          </cell>
          <cell r="AD73">
            <v>396971598</v>
          </cell>
          <cell r="AE73">
            <v>431537032.60000002</v>
          </cell>
          <cell r="AF73">
            <v>400389180.03999996</v>
          </cell>
          <cell r="AG73">
            <v>402814659.75999999</v>
          </cell>
          <cell r="AH73">
            <v>381409413.56999999</v>
          </cell>
          <cell r="AI73">
            <v>430349830.56</v>
          </cell>
          <cell r="AJ73">
            <v>492746828.38999999</v>
          </cell>
          <cell r="AK73">
            <v>0</v>
          </cell>
          <cell r="AL73">
            <v>0</v>
          </cell>
        </row>
        <row r="74">
          <cell r="A74" t="str">
            <v>Total Deposits from Banks</v>
          </cell>
          <cell r="B74">
            <v>72</v>
          </cell>
          <cell r="C74">
            <v>239670899.24000001</v>
          </cell>
          <cell r="D74">
            <v>252483929.48000002</v>
          </cell>
          <cell r="E74">
            <v>227544818.87</v>
          </cell>
          <cell r="F74">
            <v>218836026.92000002</v>
          </cell>
          <cell r="G74">
            <v>239758594.56999999</v>
          </cell>
          <cell r="H74">
            <v>227529658.69</v>
          </cell>
          <cell r="I74">
            <v>239431036.20999998</v>
          </cell>
          <cell r="J74">
            <v>203685620.44000003</v>
          </cell>
          <cell r="K74">
            <v>227668387.58000001</v>
          </cell>
          <cell r="L74">
            <v>260057760.80000001</v>
          </cell>
          <cell r="M74">
            <v>334785452.56999999</v>
          </cell>
          <cell r="N74">
            <v>226663617</v>
          </cell>
          <cell r="O74">
            <v>278272547</v>
          </cell>
          <cell r="P74">
            <v>291091962</v>
          </cell>
          <cell r="Q74">
            <v>264968211</v>
          </cell>
          <cell r="R74">
            <v>223342752</v>
          </cell>
          <cell r="S74">
            <v>283592463</v>
          </cell>
          <cell r="T74">
            <v>292619422</v>
          </cell>
          <cell r="U74">
            <v>270130241</v>
          </cell>
          <cell r="V74">
            <v>242425089</v>
          </cell>
          <cell r="W74">
            <v>296150931.04000002</v>
          </cell>
          <cell r="X74">
            <v>305482873</v>
          </cell>
          <cell r="Y74">
            <v>285578332.42000002</v>
          </cell>
          <cell r="Z74">
            <v>249930403</v>
          </cell>
          <cell r="AA74">
            <v>291397923</v>
          </cell>
          <cell r="AB74">
            <v>285722954</v>
          </cell>
          <cell r="AC74">
            <v>321503446.44</v>
          </cell>
          <cell r="AD74">
            <v>288365642</v>
          </cell>
          <cell r="AE74">
            <v>321225352.27999997</v>
          </cell>
          <cell r="AF74">
            <v>301124888.38999999</v>
          </cell>
          <cell r="AG74">
            <v>299173054</v>
          </cell>
          <cell r="AH74">
            <v>278894218.24000001</v>
          </cell>
          <cell r="AI74">
            <v>323486635.54000002</v>
          </cell>
          <cell r="AJ74">
            <v>384656190.5</v>
          </cell>
          <cell r="AK74">
            <v>0</v>
          </cell>
          <cell r="AL74">
            <v>0</v>
          </cell>
        </row>
        <row r="75">
          <cell r="A75" t="str">
            <v xml:space="preserve"> 5% Reserve of RCBs</v>
          </cell>
          <cell r="B75">
            <v>73</v>
          </cell>
          <cell r="C75">
            <v>99060874.650000006</v>
          </cell>
          <cell r="D75">
            <v>102027826.97</v>
          </cell>
          <cell r="E75">
            <v>101847066.47</v>
          </cell>
          <cell r="F75">
            <v>101991357.91</v>
          </cell>
          <cell r="G75">
            <v>100987902.95999999</v>
          </cell>
          <cell r="H75">
            <v>101412284.75</v>
          </cell>
          <cell r="I75">
            <v>101482703.36</v>
          </cell>
          <cell r="J75">
            <v>104092049.15000001</v>
          </cell>
          <cell r="K75">
            <v>104544429.14</v>
          </cell>
          <cell r="L75">
            <v>102941597.31999999</v>
          </cell>
          <cell r="M75">
            <v>106570530.36</v>
          </cell>
          <cell r="N75">
            <v>113499190</v>
          </cell>
          <cell r="O75">
            <v>113499190</v>
          </cell>
          <cell r="P75">
            <v>120436828</v>
          </cell>
          <cell r="Q75">
            <v>123922133</v>
          </cell>
          <cell r="R75">
            <v>124307622</v>
          </cell>
          <cell r="S75">
            <v>127031780</v>
          </cell>
          <cell r="T75">
            <v>127441396</v>
          </cell>
          <cell r="U75">
            <v>129283218</v>
          </cell>
          <cell r="V75">
            <v>130436907</v>
          </cell>
          <cell r="W75">
            <v>131356079</v>
          </cell>
          <cell r="X75">
            <v>131944382</v>
          </cell>
          <cell r="Y75">
            <v>130391898</v>
          </cell>
          <cell r="Z75">
            <v>133062510</v>
          </cell>
          <cell r="AA75">
            <v>138944540</v>
          </cell>
          <cell r="AB75">
            <v>146583651</v>
          </cell>
          <cell r="AC75">
            <v>148042689</v>
          </cell>
          <cell r="AD75">
            <v>149533236</v>
          </cell>
          <cell r="AE75">
            <v>150052514</v>
          </cell>
          <cell r="AF75">
            <v>151939687</v>
          </cell>
          <cell r="AG75">
            <v>153560419</v>
          </cell>
          <cell r="AH75">
            <v>153386131</v>
          </cell>
          <cell r="AI75">
            <v>153413308</v>
          </cell>
          <cell r="AJ75">
            <v>150856813</v>
          </cell>
          <cell r="AK75">
            <v>0</v>
          </cell>
          <cell r="AL75">
            <v>0</v>
          </cell>
        </row>
        <row r="76">
          <cell r="A76" t="str">
            <v>Clearing Accounts - RCBs</v>
          </cell>
          <cell r="B76">
            <v>74</v>
          </cell>
          <cell r="C76">
            <v>70213698.980000004</v>
          </cell>
          <cell r="D76">
            <v>97196776.900000006</v>
          </cell>
          <cell r="E76">
            <v>75243426.790000007</v>
          </cell>
          <cell r="F76">
            <v>73739343.400000006</v>
          </cell>
          <cell r="G76">
            <v>87845366</v>
          </cell>
          <cell r="H76">
            <v>75842048.329999998</v>
          </cell>
          <cell r="I76">
            <v>91226007.239999995</v>
          </cell>
          <cell r="J76">
            <v>59231245.68</v>
          </cell>
          <cell r="K76">
            <v>83696632.829999998</v>
          </cell>
          <cell r="L76">
            <v>94938837.870000005</v>
          </cell>
          <cell r="M76">
            <v>122214631.59999999</v>
          </cell>
          <cell r="N76">
            <v>66964211</v>
          </cell>
          <cell r="O76">
            <v>94207641</v>
          </cell>
          <cell r="P76">
            <v>102457418</v>
          </cell>
          <cell r="Q76">
            <v>79397361</v>
          </cell>
          <cell r="R76">
            <v>65006914</v>
          </cell>
          <cell r="S76">
            <v>98310768</v>
          </cell>
          <cell r="T76">
            <v>102415000</v>
          </cell>
          <cell r="U76">
            <v>83008997</v>
          </cell>
          <cell r="V76">
            <v>70722456</v>
          </cell>
          <cell r="W76">
            <v>131779126.04000001</v>
          </cell>
          <cell r="X76">
            <v>108296615</v>
          </cell>
          <cell r="Y76">
            <v>96026558.420000002</v>
          </cell>
          <cell r="Z76">
            <v>74033017</v>
          </cell>
          <cell r="AA76">
            <v>94028158</v>
          </cell>
          <cell r="AB76">
            <v>82024152</v>
          </cell>
          <cell r="AC76">
            <v>98605606.439999998</v>
          </cell>
          <cell r="AD76">
            <v>78119155</v>
          </cell>
          <cell r="AE76">
            <v>107506004.28</v>
          </cell>
          <cell r="AF76">
            <v>82438367.390000001</v>
          </cell>
          <cell r="AG76">
            <v>76084301</v>
          </cell>
          <cell r="AH76">
            <v>74657760.239999995</v>
          </cell>
          <cell r="AI76">
            <v>107613001.54000001</v>
          </cell>
          <cell r="AJ76">
            <v>135077051.5</v>
          </cell>
          <cell r="AK76">
            <v>0</v>
          </cell>
          <cell r="AL76">
            <v>0</v>
          </cell>
        </row>
        <row r="77">
          <cell r="A77" t="str">
            <v>Apex Certificate of Deposit (ACOD)</v>
          </cell>
          <cell r="B77">
            <v>75</v>
          </cell>
          <cell r="C77">
            <v>61141000</v>
          </cell>
          <cell r="D77">
            <v>44354000</v>
          </cell>
          <cell r="E77">
            <v>42299000</v>
          </cell>
          <cell r="F77">
            <v>34650000</v>
          </cell>
          <cell r="G77">
            <v>42000000</v>
          </cell>
          <cell r="H77">
            <v>41150000</v>
          </cell>
          <cell r="I77">
            <v>38297000</v>
          </cell>
          <cell r="J77">
            <v>32257000</v>
          </cell>
          <cell r="K77">
            <v>31622000</v>
          </cell>
          <cell r="L77">
            <v>53252000</v>
          </cell>
          <cell r="M77">
            <v>96674965</v>
          </cell>
          <cell r="N77">
            <v>36874890</v>
          </cell>
          <cell r="O77">
            <v>61230390</v>
          </cell>
          <cell r="P77">
            <v>60072390</v>
          </cell>
          <cell r="Q77">
            <v>55023390</v>
          </cell>
          <cell r="R77">
            <v>28312890</v>
          </cell>
          <cell r="S77">
            <v>52614590</v>
          </cell>
          <cell r="T77">
            <v>57287700</v>
          </cell>
          <cell r="U77">
            <v>52562700</v>
          </cell>
          <cell r="V77">
            <v>36890400</v>
          </cell>
          <cell r="W77">
            <v>28950400</v>
          </cell>
          <cell r="X77">
            <v>59466400</v>
          </cell>
          <cell r="Y77">
            <v>53644400</v>
          </cell>
          <cell r="Z77">
            <v>37729400</v>
          </cell>
          <cell r="AA77">
            <v>53269900</v>
          </cell>
          <cell r="AB77">
            <v>52109400</v>
          </cell>
          <cell r="AC77">
            <v>70969400</v>
          </cell>
          <cell r="AD77">
            <v>56997500</v>
          </cell>
          <cell r="AE77">
            <v>55927500</v>
          </cell>
          <cell r="AF77">
            <v>54807500</v>
          </cell>
          <cell r="AG77">
            <v>57789000</v>
          </cell>
          <cell r="AH77">
            <v>43824000</v>
          </cell>
          <cell r="AI77">
            <v>55474000</v>
          </cell>
          <cell r="AJ77">
            <v>90236000</v>
          </cell>
          <cell r="AK77">
            <v>0</v>
          </cell>
          <cell r="AL77">
            <v>0</v>
          </cell>
        </row>
        <row r="78">
          <cell r="A78" t="str">
            <v>Short -Term Borrowing - RCBs</v>
          </cell>
          <cell r="B78">
            <v>76</v>
          </cell>
          <cell r="C78">
            <v>9255325.6099999994</v>
          </cell>
          <cell r="D78">
            <v>8905325.6099999994</v>
          </cell>
          <cell r="E78">
            <v>8155325.6100000003</v>
          </cell>
          <cell r="F78">
            <v>8455325.6099999994</v>
          </cell>
          <cell r="G78">
            <v>8925325.6099999994</v>
          </cell>
          <cell r="H78">
            <v>9125325.6099999994</v>
          </cell>
          <cell r="I78">
            <v>8425325.6099999994</v>
          </cell>
          <cell r="J78">
            <v>8105325.6100000003</v>
          </cell>
          <cell r="K78">
            <v>7805325.6100000003</v>
          </cell>
          <cell r="L78">
            <v>8925325.6099999994</v>
          </cell>
          <cell r="M78">
            <v>9325325.6099999994</v>
          </cell>
          <cell r="N78">
            <v>9325326</v>
          </cell>
          <cell r="O78">
            <v>9335326</v>
          </cell>
          <cell r="P78">
            <v>8125326</v>
          </cell>
          <cell r="Q78">
            <v>6625327</v>
          </cell>
          <cell r="R78">
            <v>5715326</v>
          </cell>
          <cell r="S78">
            <v>5635325</v>
          </cell>
          <cell r="T78">
            <v>5475326</v>
          </cell>
          <cell r="U78">
            <v>5275326</v>
          </cell>
          <cell r="V78">
            <v>4375326</v>
          </cell>
          <cell r="W78">
            <v>4065326</v>
          </cell>
          <cell r="X78">
            <v>5775476</v>
          </cell>
          <cell r="Y78">
            <v>5515476</v>
          </cell>
          <cell r="Z78">
            <v>5105476</v>
          </cell>
          <cell r="AA78">
            <v>5155325</v>
          </cell>
          <cell r="AB78">
            <v>5005751</v>
          </cell>
          <cell r="AC78">
            <v>3885751</v>
          </cell>
          <cell r="AD78">
            <v>3715751</v>
          </cell>
          <cell r="AE78">
            <v>7739334</v>
          </cell>
          <cell r="AF78">
            <v>11939334</v>
          </cell>
          <cell r="AG78">
            <v>11739334</v>
          </cell>
          <cell r="AH78">
            <v>7026327</v>
          </cell>
          <cell r="AI78">
            <v>6986326</v>
          </cell>
          <cell r="AJ78">
            <v>8486326</v>
          </cell>
          <cell r="AK78">
            <v>0</v>
          </cell>
          <cell r="AL78">
            <v>0</v>
          </cell>
        </row>
        <row r="79">
          <cell r="A79" t="str">
            <v>Others</v>
          </cell>
          <cell r="B79">
            <v>77</v>
          </cell>
          <cell r="C79">
            <v>0</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cell r="AH79">
            <v>0</v>
          </cell>
          <cell r="AI79">
            <v>0</v>
          </cell>
          <cell r="AJ79">
            <v>0</v>
          </cell>
          <cell r="AK79">
            <v>0</v>
          </cell>
          <cell r="AL79">
            <v>0</v>
          </cell>
        </row>
        <row r="80">
          <cell r="A80" t="str">
            <v>Total Deposits from customers</v>
          </cell>
          <cell r="B80">
            <v>78</v>
          </cell>
          <cell r="C80">
            <v>5355861.5</v>
          </cell>
          <cell r="D80">
            <v>5446457.9900000002</v>
          </cell>
          <cell r="E80">
            <v>5802585.4800000004</v>
          </cell>
          <cell r="F80">
            <v>5324256.5599999996</v>
          </cell>
          <cell r="G80">
            <v>8432030.3399999999</v>
          </cell>
          <cell r="H80">
            <v>7207203.6499999994</v>
          </cell>
          <cell r="I80">
            <v>7566132.9000000004</v>
          </cell>
          <cell r="J80">
            <v>7230467.3899999997</v>
          </cell>
          <cell r="K80">
            <v>7605496.1600000001</v>
          </cell>
          <cell r="L80">
            <v>5871953.2000000002</v>
          </cell>
          <cell r="M80">
            <v>7234171.9099999992</v>
          </cell>
          <cell r="N80">
            <v>5236818</v>
          </cell>
          <cell r="O80">
            <v>10654627.92</v>
          </cell>
          <cell r="P80">
            <v>10466533.59</v>
          </cell>
          <cell r="Q80">
            <v>17577999.140000001</v>
          </cell>
          <cell r="R80">
            <v>19092535.730000004</v>
          </cell>
          <cell r="S80">
            <v>36984198.629999995</v>
          </cell>
          <cell r="T80">
            <v>31531513.010000002</v>
          </cell>
          <cell r="U80">
            <v>94244368.290000007</v>
          </cell>
          <cell r="V80">
            <v>107210411.67999999</v>
          </cell>
          <cell r="W80">
            <v>114587987.51000001</v>
          </cell>
          <cell r="X80">
            <v>50180865.690000005</v>
          </cell>
          <cell r="Y80">
            <v>43707524.530000001</v>
          </cell>
          <cell r="Z80">
            <v>27987990</v>
          </cell>
          <cell r="AA80">
            <v>45897277</v>
          </cell>
          <cell r="AB80">
            <v>34537305</v>
          </cell>
          <cell r="AC80">
            <v>40376265.060000002</v>
          </cell>
          <cell r="AD80">
            <v>35992759.870000005</v>
          </cell>
          <cell r="AE80">
            <v>36191837.539999999</v>
          </cell>
          <cell r="AF80">
            <v>20762629</v>
          </cell>
          <cell r="AG80">
            <v>22701377</v>
          </cell>
          <cell r="AH80">
            <v>20653946</v>
          </cell>
          <cell r="AI80">
            <v>28202761.5</v>
          </cell>
          <cell r="AJ80">
            <v>27101904</v>
          </cell>
          <cell r="AK80">
            <v>0</v>
          </cell>
          <cell r="AL80">
            <v>0</v>
          </cell>
        </row>
        <row r="81">
          <cell r="A81" t="str">
            <v>Corporate Current Accounts</v>
          </cell>
          <cell r="B81">
            <v>79</v>
          </cell>
          <cell r="C81">
            <v>3104492.24</v>
          </cell>
          <cell r="D81">
            <v>3457292</v>
          </cell>
          <cell r="E81">
            <v>3480748.37</v>
          </cell>
          <cell r="F81">
            <v>3568805.55</v>
          </cell>
          <cell r="G81">
            <v>6759839.3700000001</v>
          </cell>
          <cell r="H81">
            <v>5883872.0599999996</v>
          </cell>
          <cell r="I81">
            <v>6347472.25</v>
          </cell>
          <cell r="J81">
            <v>5840536.2999999998</v>
          </cell>
          <cell r="K81">
            <v>6155717</v>
          </cell>
          <cell r="L81">
            <v>4157198.65</v>
          </cell>
          <cell r="M81">
            <v>4352871.38</v>
          </cell>
          <cell r="N81">
            <v>2041052</v>
          </cell>
          <cell r="O81">
            <v>1697953.99</v>
          </cell>
          <cell r="P81">
            <v>2335231.63</v>
          </cell>
          <cell r="Q81">
            <v>2533671.37</v>
          </cell>
          <cell r="R81">
            <v>13296918.940000001</v>
          </cell>
          <cell r="S81">
            <v>4565838.72</v>
          </cell>
          <cell r="T81">
            <v>2461029.89</v>
          </cell>
          <cell r="U81">
            <v>1950244.65</v>
          </cell>
          <cell r="V81">
            <v>2463557.7999999998</v>
          </cell>
          <cell r="W81">
            <v>3573476</v>
          </cell>
          <cell r="X81">
            <v>1967652.8299999998</v>
          </cell>
          <cell r="Y81">
            <v>2581736.64</v>
          </cell>
          <cell r="Z81">
            <v>3233432</v>
          </cell>
          <cell r="AA81">
            <v>3703347</v>
          </cell>
          <cell r="AB81">
            <v>4248293</v>
          </cell>
          <cell r="AC81">
            <v>6157596</v>
          </cell>
          <cell r="AD81">
            <v>2903944</v>
          </cell>
          <cell r="AE81">
            <v>2449219</v>
          </cell>
          <cell r="AF81">
            <v>2218623</v>
          </cell>
          <cell r="AG81">
            <v>1768501</v>
          </cell>
          <cell r="AH81">
            <v>1666603</v>
          </cell>
          <cell r="AI81">
            <v>4213190</v>
          </cell>
          <cell r="AJ81">
            <v>3763658</v>
          </cell>
          <cell r="AK81">
            <v>0</v>
          </cell>
          <cell r="AL81">
            <v>0</v>
          </cell>
        </row>
        <row r="82">
          <cell r="A82" t="str">
            <v>Mobile Money Float Accounts</v>
          </cell>
          <cell r="B82">
            <v>80</v>
          </cell>
          <cell r="C82">
            <v>0</v>
          </cell>
          <cell r="D82">
            <v>0</v>
          </cell>
          <cell r="E82">
            <v>0</v>
          </cell>
          <cell r="F82">
            <v>0</v>
          </cell>
          <cell r="G82">
            <v>0</v>
          </cell>
          <cell r="H82">
            <v>0</v>
          </cell>
          <cell r="I82">
            <v>0</v>
          </cell>
          <cell r="J82">
            <v>43957.04</v>
          </cell>
          <cell r="K82">
            <v>348962.67</v>
          </cell>
          <cell r="L82">
            <v>576676.14</v>
          </cell>
          <cell r="M82">
            <v>1745635.98</v>
          </cell>
          <cell r="N82">
            <v>1999745</v>
          </cell>
          <cell r="O82">
            <v>7350349.9299999997</v>
          </cell>
          <cell r="P82">
            <v>6699439.96</v>
          </cell>
          <cell r="Q82">
            <v>13537384.770000001</v>
          </cell>
          <cell r="R82">
            <v>4485706.96</v>
          </cell>
          <cell r="S82">
            <v>31055553.789999999</v>
          </cell>
          <cell r="T82">
            <v>27613428</v>
          </cell>
          <cell r="U82">
            <v>90818350.239999995</v>
          </cell>
          <cell r="V82">
            <v>103677350.88</v>
          </cell>
          <cell r="W82">
            <v>109981135.2</v>
          </cell>
          <cell r="X82">
            <v>47166517.090000004</v>
          </cell>
          <cell r="Y82">
            <v>39941765.939999998</v>
          </cell>
          <cell r="Z82">
            <v>22883102</v>
          </cell>
          <cell r="AA82">
            <v>40552660</v>
          </cell>
          <cell r="AB82">
            <v>28600777</v>
          </cell>
          <cell r="AC82">
            <v>32447945</v>
          </cell>
          <cell r="AD82">
            <v>31301913.870000001</v>
          </cell>
          <cell r="AE82">
            <v>32114499.539999999</v>
          </cell>
          <cell r="AF82">
            <v>16822498</v>
          </cell>
          <cell r="AG82">
            <v>19144439</v>
          </cell>
          <cell r="AH82">
            <v>17310784</v>
          </cell>
          <cell r="AI82">
            <v>22144575.5</v>
          </cell>
          <cell r="AJ82">
            <v>21526390</v>
          </cell>
          <cell r="AK82">
            <v>0</v>
          </cell>
          <cell r="AL82">
            <v>0</v>
          </cell>
        </row>
        <row r="83">
          <cell r="A83" t="str">
            <v>MTN Float Account</v>
          </cell>
          <cell r="B83">
            <v>81</v>
          </cell>
          <cell r="C83">
            <v>0</v>
          </cell>
          <cell r="D83">
            <v>0</v>
          </cell>
          <cell r="E83">
            <v>0</v>
          </cell>
          <cell r="F83">
            <v>0</v>
          </cell>
          <cell r="G83">
            <v>0</v>
          </cell>
          <cell r="H83">
            <v>0</v>
          </cell>
          <cell r="I83">
            <v>0</v>
          </cell>
          <cell r="J83">
            <v>43957.04</v>
          </cell>
          <cell r="K83">
            <v>348962.67</v>
          </cell>
          <cell r="L83">
            <v>576676.14</v>
          </cell>
          <cell r="M83">
            <v>1745635.98</v>
          </cell>
          <cell r="N83">
            <v>1999745</v>
          </cell>
          <cell r="O83">
            <v>7268723.9299999997</v>
          </cell>
          <cell r="P83">
            <v>6617475.5099999998</v>
          </cell>
          <cell r="Q83">
            <v>13440009.380000001</v>
          </cell>
          <cell r="R83">
            <v>4387902</v>
          </cell>
          <cell r="S83">
            <v>30957305</v>
          </cell>
          <cell r="T83">
            <v>27510743</v>
          </cell>
          <cell r="U83">
            <v>90715198</v>
          </cell>
          <cell r="V83">
            <v>103672938.88</v>
          </cell>
          <cell r="W83">
            <v>109949480.08</v>
          </cell>
          <cell r="X83">
            <v>47114693</v>
          </cell>
          <cell r="Y83">
            <v>39889707.579999998</v>
          </cell>
          <cell r="Z83">
            <v>22830800</v>
          </cell>
          <cell r="AA83">
            <v>40500114</v>
          </cell>
          <cell r="AB83">
            <v>28545204</v>
          </cell>
          <cell r="AC83">
            <v>32442729</v>
          </cell>
          <cell r="AD83">
            <v>31299491.870000001</v>
          </cell>
          <cell r="AE83">
            <v>32112066.539999999</v>
          </cell>
          <cell r="AF83">
            <v>16820054</v>
          </cell>
          <cell r="AG83">
            <v>19141983</v>
          </cell>
          <cell r="AH83">
            <v>17308316</v>
          </cell>
          <cell r="AI83">
            <v>22142097.5</v>
          </cell>
          <cell r="AJ83">
            <v>21523900</v>
          </cell>
          <cell r="AK83">
            <v>0</v>
          </cell>
          <cell r="AL83">
            <v>0</v>
          </cell>
        </row>
        <row r="84">
          <cell r="A84" t="str">
            <v>Airtel Float Account</v>
          </cell>
          <cell r="B84">
            <v>82</v>
          </cell>
          <cell r="C84">
            <v>0</v>
          </cell>
          <cell r="D84">
            <v>0</v>
          </cell>
          <cell r="E84">
            <v>0</v>
          </cell>
          <cell r="F84">
            <v>0</v>
          </cell>
          <cell r="G84">
            <v>0</v>
          </cell>
          <cell r="H84">
            <v>0</v>
          </cell>
          <cell r="I84">
            <v>0</v>
          </cell>
          <cell r="J84">
            <v>0</v>
          </cell>
          <cell r="K84">
            <v>0</v>
          </cell>
          <cell r="L84">
            <v>0</v>
          </cell>
          <cell r="M84">
            <v>0</v>
          </cell>
          <cell r="N84">
            <v>0</v>
          </cell>
          <cell r="O84">
            <v>81626</v>
          </cell>
          <cell r="P84">
            <v>81964.45</v>
          </cell>
          <cell r="Q84">
            <v>97375.39</v>
          </cell>
          <cell r="R84">
            <v>97804.96</v>
          </cell>
          <cell r="S84">
            <v>98248.79</v>
          </cell>
          <cell r="T84">
            <v>102685</v>
          </cell>
          <cell r="U84">
            <v>103152.24</v>
          </cell>
          <cell r="V84">
            <v>4412</v>
          </cell>
          <cell r="W84">
            <v>31655.119999999999</v>
          </cell>
          <cell r="X84">
            <v>51824.09</v>
          </cell>
          <cell r="Y84">
            <v>52058.36</v>
          </cell>
          <cell r="Z84">
            <v>52302</v>
          </cell>
          <cell r="AA84">
            <v>52546</v>
          </cell>
          <cell r="AB84">
            <v>55573</v>
          </cell>
          <cell r="AC84">
            <v>5216</v>
          </cell>
          <cell r="AD84">
            <v>2422</v>
          </cell>
          <cell r="AE84">
            <v>2433</v>
          </cell>
          <cell r="AF84">
            <v>2444</v>
          </cell>
          <cell r="AG84">
            <v>2456</v>
          </cell>
          <cell r="AH84">
            <v>2468</v>
          </cell>
          <cell r="AI84">
            <v>2478</v>
          </cell>
          <cell r="AJ84">
            <v>2490</v>
          </cell>
          <cell r="AK84">
            <v>0</v>
          </cell>
          <cell r="AL84">
            <v>0</v>
          </cell>
        </row>
        <row r="85">
          <cell r="A85" t="str">
            <v>Vodafone Float Account</v>
          </cell>
          <cell r="B85">
            <v>83</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row>
        <row r="86">
          <cell r="A86" t="str">
            <v>Staff Current Account</v>
          </cell>
          <cell r="B86">
            <v>84</v>
          </cell>
          <cell r="C86">
            <v>2251369.2599999998</v>
          </cell>
          <cell r="D86">
            <v>1989165.99</v>
          </cell>
          <cell r="E86">
            <v>2321837.11</v>
          </cell>
          <cell r="F86">
            <v>1755451.01</v>
          </cell>
          <cell r="G86">
            <v>1672190.97</v>
          </cell>
          <cell r="H86">
            <v>1323331.5899999999</v>
          </cell>
          <cell r="I86">
            <v>1218660.6499999999</v>
          </cell>
          <cell r="J86">
            <v>1345974.05</v>
          </cell>
          <cell r="K86">
            <v>1100816.49</v>
          </cell>
          <cell r="L86">
            <v>1138078.4099999999</v>
          </cell>
          <cell r="M86">
            <v>1135664.55</v>
          </cell>
          <cell r="N86">
            <v>1196021</v>
          </cell>
          <cell r="O86">
            <v>1606324</v>
          </cell>
          <cell r="P86">
            <v>1431862</v>
          </cell>
          <cell r="Q86">
            <v>1506943</v>
          </cell>
          <cell r="R86">
            <v>1309909.83</v>
          </cell>
          <cell r="S86">
            <v>1362806.12</v>
          </cell>
          <cell r="T86">
            <v>1457055.12</v>
          </cell>
          <cell r="U86">
            <v>1475773.4</v>
          </cell>
          <cell r="V86">
            <v>1069503</v>
          </cell>
          <cell r="W86">
            <v>1033376.31</v>
          </cell>
          <cell r="X86">
            <v>1046695.77</v>
          </cell>
          <cell r="Y86">
            <v>1184021.95</v>
          </cell>
          <cell r="Z86">
            <v>1871456</v>
          </cell>
          <cell r="AA86">
            <v>1641270</v>
          </cell>
          <cell r="AB86">
            <v>1688235</v>
          </cell>
          <cell r="AC86">
            <v>1770724.06</v>
          </cell>
          <cell r="AD86">
            <v>1786902</v>
          </cell>
          <cell r="AE86">
            <v>1628119</v>
          </cell>
          <cell r="AF86">
            <v>1721508</v>
          </cell>
          <cell r="AG86">
            <v>1788437</v>
          </cell>
          <cell r="AH86">
            <v>1676559</v>
          </cell>
          <cell r="AI86">
            <v>1844996</v>
          </cell>
          <cell r="AJ86">
            <v>1811856</v>
          </cell>
          <cell r="AK86">
            <v>0</v>
          </cell>
          <cell r="AL86">
            <v>0</v>
          </cell>
        </row>
        <row r="87">
          <cell r="A87" t="str">
            <v>Provisions</v>
          </cell>
          <cell r="B87">
            <v>85</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row>
        <row r="88">
          <cell r="A88" t="str">
            <v>Current Tax Liabilities</v>
          </cell>
          <cell r="B88">
            <v>86</v>
          </cell>
          <cell r="C88">
            <v>0</v>
          </cell>
          <cell r="D88">
            <v>0</v>
          </cell>
          <cell r="E88">
            <v>0</v>
          </cell>
          <cell r="F88">
            <v>0</v>
          </cell>
          <cell r="G88">
            <v>0</v>
          </cell>
          <cell r="H88">
            <v>0</v>
          </cell>
          <cell r="I88">
            <v>0</v>
          </cell>
          <cell r="J88">
            <v>0</v>
          </cell>
          <cell r="K88">
            <v>0</v>
          </cell>
          <cell r="L88">
            <v>0</v>
          </cell>
          <cell r="M88">
            <v>0</v>
          </cell>
          <cell r="N88">
            <v>0</v>
          </cell>
          <cell r="O88">
            <v>200313.99245833349</v>
          </cell>
          <cell r="P88">
            <v>231329.67606666684</v>
          </cell>
          <cell r="Q88">
            <v>89402.033524999861</v>
          </cell>
          <cell r="R88">
            <v>0</v>
          </cell>
          <cell r="S88">
            <v>0</v>
          </cell>
          <cell r="T88">
            <v>7083.1103749992326</v>
          </cell>
          <cell r="U88">
            <v>77059.668116667308</v>
          </cell>
          <cell r="V88">
            <v>0</v>
          </cell>
          <cell r="W88">
            <v>0</v>
          </cell>
          <cell r="X88">
            <v>89757.474166670814</v>
          </cell>
          <cell r="Y88">
            <v>195091.54</v>
          </cell>
          <cell r="Z88">
            <v>0</v>
          </cell>
          <cell r="AA88">
            <v>139643</v>
          </cell>
          <cell r="AB88">
            <v>57538.342499999795</v>
          </cell>
          <cell r="AC88">
            <v>0</v>
          </cell>
          <cell r="AD88">
            <v>0</v>
          </cell>
          <cell r="AE88">
            <v>0</v>
          </cell>
          <cell r="AF88">
            <v>106443.14499999955</v>
          </cell>
          <cell r="AG88">
            <v>252656.37999999989</v>
          </cell>
          <cell r="AH88">
            <v>243843.81750000082</v>
          </cell>
          <cell r="AI88">
            <v>224458.49750000052</v>
          </cell>
          <cell r="AJ88">
            <v>51509.872500000522</v>
          </cell>
          <cell r="AK88">
            <v>0</v>
          </cell>
          <cell r="AL88">
            <v>0</v>
          </cell>
        </row>
        <row r="89">
          <cell r="A89" t="str">
            <v>Deferred Tax Liability</v>
          </cell>
          <cell r="B89">
            <v>87</v>
          </cell>
          <cell r="C89">
            <v>0</v>
          </cell>
          <cell r="D89">
            <v>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cell r="AH89">
            <v>0</v>
          </cell>
          <cell r="AI89">
            <v>0</v>
          </cell>
          <cell r="AJ89">
            <v>0</v>
          </cell>
          <cell r="AK89">
            <v>0</v>
          </cell>
          <cell r="AL89">
            <v>0</v>
          </cell>
        </row>
        <row r="90">
          <cell r="A90" t="str">
            <v>Post exployment liablilty</v>
          </cell>
          <cell r="B90">
            <v>88</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row>
        <row r="91">
          <cell r="A91" t="str">
            <v>Deferred grant</v>
          </cell>
          <cell r="B91">
            <v>89</v>
          </cell>
          <cell r="C91">
            <v>2696520</v>
          </cell>
          <cell r="D91">
            <v>2678023</v>
          </cell>
          <cell r="E91">
            <v>2669587</v>
          </cell>
          <cell r="F91">
            <v>2660609</v>
          </cell>
          <cell r="G91">
            <v>2651631</v>
          </cell>
          <cell r="H91">
            <v>2642653</v>
          </cell>
          <cell r="I91">
            <v>2633675</v>
          </cell>
          <cell r="J91">
            <v>2624698</v>
          </cell>
          <cell r="K91">
            <v>2615720</v>
          </cell>
          <cell r="L91">
            <v>2606742</v>
          </cell>
          <cell r="M91">
            <v>2597764</v>
          </cell>
          <cell r="N91">
            <v>2588786</v>
          </cell>
          <cell r="O91">
            <v>2579809</v>
          </cell>
          <cell r="P91">
            <v>2570830.67</v>
          </cell>
          <cell r="Q91">
            <v>2561852.84</v>
          </cell>
          <cell r="R91">
            <v>2552875.0099999998</v>
          </cell>
          <cell r="S91">
            <v>2543897.1800000002</v>
          </cell>
          <cell r="T91">
            <v>2534919.35</v>
          </cell>
          <cell r="U91">
            <v>2525941.52</v>
          </cell>
          <cell r="V91">
            <v>2516964</v>
          </cell>
          <cell r="W91">
            <v>2507986</v>
          </cell>
          <cell r="X91">
            <v>2499008</v>
          </cell>
          <cell r="Y91">
            <v>2490026</v>
          </cell>
          <cell r="Z91">
            <v>2481045</v>
          </cell>
          <cell r="AA91">
            <v>2472566</v>
          </cell>
          <cell r="AB91">
            <v>2464087</v>
          </cell>
          <cell r="AC91">
            <v>2455609</v>
          </cell>
          <cell r="AD91">
            <v>2447130</v>
          </cell>
          <cell r="AE91">
            <v>2438651</v>
          </cell>
          <cell r="AF91">
            <v>2430172</v>
          </cell>
          <cell r="AG91">
            <v>2421693</v>
          </cell>
          <cell r="AH91">
            <v>2413215</v>
          </cell>
          <cell r="AI91">
            <v>2404736</v>
          </cell>
          <cell r="AJ91">
            <v>2396257</v>
          </cell>
          <cell r="AK91">
            <v>0</v>
          </cell>
          <cell r="AL91">
            <v>0</v>
          </cell>
        </row>
        <row r="92">
          <cell r="A92" t="str">
            <v>Borrowing</v>
          </cell>
          <cell r="B92">
            <v>90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25000000</v>
          </cell>
          <cell r="AD92">
            <v>25000000</v>
          </cell>
          <cell r="AE92">
            <v>26488680</v>
          </cell>
          <cell r="AF92">
            <v>26395636</v>
          </cell>
          <cell r="AG92">
            <v>26395636.329999998</v>
          </cell>
          <cell r="AH92">
            <v>26395636</v>
          </cell>
          <cell r="AI92">
            <v>26302594</v>
          </cell>
          <cell r="AJ92">
            <v>26302594</v>
          </cell>
          <cell r="AK92">
            <v>0</v>
          </cell>
          <cell r="AL92">
            <v>0</v>
          </cell>
        </row>
        <row r="93">
          <cell r="A93" t="str">
            <v>Other Liabilities</v>
          </cell>
          <cell r="B93">
            <v>91</v>
          </cell>
          <cell r="C93">
            <v>26784110</v>
          </cell>
          <cell r="D93">
            <v>16846180</v>
          </cell>
          <cell r="E93">
            <v>18965235.514999986</v>
          </cell>
          <cell r="F93">
            <v>18530730.729999959</v>
          </cell>
          <cell r="G93">
            <v>17036834.644999981</v>
          </cell>
          <cell r="H93">
            <v>21547715.49999994</v>
          </cell>
          <cell r="I93">
            <v>18243594.335000038</v>
          </cell>
          <cell r="J93">
            <v>17841241</v>
          </cell>
          <cell r="K93">
            <v>17475020</v>
          </cell>
          <cell r="L93">
            <v>19236167</v>
          </cell>
          <cell r="M93">
            <v>13616182</v>
          </cell>
          <cell r="N93">
            <v>14612218</v>
          </cell>
          <cell r="O93">
            <v>14516300</v>
          </cell>
          <cell r="P93">
            <v>12969358</v>
          </cell>
          <cell r="Q93">
            <v>12499088</v>
          </cell>
          <cell r="R93">
            <v>11049049</v>
          </cell>
          <cell r="S93">
            <v>13145054</v>
          </cell>
          <cell r="T93">
            <v>14919157</v>
          </cell>
          <cell r="U93">
            <v>12704312</v>
          </cell>
          <cell r="V93">
            <v>12615586</v>
          </cell>
          <cell r="W93">
            <v>12287267</v>
          </cell>
          <cell r="X93">
            <v>15175638.189999999</v>
          </cell>
          <cell r="Y93">
            <v>18133737.420000002</v>
          </cell>
          <cell r="Z93">
            <v>16822316</v>
          </cell>
          <cell r="AA93">
            <v>15526950</v>
          </cell>
          <cell r="AB93">
            <v>15256625.5</v>
          </cell>
          <cell r="AC93">
            <v>15880570.6</v>
          </cell>
          <cell r="AD93">
            <v>16947248.310000002</v>
          </cell>
          <cell r="AE93">
            <v>16590221.5</v>
          </cell>
          <cell r="AF93">
            <v>19980863.079999998</v>
          </cell>
          <cell r="AG93">
            <v>21843055</v>
          </cell>
          <cell r="AH93">
            <v>22807804.5</v>
          </cell>
          <cell r="AI93">
            <v>19786051</v>
          </cell>
          <cell r="AJ93">
            <v>22814624.5</v>
          </cell>
          <cell r="AK93">
            <v>0</v>
          </cell>
          <cell r="AL93">
            <v>0</v>
          </cell>
        </row>
        <row r="94">
          <cell r="A94" t="str">
            <v>Accrued Expenses</v>
          </cell>
          <cell r="B94">
            <v>92</v>
          </cell>
          <cell r="C94">
            <v>0</v>
          </cell>
          <cell r="D94">
            <v>0</v>
          </cell>
          <cell r="E94">
            <v>0</v>
          </cell>
          <cell r="F94">
            <v>0</v>
          </cell>
          <cell r="G94">
            <v>0</v>
          </cell>
          <cell r="H94">
            <v>0</v>
          </cell>
          <cell r="I94">
            <v>0</v>
          </cell>
          <cell r="J94">
            <v>0</v>
          </cell>
          <cell r="K94">
            <v>0</v>
          </cell>
          <cell r="L94">
            <v>0</v>
          </cell>
          <cell r="M94">
            <v>0</v>
          </cell>
          <cell r="N94">
            <v>0</v>
          </cell>
          <cell r="O94">
            <v>2135627</v>
          </cell>
          <cell r="P94">
            <v>2054002</v>
          </cell>
          <cell r="Q94">
            <v>2222485</v>
          </cell>
          <cell r="R94">
            <v>2178815</v>
          </cell>
          <cell r="S94">
            <v>2020983</v>
          </cell>
          <cell r="T94">
            <v>2041279</v>
          </cell>
          <cell r="U94">
            <v>2295850</v>
          </cell>
          <cell r="V94">
            <v>2314019</v>
          </cell>
          <cell r="W94">
            <v>2725433</v>
          </cell>
          <cell r="X94">
            <v>5398606</v>
          </cell>
          <cell r="Y94">
            <v>5442422</v>
          </cell>
          <cell r="Z94">
            <v>4994104</v>
          </cell>
          <cell r="AA94">
            <v>4022951</v>
          </cell>
          <cell r="AB94">
            <v>4107840</v>
          </cell>
          <cell r="AC94">
            <v>4457088</v>
          </cell>
          <cell r="AD94">
            <v>3887466.31</v>
          </cell>
          <cell r="AE94">
            <v>4870571.5</v>
          </cell>
          <cell r="AF94">
            <v>5551956</v>
          </cell>
          <cell r="AG94">
            <v>5479863</v>
          </cell>
          <cell r="AH94">
            <v>5387166</v>
          </cell>
          <cell r="AI94">
            <v>5942903</v>
          </cell>
          <cell r="AJ94">
            <v>6045120</v>
          </cell>
          <cell r="AK94">
            <v>0</v>
          </cell>
          <cell r="AL94">
            <v>0</v>
          </cell>
        </row>
        <row r="95">
          <cell r="A95" t="str">
            <v>Accrued Interest Payable</v>
          </cell>
          <cell r="B95">
            <v>93</v>
          </cell>
          <cell r="C95">
            <v>0</v>
          </cell>
          <cell r="D95">
            <v>0</v>
          </cell>
          <cell r="E95">
            <v>0</v>
          </cell>
          <cell r="F95">
            <v>0</v>
          </cell>
          <cell r="G95">
            <v>0</v>
          </cell>
          <cell r="H95">
            <v>0</v>
          </cell>
          <cell r="I95">
            <v>0</v>
          </cell>
          <cell r="J95">
            <v>0</v>
          </cell>
          <cell r="K95">
            <v>0</v>
          </cell>
          <cell r="L95">
            <v>0</v>
          </cell>
          <cell r="M95">
            <v>0</v>
          </cell>
          <cell r="N95">
            <v>0</v>
          </cell>
          <cell r="O95">
            <v>271917</v>
          </cell>
          <cell r="P95">
            <v>230632</v>
          </cell>
          <cell r="Q95">
            <v>226395</v>
          </cell>
          <cell r="R95">
            <v>181642</v>
          </cell>
          <cell r="S95">
            <v>121835</v>
          </cell>
          <cell r="T95">
            <v>155360</v>
          </cell>
          <cell r="U95">
            <v>256054</v>
          </cell>
          <cell r="V95">
            <v>69320</v>
          </cell>
          <cell r="W95">
            <v>98069</v>
          </cell>
          <cell r="X95">
            <v>104160</v>
          </cell>
          <cell r="Y95">
            <v>99189</v>
          </cell>
          <cell r="Z95">
            <v>122034</v>
          </cell>
          <cell r="AA95">
            <v>111183</v>
          </cell>
          <cell r="AB95">
            <v>102797</v>
          </cell>
          <cell r="AC95">
            <v>353686</v>
          </cell>
          <cell r="AD95">
            <v>704358</v>
          </cell>
          <cell r="AE95">
            <v>1027642</v>
          </cell>
          <cell r="AF95">
            <v>1458574</v>
          </cell>
          <cell r="AG95">
            <v>1931023</v>
          </cell>
          <cell r="AH95">
            <v>2199875</v>
          </cell>
          <cell r="AI95">
            <v>506154</v>
          </cell>
          <cell r="AJ95">
            <v>946296</v>
          </cell>
          <cell r="AK95">
            <v>0</v>
          </cell>
          <cell r="AL95">
            <v>0</v>
          </cell>
        </row>
        <row r="96">
          <cell r="A96" t="str">
            <v>RCBs Cocoa account</v>
          </cell>
          <cell r="B96">
            <v>94</v>
          </cell>
          <cell r="C96">
            <v>0</v>
          </cell>
          <cell r="D96">
            <v>0</v>
          </cell>
          <cell r="E96">
            <v>0</v>
          </cell>
          <cell r="F96">
            <v>0</v>
          </cell>
          <cell r="G96">
            <v>0</v>
          </cell>
          <cell r="H96">
            <v>0</v>
          </cell>
          <cell r="I96">
            <v>0</v>
          </cell>
          <cell r="J96">
            <v>0</v>
          </cell>
          <cell r="K96">
            <v>0</v>
          </cell>
          <cell r="L96">
            <v>0</v>
          </cell>
          <cell r="M96">
            <v>0</v>
          </cell>
          <cell r="N96">
            <v>0</v>
          </cell>
          <cell r="O96">
            <v>34468</v>
          </cell>
          <cell r="P96">
            <v>34468</v>
          </cell>
          <cell r="Q96">
            <v>34468</v>
          </cell>
          <cell r="R96">
            <v>49746</v>
          </cell>
          <cell r="S96">
            <v>318690</v>
          </cell>
          <cell r="T96">
            <v>34468</v>
          </cell>
          <cell r="U96">
            <v>198476</v>
          </cell>
          <cell r="V96">
            <v>35886</v>
          </cell>
          <cell r="W96">
            <v>394194</v>
          </cell>
          <cell r="X96">
            <v>674964</v>
          </cell>
          <cell r="Y96">
            <v>34468</v>
          </cell>
          <cell r="Z96">
            <v>156539</v>
          </cell>
          <cell r="AA96">
            <v>87015</v>
          </cell>
          <cell r="AB96">
            <v>34468</v>
          </cell>
          <cell r="AC96">
            <v>34468</v>
          </cell>
          <cell r="AD96">
            <v>34468</v>
          </cell>
          <cell r="AE96">
            <v>68293</v>
          </cell>
          <cell r="AF96">
            <v>34468</v>
          </cell>
          <cell r="AG96">
            <v>36074</v>
          </cell>
          <cell r="AH96">
            <v>36074</v>
          </cell>
          <cell r="AI96">
            <v>63353</v>
          </cell>
          <cell r="AJ96">
            <v>36074</v>
          </cell>
          <cell r="AK96">
            <v>0</v>
          </cell>
          <cell r="AL96">
            <v>0</v>
          </cell>
        </row>
        <row r="97">
          <cell r="A97" t="str">
            <v>I-Trans Cover Account</v>
          </cell>
          <cell r="B97">
            <v>95</v>
          </cell>
          <cell r="C97">
            <v>0</v>
          </cell>
          <cell r="D97">
            <v>0</v>
          </cell>
          <cell r="E97">
            <v>0</v>
          </cell>
          <cell r="F97">
            <v>0</v>
          </cell>
          <cell r="G97">
            <v>0</v>
          </cell>
          <cell r="H97">
            <v>0</v>
          </cell>
          <cell r="I97">
            <v>0</v>
          </cell>
          <cell r="J97">
            <v>0</v>
          </cell>
          <cell r="K97">
            <v>0</v>
          </cell>
          <cell r="L97">
            <v>0</v>
          </cell>
          <cell r="M97">
            <v>0</v>
          </cell>
          <cell r="N97">
            <v>0</v>
          </cell>
          <cell r="O97">
            <v>2679858</v>
          </cell>
          <cell r="P97">
            <v>2783185</v>
          </cell>
          <cell r="Q97">
            <v>2214224</v>
          </cell>
          <cell r="R97">
            <v>1745113</v>
          </cell>
          <cell r="S97">
            <v>1940889</v>
          </cell>
          <cell r="T97">
            <v>1908802</v>
          </cell>
          <cell r="U97">
            <v>2191160</v>
          </cell>
          <cell r="V97">
            <v>2064258</v>
          </cell>
          <cell r="W97">
            <v>1842173</v>
          </cell>
          <cell r="X97">
            <v>2515372</v>
          </cell>
          <cell r="Y97">
            <v>2516481</v>
          </cell>
          <cell r="Z97">
            <v>1126399</v>
          </cell>
          <cell r="AA97">
            <v>1522755</v>
          </cell>
          <cell r="AB97">
            <v>1299943</v>
          </cell>
          <cell r="AC97">
            <v>1578339</v>
          </cell>
          <cell r="AD97">
            <v>1256575</v>
          </cell>
          <cell r="AE97">
            <v>1013534</v>
          </cell>
          <cell r="AF97">
            <v>1098204</v>
          </cell>
          <cell r="AG97">
            <v>823020</v>
          </cell>
          <cell r="AH97">
            <v>838130</v>
          </cell>
          <cell r="AI97">
            <v>804560</v>
          </cell>
          <cell r="AJ97">
            <v>1294244</v>
          </cell>
          <cell r="AK97">
            <v>0</v>
          </cell>
          <cell r="AL97">
            <v>0</v>
          </cell>
        </row>
        <row r="98">
          <cell r="A98" t="str">
            <v>Managed Funds/Micro Finance</v>
          </cell>
          <cell r="B98">
            <v>96</v>
          </cell>
          <cell r="C98">
            <v>0</v>
          </cell>
          <cell r="D98">
            <v>0</v>
          </cell>
          <cell r="E98">
            <v>0</v>
          </cell>
          <cell r="F98">
            <v>0</v>
          </cell>
          <cell r="G98">
            <v>0</v>
          </cell>
          <cell r="H98">
            <v>0</v>
          </cell>
          <cell r="I98">
            <v>0</v>
          </cell>
          <cell r="J98">
            <v>0</v>
          </cell>
          <cell r="K98">
            <v>0</v>
          </cell>
          <cell r="L98">
            <v>0</v>
          </cell>
          <cell r="M98">
            <v>0</v>
          </cell>
          <cell r="N98">
            <v>0</v>
          </cell>
          <cell r="O98">
            <v>4712946</v>
          </cell>
          <cell r="P98">
            <v>4701758</v>
          </cell>
          <cell r="Q98">
            <v>4758625</v>
          </cell>
          <cell r="R98">
            <v>4450856</v>
          </cell>
          <cell r="S98">
            <v>4485124</v>
          </cell>
          <cell r="T98">
            <v>6700068</v>
          </cell>
          <cell r="U98">
            <v>4568166</v>
          </cell>
          <cell r="V98">
            <v>4860940</v>
          </cell>
          <cell r="W98">
            <v>4701461</v>
          </cell>
          <cell r="X98">
            <v>4305286</v>
          </cell>
          <cell r="Y98">
            <v>4889673</v>
          </cell>
          <cell r="Z98">
            <v>4692572</v>
          </cell>
          <cell r="AA98">
            <v>4678080</v>
          </cell>
          <cell r="AB98">
            <v>4721264</v>
          </cell>
          <cell r="AC98">
            <v>4924094</v>
          </cell>
          <cell r="AD98">
            <v>4558828</v>
          </cell>
          <cell r="AE98">
            <v>4777299</v>
          </cell>
          <cell r="AF98">
            <v>4483435</v>
          </cell>
          <cell r="AG98">
            <v>4398994</v>
          </cell>
          <cell r="AH98">
            <v>7850444</v>
          </cell>
          <cell r="AI98">
            <v>7896775</v>
          </cell>
          <cell r="AJ98">
            <v>7326846</v>
          </cell>
          <cell r="AK98">
            <v>0</v>
          </cell>
          <cell r="AL98">
            <v>0</v>
          </cell>
        </row>
        <row r="99">
          <cell r="A99" t="str">
            <v>BOG Penalty suspense</v>
          </cell>
          <cell r="B99">
            <v>97</v>
          </cell>
          <cell r="C99">
            <v>0</v>
          </cell>
          <cell r="D99">
            <v>0</v>
          </cell>
          <cell r="E99">
            <v>0</v>
          </cell>
          <cell r="F99">
            <v>0</v>
          </cell>
          <cell r="G99">
            <v>0</v>
          </cell>
          <cell r="H99">
            <v>0</v>
          </cell>
          <cell r="I99">
            <v>0</v>
          </cell>
          <cell r="J99">
            <v>0</v>
          </cell>
          <cell r="K99">
            <v>0</v>
          </cell>
          <cell r="L99">
            <v>0</v>
          </cell>
          <cell r="M99">
            <v>0</v>
          </cell>
          <cell r="N99">
            <v>0</v>
          </cell>
          <cell r="O99">
            <v>632000</v>
          </cell>
          <cell r="P99">
            <v>632000</v>
          </cell>
          <cell r="Q99">
            <v>632000</v>
          </cell>
          <cell r="R99">
            <v>632000</v>
          </cell>
          <cell r="S99">
            <v>632000</v>
          </cell>
          <cell r="T99">
            <v>632000</v>
          </cell>
          <cell r="U99">
            <v>632000</v>
          </cell>
          <cell r="V99">
            <v>632000</v>
          </cell>
          <cell r="W99">
            <v>632000</v>
          </cell>
          <cell r="X99">
            <v>632000</v>
          </cell>
          <cell r="Y99">
            <v>632000</v>
          </cell>
          <cell r="Z99">
            <v>1033000</v>
          </cell>
          <cell r="AA99">
            <v>1033000</v>
          </cell>
          <cell r="AB99">
            <v>1033000</v>
          </cell>
          <cell r="AC99">
            <v>1108000</v>
          </cell>
          <cell r="AD99">
            <v>1246000</v>
          </cell>
          <cell r="AE99">
            <v>1246000</v>
          </cell>
          <cell r="AF99">
            <v>1318000</v>
          </cell>
          <cell r="AG99">
            <v>1318000</v>
          </cell>
          <cell r="AH99">
            <v>1528000</v>
          </cell>
          <cell r="AI99">
            <v>882017</v>
          </cell>
          <cell r="AJ99">
            <v>1540000</v>
          </cell>
          <cell r="AK99">
            <v>0</v>
          </cell>
          <cell r="AL99">
            <v>0</v>
          </cell>
        </row>
        <row r="100">
          <cell r="A100" t="str">
            <v>Other Credit Accounts</v>
          </cell>
          <cell r="B100">
            <v>98</v>
          </cell>
          <cell r="C100">
            <v>26784110</v>
          </cell>
          <cell r="D100">
            <v>16846180</v>
          </cell>
          <cell r="E100">
            <v>18965235.514999986</v>
          </cell>
          <cell r="F100">
            <v>18530730.729999959</v>
          </cell>
          <cell r="G100">
            <v>17036834.644999981</v>
          </cell>
          <cell r="H100">
            <v>21547715.49999994</v>
          </cell>
          <cell r="I100">
            <v>18243594.335000038</v>
          </cell>
          <cell r="J100">
            <v>17841241</v>
          </cell>
          <cell r="K100">
            <v>17475020</v>
          </cell>
          <cell r="L100">
            <v>19236167</v>
          </cell>
          <cell r="M100">
            <v>13616182</v>
          </cell>
          <cell r="N100">
            <v>14612218</v>
          </cell>
          <cell r="O100">
            <v>4049484</v>
          </cell>
          <cell r="P100">
            <v>2533313</v>
          </cell>
          <cell r="Q100">
            <v>2410891</v>
          </cell>
          <cell r="R100">
            <v>1810877</v>
          </cell>
          <cell r="S100">
            <v>3625533</v>
          </cell>
          <cell r="T100">
            <v>3447180</v>
          </cell>
          <cell r="U100">
            <v>2562606</v>
          </cell>
          <cell r="V100">
            <v>2639163</v>
          </cell>
          <cell r="W100">
            <v>1893937</v>
          </cell>
          <cell r="X100">
            <v>1545250.19</v>
          </cell>
          <cell r="Y100">
            <v>4519504.42</v>
          </cell>
          <cell r="Z100">
            <v>4697668</v>
          </cell>
          <cell r="AA100">
            <v>4071966</v>
          </cell>
          <cell r="AB100">
            <v>3957313.5</v>
          </cell>
          <cell r="AC100">
            <v>3424895.6</v>
          </cell>
          <cell r="AD100">
            <v>5259553</v>
          </cell>
          <cell r="AE100">
            <v>3586882</v>
          </cell>
          <cell r="AF100">
            <v>6036226.0800000001</v>
          </cell>
          <cell r="AG100">
            <v>7856081</v>
          </cell>
          <cell r="AH100">
            <v>4968115.5</v>
          </cell>
          <cell r="AI100">
            <v>3690289</v>
          </cell>
          <cell r="AJ100">
            <v>5626044.5</v>
          </cell>
          <cell r="AK100">
            <v>0</v>
          </cell>
          <cell r="AL100">
            <v>0</v>
          </cell>
        </row>
        <row r="101">
          <cell r="A101" t="str">
            <v>ICB/Express/MAB Funds Transfer</v>
          </cell>
          <cell r="B101">
            <v>99</v>
          </cell>
          <cell r="C101">
            <v>0</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297276</v>
          </cell>
          <cell r="AA101">
            <v>78507</v>
          </cell>
          <cell r="AB101">
            <v>78507</v>
          </cell>
          <cell r="AC101">
            <v>78507</v>
          </cell>
          <cell r="AD101">
            <v>78507</v>
          </cell>
          <cell r="AE101">
            <v>78507</v>
          </cell>
          <cell r="AF101">
            <v>78507</v>
          </cell>
          <cell r="AG101">
            <v>78507</v>
          </cell>
          <cell r="AH101">
            <v>80654.5</v>
          </cell>
          <cell r="AI101">
            <v>84934</v>
          </cell>
          <cell r="AJ101">
            <v>78507</v>
          </cell>
          <cell r="AK101">
            <v>0</v>
          </cell>
          <cell r="AL101">
            <v>0</v>
          </cell>
        </row>
        <row r="102">
          <cell r="A102" t="str">
            <v>Unallocated Transfer - Foreign</v>
          </cell>
          <cell r="B102">
            <v>100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2371</v>
          </cell>
          <cell r="AA102">
            <v>2492</v>
          </cell>
          <cell r="AB102">
            <v>2421</v>
          </cell>
          <cell r="AC102">
            <v>2457</v>
          </cell>
          <cell r="AD102">
            <v>2475</v>
          </cell>
          <cell r="AE102">
            <v>2339</v>
          </cell>
          <cell r="AF102">
            <v>2372</v>
          </cell>
          <cell r="AG102">
            <v>2447</v>
          </cell>
          <cell r="AH102">
            <v>2438</v>
          </cell>
          <cell r="AI102">
            <v>2470</v>
          </cell>
          <cell r="AJ102">
            <v>2429</v>
          </cell>
          <cell r="AK102">
            <v>0</v>
          </cell>
          <cell r="AL102">
            <v>0</v>
          </cell>
        </row>
        <row r="103">
          <cell r="A103" t="str">
            <v>Foreign Cover</v>
          </cell>
          <cell r="B103">
            <v>101</v>
          </cell>
          <cell r="C103">
            <v>0</v>
          </cell>
          <cell r="D103">
            <v>0</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-111254</v>
          </cell>
          <cell r="AA103">
            <v>0</v>
          </cell>
          <cell r="AB103">
            <v>207853</v>
          </cell>
          <cell r="AC103">
            <v>0</v>
          </cell>
          <cell r="AD103">
            <v>0</v>
          </cell>
          <cell r="AE103">
            <v>0</v>
          </cell>
          <cell r="AF103">
            <v>0</v>
          </cell>
          <cell r="AG103">
            <v>0</v>
          </cell>
          <cell r="AH103">
            <v>0</v>
          </cell>
          <cell r="AI103">
            <v>0</v>
          </cell>
          <cell r="AJ103">
            <v>0</v>
          </cell>
          <cell r="AK103">
            <v>0</v>
          </cell>
          <cell r="AL103">
            <v>0</v>
          </cell>
        </row>
        <row r="104">
          <cell r="A104" t="str">
            <v>Unity Link Money</v>
          </cell>
          <cell r="B104">
            <v>102</v>
          </cell>
          <cell r="C104">
            <v>0</v>
          </cell>
          <cell r="D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50000</v>
          </cell>
          <cell r="AA104">
            <v>39045</v>
          </cell>
          <cell r="AB104">
            <v>42916</v>
          </cell>
          <cell r="AC104">
            <v>50960</v>
          </cell>
          <cell r="AD104">
            <v>40850</v>
          </cell>
          <cell r="AE104">
            <v>342</v>
          </cell>
          <cell r="AF104">
            <v>68669</v>
          </cell>
          <cell r="AG104">
            <v>17277</v>
          </cell>
          <cell r="AH104">
            <v>136087</v>
          </cell>
          <cell r="AI104">
            <v>163711</v>
          </cell>
          <cell r="AJ104">
            <v>0</v>
          </cell>
          <cell r="AK104">
            <v>0</v>
          </cell>
          <cell r="AL104">
            <v>0</v>
          </cell>
        </row>
        <row r="105">
          <cell r="A105" t="str">
            <v>Unclaimed Apexlink Transfer</v>
          </cell>
          <cell r="B105">
            <v>103</v>
          </cell>
          <cell r="C105">
            <v>0</v>
          </cell>
          <cell r="D105">
            <v>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501962</v>
          </cell>
          <cell r="AA105">
            <v>349909</v>
          </cell>
          <cell r="AB105">
            <v>345918</v>
          </cell>
          <cell r="AC105">
            <v>343901</v>
          </cell>
          <cell r="AD105">
            <v>343901</v>
          </cell>
          <cell r="AE105">
            <v>343901</v>
          </cell>
          <cell r="AF105">
            <v>343901</v>
          </cell>
          <cell r="AG105">
            <v>342873</v>
          </cell>
          <cell r="AH105">
            <v>342873</v>
          </cell>
          <cell r="AI105">
            <v>342701</v>
          </cell>
          <cell r="AJ105">
            <v>342701</v>
          </cell>
          <cell r="AK105">
            <v>0</v>
          </cell>
          <cell r="AL105">
            <v>0</v>
          </cell>
        </row>
        <row r="106">
          <cell r="A106" t="str">
            <v>Apexlink Suspense Account</v>
          </cell>
          <cell r="B106">
            <v>104</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236263</v>
          </cell>
          <cell r="AA106">
            <v>236263</v>
          </cell>
          <cell r="AB106">
            <v>236263</v>
          </cell>
          <cell r="AC106">
            <v>236263</v>
          </cell>
          <cell r="AD106">
            <v>236263</v>
          </cell>
          <cell r="AE106">
            <v>236263</v>
          </cell>
          <cell r="AF106">
            <v>236263</v>
          </cell>
          <cell r="AG106">
            <v>236263</v>
          </cell>
          <cell r="AH106">
            <v>236263</v>
          </cell>
          <cell r="AI106">
            <v>236263</v>
          </cell>
          <cell r="AJ106">
            <v>236263</v>
          </cell>
          <cell r="AK106">
            <v>0</v>
          </cell>
          <cell r="AL106">
            <v>0</v>
          </cell>
        </row>
        <row r="107">
          <cell r="A107" t="str">
            <v>Unity Link Suspense</v>
          </cell>
          <cell r="B107">
            <v>105</v>
          </cell>
          <cell r="C107">
            <v>0</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82363</v>
          </cell>
          <cell r="AA107">
            <v>83</v>
          </cell>
          <cell r="AB107">
            <v>0</v>
          </cell>
          <cell r="AC107">
            <v>1800</v>
          </cell>
          <cell r="AD107">
            <v>0</v>
          </cell>
          <cell r="AE107">
            <v>-1275</v>
          </cell>
          <cell r="AF107">
            <v>0</v>
          </cell>
          <cell r="AG107">
            <v>0</v>
          </cell>
          <cell r="AH107">
            <v>0</v>
          </cell>
          <cell r="AI107">
            <v>0</v>
          </cell>
          <cell r="AJ107">
            <v>75213</v>
          </cell>
          <cell r="AK107">
            <v>0</v>
          </cell>
          <cell r="AL107">
            <v>0</v>
          </cell>
        </row>
        <row r="108">
          <cell r="A108" t="str">
            <v>Payment Order/Bankers Payment</v>
          </cell>
          <cell r="B108">
            <v>106</v>
          </cell>
          <cell r="C108">
            <v>0</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1430657</v>
          </cell>
          <cell r="AA108">
            <v>1076749</v>
          </cell>
          <cell r="AB108">
            <v>1040577</v>
          </cell>
          <cell r="AC108">
            <v>1364235</v>
          </cell>
          <cell r="AD108">
            <v>1014137</v>
          </cell>
          <cell r="AE108">
            <v>1036001</v>
          </cell>
          <cell r="AF108">
            <v>829323</v>
          </cell>
          <cell r="AG108">
            <v>788504</v>
          </cell>
          <cell r="AH108">
            <v>908653</v>
          </cell>
          <cell r="AI108">
            <v>666577</v>
          </cell>
          <cell r="AJ108">
            <v>937321.5</v>
          </cell>
          <cell r="AK108">
            <v>0</v>
          </cell>
          <cell r="AL108">
            <v>0</v>
          </cell>
        </row>
        <row r="109">
          <cell r="A109" t="str">
            <v>Cheques for Clearing -Non Customer</v>
          </cell>
          <cell r="B109">
            <v>107</v>
          </cell>
          <cell r="C109">
            <v>0</v>
          </cell>
          <cell r="D109">
            <v>0</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12886</v>
          </cell>
          <cell r="AA109">
            <v>26923</v>
          </cell>
          <cell r="AB109">
            <v>185186</v>
          </cell>
          <cell r="AC109">
            <v>0</v>
          </cell>
          <cell r="AD109">
            <v>53921</v>
          </cell>
          <cell r="AE109">
            <v>2737</v>
          </cell>
          <cell r="AF109">
            <v>397228</v>
          </cell>
          <cell r="AG109">
            <v>15760</v>
          </cell>
          <cell r="AH109">
            <v>806550</v>
          </cell>
          <cell r="AI109">
            <v>173060</v>
          </cell>
          <cell r="AJ109">
            <v>179838</v>
          </cell>
          <cell r="AK109">
            <v>0</v>
          </cell>
          <cell r="AL109">
            <v>0</v>
          </cell>
        </row>
        <row r="110">
          <cell r="A110" t="str">
            <v>IRS/SSNIT</v>
          </cell>
          <cell r="B110">
            <v>108</v>
          </cell>
          <cell r="C110">
            <v>0</v>
          </cell>
          <cell r="D110">
            <v>0</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194622</v>
          </cell>
          <cell r="AA110">
            <v>627691</v>
          </cell>
          <cell r="AB110">
            <v>611916</v>
          </cell>
          <cell r="AC110">
            <v>684263</v>
          </cell>
          <cell r="AD110">
            <v>1243600</v>
          </cell>
          <cell r="AE110">
            <v>685902</v>
          </cell>
          <cell r="AF110">
            <v>669590</v>
          </cell>
          <cell r="AG110">
            <v>696730</v>
          </cell>
          <cell r="AH110">
            <v>729528</v>
          </cell>
          <cell r="AI110">
            <v>674773</v>
          </cell>
          <cell r="AJ110">
            <v>591481</v>
          </cell>
          <cell r="AK110">
            <v>0</v>
          </cell>
          <cell r="AL110">
            <v>0</v>
          </cell>
        </row>
        <row r="111">
          <cell r="A111" t="str">
            <v>Voluntary Pension Fund</v>
          </cell>
          <cell r="B111">
            <v>109</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163374</v>
          </cell>
          <cell r="AA111">
            <v>188957</v>
          </cell>
          <cell r="AB111">
            <v>186272</v>
          </cell>
          <cell r="AC111">
            <v>186227</v>
          </cell>
          <cell r="AD111">
            <v>324338</v>
          </cell>
          <cell r="AE111">
            <v>209385</v>
          </cell>
          <cell r="AF111">
            <v>212473</v>
          </cell>
          <cell r="AG111">
            <v>208748</v>
          </cell>
          <cell r="AH111">
            <v>208315</v>
          </cell>
          <cell r="AI111">
            <v>215686</v>
          </cell>
          <cell r="AJ111">
            <v>218868</v>
          </cell>
          <cell r="AK111">
            <v>0</v>
          </cell>
          <cell r="AL111">
            <v>0</v>
          </cell>
        </row>
        <row r="112">
          <cell r="A112" t="str">
            <v>Govt Salaries/Pension Suspense</v>
          </cell>
          <cell r="B112">
            <v>110</v>
          </cell>
          <cell r="C112">
            <v>0</v>
          </cell>
          <cell r="D112">
            <v>0</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1180</v>
          </cell>
          <cell r="AB112">
            <v>1180</v>
          </cell>
          <cell r="AC112">
            <v>1180</v>
          </cell>
          <cell r="AD112">
            <v>1180</v>
          </cell>
          <cell r="AE112">
            <v>1180</v>
          </cell>
          <cell r="AF112">
            <v>1180</v>
          </cell>
          <cell r="AG112">
            <v>1180</v>
          </cell>
          <cell r="AH112">
            <v>1180</v>
          </cell>
          <cell r="AI112">
            <v>1180</v>
          </cell>
          <cell r="AJ112">
            <v>73775</v>
          </cell>
          <cell r="AK112">
            <v>0</v>
          </cell>
          <cell r="AL112">
            <v>0</v>
          </cell>
        </row>
        <row r="113">
          <cell r="A113" t="str">
            <v>Staff Electroland/Land Acquisition</v>
          </cell>
          <cell r="B113">
            <v>111</v>
          </cell>
          <cell r="C113">
            <v>0</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19622</v>
          </cell>
          <cell r="AA113">
            <v>14960</v>
          </cell>
          <cell r="AB113">
            <v>12266</v>
          </cell>
          <cell r="AC113">
            <v>5060</v>
          </cell>
          <cell r="AD113">
            <v>-589</v>
          </cell>
          <cell r="AE113">
            <v>41007</v>
          </cell>
          <cell r="AF113">
            <v>19156</v>
          </cell>
          <cell r="AG113">
            <v>17456</v>
          </cell>
          <cell r="AH113">
            <v>12580</v>
          </cell>
          <cell r="AI113">
            <v>25146</v>
          </cell>
          <cell r="AJ113">
            <v>56622</v>
          </cell>
          <cell r="AK113">
            <v>0</v>
          </cell>
          <cell r="AL113">
            <v>0</v>
          </cell>
        </row>
        <row r="114">
          <cell r="A114" t="str">
            <v>Retention Fee - Premises</v>
          </cell>
          <cell r="B114">
            <v>112</v>
          </cell>
          <cell r="C114">
            <v>0</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12749</v>
          </cell>
          <cell r="AA114">
            <v>26238</v>
          </cell>
          <cell r="AB114">
            <v>26238</v>
          </cell>
          <cell r="AC114">
            <v>26238</v>
          </cell>
          <cell r="AD114">
            <v>26238</v>
          </cell>
          <cell r="AE114">
            <v>26238</v>
          </cell>
          <cell r="AF114">
            <v>26238</v>
          </cell>
          <cell r="AG114">
            <v>12749</v>
          </cell>
          <cell r="AH114">
            <v>12749</v>
          </cell>
          <cell r="AI114">
            <v>12749</v>
          </cell>
          <cell r="AJ114">
            <v>12749</v>
          </cell>
          <cell r="AK114">
            <v>0</v>
          </cell>
          <cell r="AL114">
            <v>0</v>
          </cell>
        </row>
        <row r="115">
          <cell r="A115" t="str">
            <v>E-Zwich Cash Control</v>
          </cell>
          <cell r="B115">
            <v>113</v>
          </cell>
          <cell r="C115">
            <v>0</v>
          </cell>
          <cell r="D115">
            <v>0</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713554</v>
          </cell>
          <cell r="AA115">
            <v>634855</v>
          </cell>
          <cell r="AB115">
            <v>-71357</v>
          </cell>
          <cell r="AC115">
            <v>0</v>
          </cell>
          <cell r="AD115">
            <v>0</v>
          </cell>
          <cell r="AE115">
            <v>0</v>
          </cell>
          <cell r="AF115">
            <v>0</v>
          </cell>
          <cell r="AG115">
            <v>0</v>
          </cell>
          <cell r="AH115">
            <v>167600</v>
          </cell>
          <cell r="AI115">
            <v>164695</v>
          </cell>
          <cell r="AJ115">
            <v>0</v>
          </cell>
          <cell r="AK115">
            <v>0</v>
          </cell>
          <cell r="AL115">
            <v>0</v>
          </cell>
        </row>
        <row r="116">
          <cell r="A116" t="str">
            <v>E-Zwich Deposit Host Holding Account</v>
          </cell>
          <cell r="B116">
            <v>114</v>
          </cell>
          <cell r="C116">
            <v>0</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5600</v>
          </cell>
          <cell r="AA116">
            <v>5600</v>
          </cell>
          <cell r="AB116">
            <v>5600</v>
          </cell>
          <cell r="AC116">
            <v>5600</v>
          </cell>
          <cell r="AD116">
            <v>5600</v>
          </cell>
          <cell r="AE116">
            <v>0</v>
          </cell>
          <cell r="AF116">
            <v>5000</v>
          </cell>
          <cell r="AG116">
            <v>4980</v>
          </cell>
          <cell r="AH116">
            <v>0</v>
          </cell>
          <cell r="AI116">
            <v>0</v>
          </cell>
          <cell r="AJ116">
            <v>0</v>
          </cell>
          <cell r="AK116">
            <v>0</v>
          </cell>
          <cell r="AL116">
            <v>0</v>
          </cell>
        </row>
        <row r="117">
          <cell r="A117" t="str">
            <v>E-Zwich Holding Account</v>
          </cell>
          <cell r="B117">
            <v>115</v>
          </cell>
          <cell r="C117">
            <v>0</v>
          </cell>
          <cell r="D117">
            <v>0</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20432</v>
          </cell>
          <cell r="AA117">
            <v>75363</v>
          </cell>
          <cell r="AB117">
            <v>82267</v>
          </cell>
          <cell r="AC117">
            <v>169094</v>
          </cell>
          <cell r="AD117">
            <v>73316</v>
          </cell>
          <cell r="AE117">
            <v>121470</v>
          </cell>
          <cell r="AF117">
            <v>78934</v>
          </cell>
          <cell r="AG117">
            <v>227155</v>
          </cell>
          <cell r="AH117">
            <v>342963</v>
          </cell>
          <cell r="AI117">
            <v>203763</v>
          </cell>
          <cell r="AJ117">
            <v>1199757</v>
          </cell>
          <cell r="AK117">
            <v>0</v>
          </cell>
          <cell r="AL117">
            <v>0</v>
          </cell>
        </row>
        <row r="118">
          <cell r="A118" t="str">
            <v>E-Zwich Fee Holding Account</v>
          </cell>
          <cell r="B118">
            <v>116</v>
          </cell>
          <cell r="C118">
            <v>0</v>
          </cell>
          <cell r="D118">
            <v>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cell r="AE118">
            <v>0</v>
          </cell>
          <cell r="AF118">
            <v>0</v>
          </cell>
          <cell r="AG118">
            <v>0</v>
          </cell>
          <cell r="AH118">
            <v>0</v>
          </cell>
          <cell r="AI118">
            <v>0</v>
          </cell>
          <cell r="AJ118">
            <v>0</v>
          </cell>
          <cell r="AK118">
            <v>0</v>
          </cell>
          <cell r="AL118">
            <v>0</v>
          </cell>
        </row>
        <row r="119">
          <cell r="A119" t="str">
            <v>Ghana Heart Foundation</v>
          </cell>
          <cell r="B119">
            <v>117</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6200</v>
          </cell>
          <cell r="AA119">
            <v>6200</v>
          </cell>
          <cell r="AB119">
            <v>6200</v>
          </cell>
          <cell r="AC119">
            <v>6200</v>
          </cell>
          <cell r="AD119">
            <v>6200</v>
          </cell>
          <cell r="AE119">
            <v>6200</v>
          </cell>
          <cell r="AF119">
            <v>6200</v>
          </cell>
          <cell r="AG119">
            <v>6200</v>
          </cell>
          <cell r="AH119">
            <v>6200</v>
          </cell>
          <cell r="AI119">
            <v>6200</v>
          </cell>
          <cell r="AJ119">
            <v>6200</v>
          </cell>
          <cell r="AK119">
            <v>0</v>
          </cell>
          <cell r="AL119">
            <v>0</v>
          </cell>
        </row>
        <row r="120">
          <cell r="A120" t="str">
            <v>DANIDA Suspense</v>
          </cell>
          <cell r="B120">
            <v>118</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215072</v>
          </cell>
          <cell r="AA120">
            <v>558571</v>
          </cell>
          <cell r="AB120">
            <v>742263</v>
          </cell>
          <cell r="AC120">
            <v>531</v>
          </cell>
          <cell r="AD120">
            <v>531</v>
          </cell>
          <cell r="AE120">
            <v>675628</v>
          </cell>
          <cell r="AF120">
            <v>675628</v>
          </cell>
          <cell r="AG120">
            <v>2622</v>
          </cell>
          <cell r="AH120">
            <v>194357</v>
          </cell>
          <cell r="AI120">
            <v>194357</v>
          </cell>
          <cell r="AJ120">
            <v>432979</v>
          </cell>
          <cell r="AK120">
            <v>0</v>
          </cell>
          <cell r="AL120">
            <v>0</v>
          </cell>
        </row>
        <row r="121">
          <cell r="A121" t="str">
            <v>Cashiers Efficiency Allowance</v>
          </cell>
          <cell r="B121">
            <v>119</v>
          </cell>
          <cell r="C121">
            <v>0</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60</v>
          </cell>
          <cell r="AA121">
            <v>60</v>
          </cell>
          <cell r="AB121">
            <v>60</v>
          </cell>
          <cell r="AC121">
            <v>60</v>
          </cell>
          <cell r="AD121">
            <v>60</v>
          </cell>
          <cell r="AE121">
            <v>60</v>
          </cell>
          <cell r="AF121">
            <v>60</v>
          </cell>
          <cell r="AG121">
            <v>60</v>
          </cell>
          <cell r="AH121">
            <v>60</v>
          </cell>
          <cell r="AI121">
            <v>60</v>
          </cell>
          <cell r="AJ121">
            <v>60</v>
          </cell>
          <cell r="AK121">
            <v>0</v>
          </cell>
          <cell r="AL121">
            <v>0</v>
          </cell>
        </row>
        <row r="122">
          <cell r="A122" t="str">
            <v>Overs &amp; Shortages</v>
          </cell>
          <cell r="B122">
            <v>120</v>
          </cell>
          <cell r="C122">
            <v>0</v>
          </cell>
          <cell r="D122">
            <v>0</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374</v>
          </cell>
          <cell r="AC122">
            <v>374</v>
          </cell>
          <cell r="AD122">
            <v>374</v>
          </cell>
          <cell r="AE122">
            <v>374</v>
          </cell>
          <cell r="AF122">
            <v>374</v>
          </cell>
          <cell r="AG122">
            <v>374</v>
          </cell>
          <cell r="AH122">
            <v>374</v>
          </cell>
          <cell r="AI122">
            <v>374</v>
          </cell>
          <cell r="AJ122">
            <v>214</v>
          </cell>
          <cell r="AK122">
            <v>0</v>
          </cell>
          <cell r="AL122">
            <v>0</v>
          </cell>
        </row>
        <row r="123">
          <cell r="A123" t="str">
            <v>Unallocated Transfer</v>
          </cell>
          <cell r="B123">
            <v>121</v>
          </cell>
          <cell r="C123">
            <v>0</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63</v>
          </cell>
          <cell r="AB123">
            <v>63</v>
          </cell>
          <cell r="AC123">
            <v>63</v>
          </cell>
          <cell r="AD123">
            <v>0</v>
          </cell>
          <cell r="AE123">
            <v>63</v>
          </cell>
          <cell r="AF123">
            <v>64</v>
          </cell>
          <cell r="AG123">
            <v>64</v>
          </cell>
          <cell r="AH123">
            <v>63</v>
          </cell>
          <cell r="AI123">
            <v>63</v>
          </cell>
          <cell r="AJ123">
            <v>63</v>
          </cell>
          <cell r="AK123">
            <v>0</v>
          </cell>
          <cell r="AL123">
            <v>0</v>
          </cell>
        </row>
        <row r="124">
          <cell r="A124" t="str">
            <v>Security Broker Settlements</v>
          </cell>
          <cell r="B124">
            <v>122</v>
          </cell>
          <cell r="C124">
            <v>0</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cell r="AI124">
            <v>0</v>
          </cell>
          <cell r="AJ124">
            <v>0</v>
          </cell>
          <cell r="AK124">
            <v>0</v>
          </cell>
          <cell r="AL124">
            <v>0</v>
          </cell>
        </row>
        <row r="125">
          <cell r="A125" t="str">
            <v>Staff Life/Express Life Suspense</v>
          </cell>
          <cell r="B125">
            <v>123</v>
          </cell>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22748</v>
          </cell>
          <cell r="AA125">
            <v>22846</v>
          </cell>
          <cell r="AB125">
            <v>22281</v>
          </cell>
          <cell r="AC125">
            <v>23063</v>
          </cell>
          <cell r="AD125">
            <v>31912</v>
          </cell>
          <cell r="AE125">
            <v>23413</v>
          </cell>
          <cell r="AF125">
            <v>40536</v>
          </cell>
          <cell r="AG125">
            <v>42925</v>
          </cell>
          <cell r="AH125">
            <v>46965</v>
          </cell>
          <cell r="AI125">
            <v>22430</v>
          </cell>
          <cell r="AJ125">
            <v>74779</v>
          </cell>
          <cell r="AK125">
            <v>0</v>
          </cell>
          <cell r="AL125">
            <v>0</v>
          </cell>
        </row>
        <row r="126">
          <cell r="A126" t="str">
            <v>Output VAT</v>
          </cell>
          <cell r="B126">
            <v>124</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0</v>
          </cell>
          <cell r="AL126">
            <v>0</v>
          </cell>
        </row>
        <row r="127">
          <cell r="A127" t="str">
            <v>Leave Arrears Suspense</v>
          </cell>
          <cell r="B127">
            <v>125</v>
          </cell>
          <cell r="C127">
            <v>0</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36370</v>
          </cell>
          <cell r="AA127">
            <v>36370</v>
          </cell>
          <cell r="AB127">
            <v>36370</v>
          </cell>
          <cell r="AC127">
            <v>82698</v>
          </cell>
          <cell r="AD127">
            <v>82698</v>
          </cell>
          <cell r="AE127">
            <v>82698</v>
          </cell>
          <cell r="AF127">
            <v>8563.0800000000017</v>
          </cell>
          <cell r="AG127">
            <v>8563</v>
          </cell>
          <cell r="AH127">
            <v>8563</v>
          </cell>
          <cell r="AI127">
            <v>8563</v>
          </cell>
          <cell r="AJ127">
            <v>8563</v>
          </cell>
          <cell r="AK127">
            <v>0</v>
          </cell>
          <cell r="AL127">
            <v>0</v>
          </cell>
        </row>
        <row r="128">
          <cell r="A128" t="str">
            <v>Planting for Food &amp; Jobs</v>
          </cell>
          <cell r="B128">
            <v>126</v>
          </cell>
          <cell r="C128">
            <v>0</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768473</v>
          </cell>
          <cell r="AA128">
            <v>65572</v>
          </cell>
          <cell r="AB128">
            <v>154370</v>
          </cell>
          <cell r="AC128">
            <v>135638.6</v>
          </cell>
          <cell r="AD128">
            <v>1692601</v>
          </cell>
          <cell r="AE128">
            <v>436</v>
          </cell>
          <cell r="AF128">
            <v>2322758</v>
          </cell>
          <cell r="AG128">
            <v>5124348</v>
          </cell>
          <cell r="AH128">
            <v>716580</v>
          </cell>
          <cell r="AI128">
            <v>432276</v>
          </cell>
          <cell r="AJ128">
            <v>963538</v>
          </cell>
          <cell r="AK128">
            <v>0</v>
          </cell>
          <cell r="AL128">
            <v>0</v>
          </cell>
        </row>
        <row r="129">
          <cell r="A129" t="str">
            <v>NLA Cash Control</v>
          </cell>
          <cell r="B129">
            <v>127</v>
          </cell>
          <cell r="C129">
            <v>0</v>
          </cell>
          <cell r="D129">
            <v>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11975</v>
          </cell>
          <cell r="AA129">
            <v>0</v>
          </cell>
          <cell r="AB129">
            <v>-200</v>
          </cell>
          <cell r="AC129">
            <v>12309</v>
          </cell>
          <cell r="AD129">
            <v>0</v>
          </cell>
          <cell r="AE129">
            <v>12540</v>
          </cell>
          <cell r="AF129">
            <v>10672</v>
          </cell>
          <cell r="AG129">
            <v>18882</v>
          </cell>
          <cell r="AH129">
            <v>4084</v>
          </cell>
          <cell r="AI129">
            <v>38</v>
          </cell>
          <cell r="AJ129">
            <v>8844</v>
          </cell>
          <cell r="AK129">
            <v>0</v>
          </cell>
          <cell r="AL129">
            <v>0</v>
          </cell>
        </row>
        <row r="130">
          <cell r="A130" t="str">
            <v>ATM Settlement Suspense</v>
          </cell>
          <cell r="B130">
            <v>128</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35</v>
          </cell>
          <cell r="AB130">
            <v>9</v>
          </cell>
          <cell r="AC130">
            <v>6743</v>
          </cell>
          <cell r="AD130">
            <v>10</v>
          </cell>
          <cell r="AE130">
            <v>45</v>
          </cell>
          <cell r="AF130">
            <v>39</v>
          </cell>
          <cell r="AG130">
            <v>39</v>
          </cell>
          <cell r="AH130">
            <v>1043</v>
          </cell>
          <cell r="AI130">
            <v>0</v>
          </cell>
          <cell r="AJ130">
            <v>-1103</v>
          </cell>
          <cell r="AK130">
            <v>0</v>
          </cell>
          <cell r="AL130">
            <v>0</v>
          </cell>
        </row>
        <row r="131">
          <cell r="A131" t="str">
            <v>SC Corporate Action Suspense</v>
          </cell>
          <cell r="B131">
            <v>129</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1399</v>
          </cell>
          <cell r="AA131">
            <v>1399</v>
          </cell>
          <cell r="AB131">
            <v>1399</v>
          </cell>
          <cell r="AC131">
            <v>1399</v>
          </cell>
          <cell r="AD131">
            <v>1399</v>
          </cell>
          <cell r="AE131">
            <v>1399</v>
          </cell>
          <cell r="AF131">
            <v>1399</v>
          </cell>
          <cell r="AG131">
            <v>1399</v>
          </cell>
          <cell r="AH131">
            <v>1399</v>
          </cell>
          <cell r="AI131">
            <v>1399</v>
          </cell>
          <cell r="AJ131">
            <v>1399</v>
          </cell>
          <cell r="AK131">
            <v>0</v>
          </cell>
          <cell r="AL131">
            <v>0</v>
          </cell>
        </row>
        <row r="132">
          <cell r="A132" t="str">
            <v>NLA Cover Account</v>
          </cell>
          <cell r="B132">
            <v>130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3017</v>
          </cell>
          <cell r="AA132">
            <v>-3905</v>
          </cell>
          <cell r="AB132">
            <v>0</v>
          </cell>
          <cell r="AC132">
            <v>0</v>
          </cell>
          <cell r="AD132">
            <v>0</v>
          </cell>
          <cell r="AE132">
            <v>0</v>
          </cell>
          <cell r="AF132">
            <v>0</v>
          </cell>
          <cell r="AG132">
            <v>0</v>
          </cell>
          <cell r="AH132">
            <v>0</v>
          </cell>
          <cell r="AI132">
            <v>56833</v>
          </cell>
          <cell r="AJ132">
            <v>38</v>
          </cell>
          <cell r="AK132">
            <v>0</v>
          </cell>
          <cell r="AL132">
            <v>0</v>
          </cell>
        </row>
        <row r="133">
          <cell r="A133" t="str">
            <v>Transflow Suspense</v>
          </cell>
          <cell r="B133">
            <v>131</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-64</v>
          </cell>
          <cell r="AA133">
            <v>0</v>
          </cell>
          <cell r="AB133">
            <v>161</v>
          </cell>
          <cell r="AC133">
            <v>89</v>
          </cell>
          <cell r="AD133">
            <v>89</v>
          </cell>
          <cell r="AE133">
            <v>89</v>
          </cell>
          <cell r="AF133">
            <v>89</v>
          </cell>
          <cell r="AG133">
            <v>89</v>
          </cell>
          <cell r="AH133">
            <v>91</v>
          </cell>
          <cell r="AI133">
            <v>91</v>
          </cell>
          <cell r="AJ133">
            <v>216</v>
          </cell>
          <cell r="AK133">
            <v>0</v>
          </cell>
          <cell r="AL133">
            <v>0</v>
          </cell>
        </row>
        <row r="134">
          <cell r="A134" t="str">
            <v>DC Balancing Suspense</v>
          </cell>
          <cell r="B134">
            <v>132</v>
          </cell>
          <cell r="C134">
            <v>0</v>
          </cell>
          <cell r="D134">
            <v>0</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-59</v>
          </cell>
          <cell r="AA134">
            <v>-60</v>
          </cell>
          <cell r="AB134">
            <v>-59.5</v>
          </cell>
          <cell r="AC134">
            <v>-57</v>
          </cell>
          <cell r="AD134">
            <v>-58</v>
          </cell>
          <cell r="AE134">
            <v>-60</v>
          </cell>
          <cell r="AF134">
            <v>1010</v>
          </cell>
          <cell r="AG134">
            <v>-113</v>
          </cell>
          <cell r="AH134">
            <v>-97</v>
          </cell>
          <cell r="AI134">
            <v>-103</v>
          </cell>
          <cell r="AJ134">
            <v>124730</v>
          </cell>
          <cell r="AK134">
            <v>0</v>
          </cell>
          <cell r="AL134">
            <v>0</v>
          </cell>
        </row>
        <row r="135">
          <cell r="A135" t="str">
            <v>Total Liabilities</v>
          </cell>
          <cell r="B135">
            <v>133</v>
          </cell>
          <cell r="C135">
            <v>274507390.74000001</v>
          </cell>
          <cell r="D135">
            <v>277454590.47000003</v>
          </cell>
          <cell r="E135">
            <v>254982226.86499998</v>
          </cell>
          <cell r="F135">
            <v>245351623.20999998</v>
          </cell>
          <cell r="G135">
            <v>267879090.55499998</v>
          </cell>
          <cell r="H135">
            <v>258927230.83999994</v>
          </cell>
          <cell r="I135">
            <v>267874438.44500002</v>
          </cell>
          <cell r="J135">
            <v>231382026.83000004</v>
          </cell>
          <cell r="K135">
            <v>255364623.74000001</v>
          </cell>
          <cell r="L135">
            <v>287772623</v>
          </cell>
          <cell r="M135">
            <v>358233570.48000002</v>
          </cell>
          <cell r="N135">
            <v>249101439</v>
          </cell>
          <cell r="O135">
            <v>306223597.91245836</v>
          </cell>
          <cell r="P135">
            <v>317330013.93606663</v>
          </cell>
          <cell r="Q135">
            <v>297696553.01352495</v>
          </cell>
          <cell r="R135">
            <v>256037211.74000001</v>
          </cell>
          <cell r="S135">
            <v>336265612.81</v>
          </cell>
          <cell r="T135">
            <v>341612094.470375</v>
          </cell>
          <cell r="U135">
            <v>379681922.47811669</v>
          </cell>
          <cell r="V135">
            <v>364768050.68000001</v>
          </cell>
          <cell r="W135">
            <v>425534171.55000001</v>
          </cell>
          <cell r="X135">
            <v>373428142.35416669</v>
          </cell>
          <cell r="Y135">
            <v>350104711.91000009</v>
          </cell>
          <cell r="Z135">
            <v>297221754</v>
          </cell>
          <cell r="AA135">
            <v>355434359</v>
          </cell>
          <cell r="AB135">
            <v>338038509.84249997</v>
          </cell>
          <cell r="AC135">
            <v>405215891.10000002</v>
          </cell>
          <cell r="AD135">
            <v>368752780.18000001</v>
          </cell>
          <cell r="AE135">
            <v>402934742.31999999</v>
          </cell>
          <cell r="AF135">
            <v>370800631.61499995</v>
          </cell>
          <cell r="AG135">
            <v>372787471.70999998</v>
          </cell>
          <cell r="AH135">
            <v>351408663.5575</v>
          </cell>
          <cell r="AI135">
            <v>400407236.53750002</v>
          </cell>
          <cell r="AJ135">
            <v>463323079.8725</v>
          </cell>
          <cell r="AK135">
            <v>0</v>
          </cell>
          <cell r="AL135">
            <v>0</v>
          </cell>
        </row>
        <row r="136">
          <cell r="A136" t="str">
            <v>Stated Capital</v>
          </cell>
          <cell r="B136">
            <v>134</v>
          </cell>
          <cell r="C136">
            <v>9044290</v>
          </cell>
          <cell r="D136">
            <v>9044290</v>
          </cell>
          <cell r="E136">
            <v>9044290</v>
          </cell>
          <cell r="F136">
            <v>9068890</v>
          </cell>
          <cell r="G136">
            <v>9068890</v>
          </cell>
          <cell r="H136">
            <v>9068890</v>
          </cell>
          <cell r="I136">
            <v>9068890</v>
          </cell>
          <cell r="J136">
            <v>9068890</v>
          </cell>
          <cell r="K136">
            <v>9068890</v>
          </cell>
          <cell r="L136">
            <v>9093490</v>
          </cell>
          <cell r="M136">
            <v>9093490</v>
          </cell>
          <cell r="N136">
            <v>9093490</v>
          </cell>
          <cell r="O136">
            <v>9093490</v>
          </cell>
          <cell r="P136">
            <v>9093490</v>
          </cell>
          <cell r="Q136">
            <v>9093490</v>
          </cell>
          <cell r="R136">
            <v>9095589.6099999994</v>
          </cell>
          <cell r="S136">
            <v>9095589.6099999994</v>
          </cell>
          <cell r="T136">
            <v>9100589.5600000005</v>
          </cell>
          <cell r="U136">
            <v>9100589.5600000005</v>
          </cell>
          <cell r="V136">
            <v>9100590</v>
          </cell>
          <cell r="W136">
            <v>9100590</v>
          </cell>
          <cell r="X136">
            <v>9100590</v>
          </cell>
          <cell r="Y136">
            <v>9135190</v>
          </cell>
          <cell r="Z136">
            <v>9140190</v>
          </cell>
          <cell r="AA136">
            <v>9169790</v>
          </cell>
          <cell r="AB136">
            <v>9169790</v>
          </cell>
          <cell r="AC136">
            <v>9169790</v>
          </cell>
          <cell r="AD136">
            <v>9194390</v>
          </cell>
          <cell r="AE136">
            <v>9194390</v>
          </cell>
          <cell r="AF136">
            <v>9194390</v>
          </cell>
          <cell r="AG136">
            <v>9194390</v>
          </cell>
          <cell r="AH136">
            <v>9194390</v>
          </cell>
          <cell r="AI136">
            <v>9194390</v>
          </cell>
          <cell r="AJ136">
            <v>9194390</v>
          </cell>
          <cell r="AK136">
            <v>0</v>
          </cell>
          <cell r="AL136">
            <v>0</v>
          </cell>
        </row>
        <row r="137">
          <cell r="A137" t="str">
            <v>Income Surplus</v>
          </cell>
          <cell r="B137">
            <v>135</v>
          </cell>
          <cell r="C137">
            <v>22140877.329999998</v>
          </cell>
          <cell r="D137">
            <v>21962977.219999999</v>
          </cell>
          <cell r="E137">
            <v>17807643.900000002</v>
          </cell>
          <cell r="F137">
            <v>17878459.199999999</v>
          </cell>
          <cell r="G137">
            <v>17878459.199999999</v>
          </cell>
          <cell r="H137">
            <v>17878459.199999999</v>
          </cell>
          <cell r="I137">
            <v>17878459.199999999</v>
          </cell>
          <cell r="J137">
            <v>17878459.199999999</v>
          </cell>
          <cell r="K137">
            <v>17878459</v>
          </cell>
          <cell r="L137">
            <v>17878459.199999999</v>
          </cell>
          <cell r="M137">
            <v>17878459.199999999</v>
          </cell>
          <cell r="N137">
            <v>4513210</v>
          </cell>
          <cell r="O137">
            <v>4513210</v>
          </cell>
          <cell r="P137">
            <v>4513210</v>
          </cell>
          <cell r="Q137">
            <v>4513210</v>
          </cell>
          <cell r="R137">
            <v>4513208.53</v>
          </cell>
          <cell r="S137">
            <v>4513208.53</v>
          </cell>
          <cell r="T137">
            <v>4513208.53</v>
          </cell>
          <cell r="U137">
            <v>4513208.53</v>
          </cell>
          <cell r="V137">
            <v>4513209</v>
          </cell>
          <cell r="W137">
            <v>4513209</v>
          </cell>
          <cell r="X137">
            <v>4513209</v>
          </cell>
          <cell r="Y137">
            <v>4513209</v>
          </cell>
          <cell r="Z137">
            <v>8038016</v>
          </cell>
          <cell r="AA137">
            <v>5708351</v>
          </cell>
          <cell r="AB137">
            <v>5708351.3600000003</v>
          </cell>
          <cell r="AC137">
            <v>8038014</v>
          </cell>
          <cell r="AD137">
            <v>8038014</v>
          </cell>
          <cell r="AE137">
            <v>8038014</v>
          </cell>
          <cell r="AF137">
            <v>8038014.2400000002</v>
          </cell>
          <cell r="AG137">
            <v>8038014</v>
          </cell>
          <cell r="AH137">
            <v>8038014</v>
          </cell>
          <cell r="AI137">
            <v>7717488</v>
          </cell>
          <cell r="AJ137">
            <v>8038014</v>
          </cell>
          <cell r="AK137">
            <v>0</v>
          </cell>
          <cell r="AL137">
            <v>0</v>
          </cell>
        </row>
        <row r="138">
          <cell r="A138" t="str">
            <v>Statutory Reserve</v>
          </cell>
          <cell r="B138">
            <v>136</v>
          </cell>
          <cell r="C138">
            <v>12825949.619999999</v>
          </cell>
          <cell r="D138">
            <v>12766649.579999998</v>
          </cell>
          <cell r="E138">
            <v>11356319.859999999</v>
          </cell>
          <cell r="F138">
            <v>11308748.85</v>
          </cell>
          <cell r="G138">
            <v>11308748.85</v>
          </cell>
          <cell r="H138">
            <v>11308748.85</v>
          </cell>
          <cell r="I138">
            <v>11308748.85</v>
          </cell>
          <cell r="J138">
            <v>11308748.85</v>
          </cell>
          <cell r="K138">
            <v>11308748.85</v>
          </cell>
          <cell r="L138">
            <v>11308748.85</v>
          </cell>
          <cell r="M138">
            <v>11308748.85</v>
          </cell>
          <cell r="N138">
            <v>11308749</v>
          </cell>
          <cell r="O138">
            <v>11308748.85</v>
          </cell>
          <cell r="P138">
            <v>11308748.85</v>
          </cell>
          <cell r="Q138">
            <v>11308748.85</v>
          </cell>
          <cell r="R138">
            <v>11308748.85</v>
          </cell>
          <cell r="S138">
            <v>11308748.85</v>
          </cell>
          <cell r="T138">
            <v>11308748.85</v>
          </cell>
          <cell r="U138">
            <v>11308748.85</v>
          </cell>
          <cell r="V138">
            <v>11308749</v>
          </cell>
          <cell r="W138">
            <v>11308749</v>
          </cell>
          <cell r="X138">
            <v>11308749</v>
          </cell>
          <cell r="Y138">
            <v>11308749</v>
          </cell>
          <cell r="Z138">
            <v>11866206</v>
          </cell>
          <cell r="AA138">
            <v>11308749</v>
          </cell>
          <cell r="AB138">
            <v>11308749</v>
          </cell>
          <cell r="AC138">
            <v>11866205</v>
          </cell>
          <cell r="AD138">
            <v>11866205</v>
          </cell>
          <cell r="AE138">
            <v>11866205</v>
          </cell>
          <cell r="AF138">
            <v>11866205.09</v>
          </cell>
          <cell r="AG138">
            <v>11866205</v>
          </cell>
          <cell r="AH138">
            <v>11866205</v>
          </cell>
          <cell r="AI138">
            <v>11866205</v>
          </cell>
          <cell r="AJ138">
            <v>11866205</v>
          </cell>
          <cell r="AK138">
            <v>0</v>
          </cell>
          <cell r="AL138">
            <v>0</v>
          </cell>
        </row>
        <row r="139">
          <cell r="A139" t="str">
            <v>Credit Risk Reserve</v>
          </cell>
          <cell r="B139">
            <v>137</v>
          </cell>
          <cell r="C139">
            <v>83662.16</v>
          </cell>
          <cell r="D139">
            <v>83662.16</v>
          </cell>
          <cell r="E139">
            <v>213528.3</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377388</v>
          </cell>
          <cell r="AA139">
            <v>0</v>
          </cell>
          <cell r="AB139">
            <v>0</v>
          </cell>
          <cell r="AC139">
            <v>377388</v>
          </cell>
          <cell r="AD139">
            <v>377388</v>
          </cell>
          <cell r="AE139">
            <v>377388</v>
          </cell>
          <cell r="AF139">
            <v>377388</v>
          </cell>
          <cell r="AG139">
            <v>377388</v>
          </cell>
          <cell r="AH139">
            <v>377388</v>
          </cell>
          <cell r="AI139">
            <v>697914</v>
          </cell>
          <cell r="AJ139">
            <v>377388</v>
          </cell>
          <cell r="AK139">
            <v>0</v>
          </cell>
          <cell r="AL139">
            <v>0</v>
          </cell>
        </row>
        <row r="140">
          <cell r="A140" t="str">
            <v>Revaluation Reserve</v>
          </cell>
          <cell r="B140">
            <v>138</v>
          </cell>
          <cell r="C140">
            <v>0</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row>
        <row r="141">
          <cell r="A141" t="str">
            <v>Other Reserve</v>
          </cell>
          <cell r="B141">
            <v>139</v>
          </cell>
          <cell r="C141">
            <v>0</v>
          </cell>
          <cell r="D141">
            <v>0</v>
          </cell>
          <cell r="E141">
            <v>-268974</v>
          </cell>
          <cell r="F141">
            <v>-151113.72</v>
          </cell>
          <cell r="G141">
            <v>-151113.72</v>
          </cell>
          <cell r="H141">
            <v>-151113.72</v>
          </cell>
          <cell r="I141">
            <v>-151113.72</v>
          </cell>
          <cell r="J141">
            <v>-151113.72</v>
          </cell>
          <cell r="K141">
            <v>-151113.72</v>
          </cell>
          <cell r="L141">
            <v>-151113.72</v>
          </cell>
          <cell r="M141">
            <v>-151113.72</v>
          </cell>
          <cell r="N141">
            <v>-102058</v>
          </cell>
          <cell r="O141">
            <v>-102058</v>
          </cell>
          <cell r="P141">
            <v>-102058</v>
          </cell>
          <cell r="Q141">
            <v>-102058</v>
          </cell>
          <cell r="R141">
            <v>-102057.72</v>
          </cell>
          <cell r="S141">
            <v>-102057.72</v>
          </cell>
          <cell r="T141">
            <v>-102057.72</v>
          </cell>
          <cell r="U141">
            <v>-102057.72</v>
          </cell>
          <cell r="V141">
            <v>-102058</v>
          </cell>
          <cell r="W141">
            <v>-102058</v>
          </cell>
          <cell r="X141">
            <v>-102058</v>
          </cell>
          <cell r="Y141">
            <v>-102058</v>
          </cell>
          <cell r="Z141">
            <v>-206778</v>
          </cell>
          <cell r="AA141">
            <v>-102058</v>
          </cell>
          <cell r="AB141">
            <v>-102058</v>
          </cell>
          <cell r="AC141">
            <v>-206778</v>
          </cell>
          <cell r="AD141">
            <v>-206778</v>
          </cell>
          <cell r="AE141">
            <v>-206778</v>
          </cell>
          <cell r="AF141">
            <v>-206778</v>
          </cell>
          <cell r="AG141">
            <v>-206778</v>
          </cell>
          <cell r="AH141">
            <v>-206778</v>
          </cell>
          <cell r="AI141">
            <v>-206778</v>
          </cell>
          <cell r="AJ141">
            <v>-206778</v>
          </cell>
          <cell r="AK141">
            <v>0</v>
          </cell>
          <cell r="AL141">
            <v>0</v>
          </cell>
        </row>
        <row r="142">
          <cell r="A142" t="str">
            <v xml:space="preserve">Profit &amp; Loss </v>
          </cell>
          <cell r="B142">
            <v>140</v>
          </cell>
          <cell r="C142">
            <v>794042.20443333266</v>
          </cell>
          <cell r="D142">
            <v>1414816</v>
          </cell>
          <cell r="E142">
            <v>-2892208.2517999988</v>
          </cell>
          <cell r="F142">
            <v>-3349077.0654999986</v>
          </cell>
          <cell r="G142">
            <v>-3417679.6083999984</v>
          </cell>
          <cell r="H142">
            <v>-5792055.2038000003</v>
          </cell>
          <cell r="I142">
            <v>-5652138.1125000007</v>
          </cell>
          <cell r="J142">
            <v>-5531459.2200999968</v>
          </cell>
          <cell r="K142">
            <v>-7749602</v>
          </cell>
          <cell r="L142">
            <v>-7691387.7072999999</v>
          </cell>
          <cell r="M142">
            <v>-6897286.4033929929</v>
          </cell>
          <cell r="N142">
            <v>0</v>
          </cell>
          <cell r="O142">
            <v>600941.97</v>
          </cell>
          <cell r="P142">
            <v>693989.02820000052</v>
          </cell>
          <cell r="Q142">
            <v>268206.10057499958</v>
          </cell>
          <cell r="R142">
            <v>-533142.67603333667</v>
          </cell>
          <cell r="S142">
            <v>-458591.33406666294</v>
          </cell>
          <cell r="T142">
            <v>21249.331124997698</v>
          </cell>
          <cell r="U142">
            <v>231179.00435000192</v>
          </cell>
          <cell r="V142">
            <v>-36678.449999999997</v>
          </cell>
          <cell r="W142">
            <v>-248957.82</v>
          </cell>
          <cell r="X142">
            <v>269272.42250001244</v>
          </cell>
          <cell r="Y142">
            <v>585274.63</v>
          </cell>
          <cell r="Z142">
            <v>0</v>
          </cell>
          <cell r="AA142">
            <v>418929</v>
          </cell>
          <cell r="AB142">
            <v>172615.02749999939</v>
          </cell>
          <cell r="AC142">
            <v>-481296.33000000566</v>
          </cell>
          <cell r="AD142">
            <v>-1050401.2200000025</v>
          </cell>
          <cell r="AE142">
            <v>-666928.88000000641</v>
          </cell>
          <cell r="AF142">
            <v>319329.43499999866</v>
          </cell>
          <cell r="AG142">
            <v>757969.13999999966</v>
          </cell>
          <cell r="AH142">
            <v>731531.45250000246</v>
          </cell>
          <cell r="AI142">
            <v>673375.49250000156</v>
          </cell>
          <cell r="AJ142">
            <v>154529.61750000156</v>
          </cell>
          <cell r="AK142">
            <v>0</v>
          </cell>
          <cell r="AL142">
            <v>0</v>
          </cell>
        </row>
        <row r="143">
          <cell r="A143" t="str">
            <v>Shareholders' funds</v>
          </cell>
          <cell r="B143">
            <v>141</v>
          </cell>
          <cell r="C143">
            <v>44888821.314433321</v>
          </cell>
          <cell r="D143">
            <v>45272394.959999993</v>
          </cell>
          <cell r="E143">
            <v>35260599.808200002</v>
          </cell>
          <cell r="F143">
            <v>34755907.2645</v>
          </cell>
          <cell r="G143">
            <v>34687304.721599996</v>
          </cell>
          <cell r="H143">
            <v>32312929.126199998</v>
          </cell>
          <cell r="I143">
            <v>32452846.217499997</v>
          </cell>
          <cell r="J143">
            <v>32573525.109900001</v>
          </cell>
          <cell r="K143">
            <v>30355382.130000003</v>
          </cell>
          <cell r="L143">
            <v>30438196.622699998</v>
          </cell>
          <cell r="M143">
            <v>31232297.926607005</v>
          </cell>
          <cell r="N143">
            <v>24813391</v>
          </cell>
          <cell r="O143">
            <v>25414332.82</v>
          </cell>
          <cell r="P143">
            <v>25507379.878200002</v>
          </cell>
          <cell r="Q143">
            <v>25081596.950575002</v>
          </cell>
          <cell r="R143">
            <v>24282346.593966667</v>
          </cell>
          <cell r="S143">
            <v>24356897.93593334</v>
          </cell>
          <cell r="T143">
            <v>24841738.551124997</v>
          </cell>
          <cell r="U143">
            <v>25051668.224350002</v>
          </cell>
          <cell r="V143">
            <v>24783811.550000001</v>
          </cell>
          <cell r="W143">
            <v>24571532.18</v>
          </cell>
          <cell r="X143">
            <v>25089762.422500014</v>
          </cell>
          <cell r="Y143">
            <v>25440364.629999999</v>
          </cell>
          <cell r="Z143">
            <v>29215022</v>
          </cell>
          <cell r="AA143">
            <v>26503761</v>
          </cell>
          <cell r="AB143">
            <v>26257447.387499999</v>
          </cell>
          <cell r="AC143">
            <v>28763322.669999994</v>
          </cell>
          <cell r="AD143">
            <v>28218817.779999997</v>
          </cell>
          <cell r="AE143">
            <v>28602290.119999994</v>
          </cell>
          <cell r="AF143">
            <v>29588548.765000001</v>
          </cell>
          <cell r="AG143">
            <v>30027188.140000001</v>
          </cell>
          <cell r="AH143">
            <v>30000750.452500001</v>
          </cell>
          <cell r="AI143">
            <v>29942594.4925</v>
          </cell>
          <cell r="AJ143">
            <v>29423748.6175</v>
          </cell>
          <cell r="AK143">
            <v>0</v>
          </cell>
          <cell r="AL143">
            <v>0</v>
          </cell>
        </row>
        <row r="144">
          <cell r="A144" t="str">
            <v>Total Liabilities &amp; Shareholders' funds</v>
          </cell>
          <cell r="B144">
            <v>142</v>
          </cell>
          <cell r="C144">
            <v>319396212.05443335</v>
          </cell>
          <cell r="D144">
            <v>322726985.43000001</v>
          </cell>
          <cell r="E144">
            <v>290242826.67320001</v>
          </cell>
          <cell r="F144">
            <v>280107530.4745</v>
          </cell>
          <cell r="G144">
            <v>302566395.2766</v>
          </cell>
          <cell r="H144">
            <v>291240159.96619993</v>
          </cell>
          <cell r="I144">
            <v>300327284.66250002</v>
          </cell>
          <cell r="J144">
            <v>263955551.93990001</v>
          </cell>
          <cell r="K144">
            <v>285720005.87</v>
          </cell>
          <cell r="L144">
            <v>318210819.62269998</v>
          </cell>
          <cell r="M144">
            <v>389465868.40660703</v>
          </cell>
          <cell r="N144">
            <v>273914830</v>
          </cell>
          <cell r="O144">
            <v>331637930.73245835</v>
          </cell>
          <cell r="P144">
            <v>342837393.81426662</v>
          </cell>
          <cell r="Q144">
            <v>322778149.96409994</v>
          </cell>
          <cell r="R144">
            <v>280319558.33396667</v>
          </cell>
          <cell r="S144">
            <v>360622510.74593335</v>
          </cell>
          <cell r="T144">
            <v>366453833.02149999</v>
          </cell>
          <cell r="U144">
            <v>404733590.70246667</v>
          </cell>
          <cell r="V144">
            <v>389551862.23000002</v>
          </cell>
          <cell r="W144">
            <v>450105703.73000002</v>
          </cell>
          <cell r="X144">
            <v>398517904.7766667</v>
          </cell>
          <cell r="Y144">
            <v>375545076.54000008</v>
          </cell>
          <cell r="Z144">
            <v>326436776</v>
          </cell>
          <cell r="AA144">
            <v>381938120</v>
          </cell>
          <cell r="AB144">
            <v>364295957.22999996</v>
          </cell>
          <cell r="AC144">
            <v>433979213.77000004</v>
          </cell>
          <cell r="AD144">
            <v>396971597.95999998</v>
          </cell>
          <cell r="AE144">
            <v>431537032.44</v>
          </cell>
          <cell r="AF144">
            <v>400389180.37999994</v>
          </cell>
          <cell r="AG144">
            <v>402814659.84999996</v>
          </cell>
          <cell r="AH144">
            <v>381409414.00999999</v>
          </cell>
          <cell r="AI144">
            <v>430349831.03000003</v>
          </cell>
          <cell r="AJ144">
            <v>492746828.49000001</v>
          </cell>
          <cell r="AK144">
            <v>0</v>
          </cell>
          <cell r="AL144">
            <v>0</v>
          </cell>
        </row>
      </sheetData>
      <sheetData sheetId="17"/>
      <sheetData sheetId="18"/>
      <sheetData sheetId="19"/>
      <sheetData sheetId="20"/>
      <sheetData sheetId="2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 val="Schedules"/>
      <sheetName val="HO (2)"/>
      <sheetName val="RATE"/>
    </sheetNames>
    <sheetDataSet>
      <sheetData sheetId="0"/>
      <sheetData sheetId="1"/>
      <sheetData sheetId="2"/>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ulnerability Indicators"/>
      <sheetName val="BOP Main"/>
      <sheetName val="BOP Alt"/>
      <sheetName val="Index"/>
      <sheetName val="DebtM"/>
      <sheetName val="Finreq-M"/>
      <sheetName val="BoP-M"/>
      <sheetName val="BoP-Q"/>
      <sheetName val="Trade"/>
      <sheetName val="Input"/>
      <sheetName val="SER"/>
      <sheetName val="Input2"/>
      <sheetName val="DebtSer"/>
      <sheetName val="CAP"/>
      <sheetName val="RES"/>
      <sheetName val="BoP"/>
      <sheetName val="BoP M-T"/>
      <sheetName val="FinReqM-T"/>
      <sheetName val="Tab7SR"/>
      <sheetName val="Tab8SR"/>
      <sheetName val="DEBT"/>
      <sheetName val="month-01"/>
      <sheetName val="FINREQ"/>
      <sheetName val="monthCAP"/>
      <sheetName val="OUTPUT"/>
      <sheetName val="PC+Bond"/>
      <sheetName val="arr"/>
      <sheetName val="PC"/>
      <sheetName val="BondFin"/>
      <sheetName val="PCscen"/>
      <sheetName val="month2000"/>
      <sheetName val="WEOQ5"/>
      <sheetName val="WEOQ6"/>
      <sheetName val="WEOQ7"/>
      <sheetName val="xxweolinks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PT."/>
    </sheetNames>
    <sheetDataSet>
      <sheetData sheetId="0">
        <row r="1">
          <cell r="A1" t="str">
            <v>NAME</v>
          </cell>
          <cell r="B1" t="str">
            <v>GL</v>
          </cell>
          <cell r="C1" t="str">
            <v>SL</v>
          </cell>
          <cell r="D1" t="str">
            <v>CCY</v>
          </cell>
          <cell r="E1" t="str">
            <v>TYPE</v>
          </cell>
          <cell r="F1" t="str">
            <v>INT</v>
          </cell>
          <cell r="G1" t="str">
            <v>CBM4</v>
          </cell>
          <cell r="H1" t="str">
            <v>CBM5</v>
          </cell>
          <cell r="I1" t="str">
            <v>JMD</v>
          </cell>
        </row>
        <row r="2">
          <cell r="A2" t="str">
            <v>AAA CARGO BROKERS</v>
          </cell>
          <cell r="B2">
            <v>127</v>
          </cell>
          <cell r="C2" t="str">
            <v>06</v>
          </cell>
          <cell r="D2" t="str">
            <v>JA $</v>
          </cell>
          <cell r="E2" t="str">
            <v>O/D</v>
          </cell>
          <cell r="F2">
            <v>19</v>
          </cell>
          <cell r="G2" t="str">
            <v>BUSINESS</v>
          </cell>
          <cell r="H2" t="str">
            <v>PROF.</v>
          </cell>
          <cell r="I2">
            <v>101198.43</v>
          </cell>
        </row>
        <row r="3">
          <cell r="A3" t="str">
            <v>ABRAHAMS ROBERT A.G.</v>
          </cell>
          <cell r="B3">
            <v>200</v>
          </cell>
          <cell r="C3" t="str">
            <v>05</v>
          </cell>
          <cell r="D3" t="str">
            <v>JA $</v>
          </cell>
          <cell r="E3" t="str">
            <v>O/D</v>
          </cell>
          <cell r="F3">
            <v>31.5</v>
          </cell>
          <cell r="G3" t="str">
            <v>INDIV.</v>
          </cell>
          <cell r="H3" t="str">
            <v>INDIV.</v>
          </cell>
          <cell r="I3">
            <v>100</v>
          </cell>
        </row>
        <row r="4">
          <cell r="A4" t="str">
            <v>ACE PEST CONTROL AND FUMIGATING</v>
          </cell>
          <cell r="B4">
            <v>200</v>
          </cell>
          <cell r="C4" t="str">
            <v>66</v>
          </cell>
          <cell r="D4" t="str">
            <v>JA $</v>
          </cell>
          <cell r="E4" t="str">
            <v>O/D</v>
          </cell>
          <cell r="F4">
            <v>31.5</v>
          </cell>
          <cell r="G4" t="str">
            <v>BUSINESS</v>
          </cell>
          <cell r="H4" t="str">
            <v>PROF.</v>
          </cell>
          <cell r="I4">
            <v>62150.9</v>
          </cell>
        </row>
        <row r="5">
          <cell r="A5" t="str">
            <v>ATLANTIC UNITED INSURANCE CO.</v>
          </cell>
          <cell r="B5">
            <v>200</v>
          </cell>
          <cell r="C5" t="str">
            <v>13</v>
          </cell>
          <cell r="D5" t="str">
            <v>USD</v>
          </cell>
          <cell r="E5" t="str">
            <v>O/D</v>
          </cell>
          <cell r="F5">
            <v>31.5</v>
          </cell>
          <cell r="G5" t="str">
            <v>F.I.</v>
          </cell>
          <cell r="H5" t="str">
            <v>F.I.</v>
          </cell>
          <cell r="I5">
            <v>491.7</v>
          </cell>
        </row>
        <row r="6">
          <cell r="A6" t="str">
            <v>BANKSTON BAILEY DEBORAH</v>
          </cell>
          <cell r="B6">
            <v>200</v>
          </cell>
          <cell r="C6" t="str">
            <v>06</v>
          </cell>
          <cell r="D6" t="str">
            <v>USD</v>
          </cell>
          <cell r="E6" t="str">
            <v>O/D</v>
          </cell>
          <cell r="F6">
            <v>31.5</v>
          </cell>
          <cell r="G6" t="str">
            <v>INDIV.</v>
          </cell>
          <cell r="H6" t="str">
            <v>INDIV.</v>
          </cell>
          <cell r="I6">
            <v>78100.639999999999</v>
          </cell>
        </row>
        <row r="7">
          <cell r="A7" t="str">
            <v>BOGUES BROTHERS INDUSTRIES LTD</v>
          </cell>
          <cell r="B7">
            <v>120</v>
          </cell>
          <cell r="C7" t="str">
            <v>50</v>
          </cell>
          <cell r="D7" t="str">
            <v>JA $</v>
          </cell>
          <cell r="E7" t="str">
            <v>TERM</v>
          </cell>
          <cell r="F7">
            <v>15</v>
          </cell>
          <cell r="G7" t="str">
            <v>BUSINESS</v>
          </cell>
          <cell r="H7" t="str">
            <v>PROF.</v>
          </cell>
          <cell r="I7">
            <v>6650000</v>
          </cell>
        </row>
        <row r="8">
          <cell r="A8" t="str">
            <v>BOWEN DAVID</v>
          </cell>
          <cell r="B8">
            <v>200</v>
          </cell>
          <cell r="C8" t="str">
            <v>05</v>
          </cell>
          <cell r="D8" t="str">
            <v>JA $</v>
          </cell>
          <cell r="E8" t="str">
            <v>O/D</v>
          </cell>
          <cell r="F8">
            <v>31.5</v>
          </cell>
          <cell r="G8" t="str">
            <v>INDIV.</v>
          </cell>
          <cell r="H8" t="str">
            <v>INDIV.</v>
          </cell>
          <cell r="I8">
            <v>32.54</v>
          </cell>
        </row>
        <row r="9">
          <cell r="A9" t="str">
            <v>BUCKNOR PAUL AND OR WAKELING K.</v>
          </cell>
          <cell r="B9">
            <v>200</v>
          </cell>
          <cell r="C9" t="str">
            <v>05</v>
          </cell>
          <cell r="D9" t="str">
            <v>JA $</v>
          </cell>
          <cell r="E9" t="str">
            <v>O/D</v>
          </cell>
          <cell r="F9">
            <v>31.5</v>
          </cell>
          <cell r="G9" t="str">
            <v>INDIV.</v>
          </cell>
          <cell r="H9" t="str">
            <v>INDIV.</v>
          </cell>
          <cell r="I9">
            <v>1719.77</v>
          </cell>
        </row>
        <row r="10">
          <cell r="A10" t="str">
            <v>BUNTING PETER OR JEANINE</v>
          </cell>
          <cell r="B10">
            <v>200</v>
          </cell>
          <cell r="C10" t="str">
            <v>05</v>
          </cell>
          <cell r="D10" t="str">
            <v>JA $</v>
          </cell>
          <cell r="E10" t="str">
            <v>O/D</v>
          </cell>
          <cell r="F10">
            <v>31.5</v>
          </cell>
          <cell r="G10" t="str">
            <v>INDIV.</v>
          </cell>
          <cell r="H10" t="str">
            <v>INDIV.</v>
          </cell>
          <cell r="I10">
            <v>496.94</v>
          </cell>
        </row>
        <row r="11">
          <cell r="A11" t="str">
            <v>CAPITAL AND CREDIT MERCHANT BANK</v>
          </cell>
          <cell r="B11">
            <v>120</v>
          </cell>
          <cell r="C11" t="str">
            <v>51</v>
          </cell>
          <cell r="D11" t="str">
            <v>USD</v>
          </cell>
          <cell r="E11" t="str">
            <v>TERM</v>
          </cell>
          <cell r="F11">
            <v>7.25</v>
          </cell>
          <cell r="G11" t="str">
            <v>F.I.</v>
          </cell>
          <cell r="H11" t="str">
            <v>F.I.</v>
          </cell>
          <cell r="I11">
            <v>162261000</v>
          </cell>
        </row>
        <row r="12">
          <cell r="A12" t="str">
            <v>CARIBBEAN BOTTLERS JAMAICA LTD</v>
          </cell>
          <cell r="B12">
            <v>200</v>
          </cell>
          <cell r="C12" t="str">
            <v>02</v>
          </cell>
          <cell r="D12" t="str">
            <v>JA $</v>
          </cell>
          <cell r="E12" t="str">
            <v>O/D</v>
          </cell>
          <cell r="F12">
            <v>31.5</v>
          </cell>
          <cell r="G12" t="str">
            <v>BUSINESS</v>
          </cell>
          <cell r="H12" t="str">
            <v>PROF.</v>
          </cell>
          <cell r="I12">
            <v>102.33</v>
          </cell>
        </row>
        <row r="13">
          <cell r="A13" t="str">
            <v>CARIBBEAN BOTTLERS JAMAICA LTD</v>
          </cell>
          <cell r="B13">
            <v>200</v>
          </cell>
          <cell r="C13" t="str">
            <v>32</v>
          </cell>
          <cell r="D13" t="str">
            <v>JA $</v>
          </cell>
          <cell r="E13" t="str">
            <v>O/D</v>
          </cell>
          <cell r="F13">
            <v>31.5</v>
          </cell>
          <cell r="G13" t="str">
            <v>BUSINESS</v>
          </cell>
          <cell r="H13" t="str">
            <v>PROF.</v>
          </cell>
          <cell r="I13">
            <v>215.23</v>
          </cell>
        </row>
        <row r="14">
          <cell r="A14" t="str">
            <v>CARIBBEAN BRAKE PRODUCTS LTD</v>
          </cell>
          <cell r="B14">
            <v>128</v>
          </cell>
          <cell r="C14" t="str">
            <v>03</v>
          </cell>
          <cell r="D14" t="str">
            <v>USD</v>
          </cell>
          <cell r="E14" t="str">
            <v>L/C</v>
          </cell>
          <cell r="F14">
            <v>9.4600000000000009</v>
          </cell>
          <cell r="G14" t="str">
            <v>BUSINESS</v>
          </cell>
          <cell r="H14" t="str">
            <v>MFG-OTHER</v>
          </cell>
          <cell r="I14">
            <v>15995822.630000001</v>
          </cell>
        </row>
        <row r="15">
          <cell r="A15" t="str">
            <v>CARIBBEAN BROILERS JA. LTD</v>
          </cell>
          <cell r="B15">
            <v>200</v>
          </cell>
          <cell r="C15" t="str">
            <v>02</v>
          </cell>
          <cell r="D15" t="str">
            <v>JA $</v>
          </cell>
          <cell r="E15" t="str">
            <v>O/D</v>
          </cell>
          <cell r="F15">
            <v>31.5</v>
          </cell>
          <cell r="G15" t="str">
            <v>BUSINESS</v>
          </cell>
          <cell r="H15" t="str">
            <v>LIVESTOCK</v>
          </cell>
          <cell r="I15">
            <v>371788.36</v>
          </cell>
        </row>
        <row r="16">
          <cell r="A16" t="str">
            <v>CARIBBEAN CEMENT COMPANY LTD</v>
          </cell>
          <cell r="B16">
            <v>120</v>
          </cell>
          <cell r="C16" t="str">
            <v>04</v>
          </cell>
          <cell r="D16" t="str">
            <v>JA $</v>
          </cell>
          <cell r="E16" t="str">
            <v>TERM</v>
          </cell>
          <cell r="F16">
            <v>26.5</v>
          </cell>
          <cell r="G16" t="str">
            <v>BUSINESS</v>
          </cell>
          <cell r="H16" t="str">
            <v>CEMENT</v>
          </cell>
          <cell r="I16">
            <v>4150114.67</v>
          </cell>
        </row>
        <row r="17">
          <cell r="A17" t="str">
            <v>CARIBBEAN CEMENT COMPANY LTD</v>
          </cell>
          <cell r="B17">
            <v>127</v>
          </cell>
          <cell r="C17" t="str">
            <v>02</v>
          </cell>
          <cell r="D17" t="str">
            <v>JA $</v>
          </cell>
          <cell r="E17" t="str">
            <v>O/D</v>
          </cell>
          <cell r="F17">
            <v>21.5</v>
          </cell>
          <cell r="G17" t="str">
            <v>BUSINESS</v>
          </cell>
          <cell r="H17" t="str">
            <v>CEMENT</v>
          </cell>
          <cell r="I17">
            <v>19365310.59</v>
          </cell>
        </row>
        <row r="18">
          <cell r="A18" t="str">
            <v>CAYMANAS DEVELOPMENT</v>
          </cell>
          <cell r="B18">
            <v>150</v>
          </cell>
          <cell r="C18" t="str">
            <v>02</v>
          </cell>
          <cell r="D18" t="str">
            <v>USD</v>
          </cell>
          <cell r="E18" t="str">
            <v>LEASE</v>
          </cell>
          <cell r="F18">
            <v>12.5</v>
          </cell>
          <cell r="G18" t="str">
            <v>BUSINESS</v>
          </cell>
          <cell r="H18" t="str">
            <v>PROF.</v>
          </cell>
          <cell r="I18">
            <v>6003465.2400000002</v>
          </cell>
        </row>
        <row r="19">
          <cell r="A19" t="str">
            <v>CESCO LIMITED</v>
          </cell>
          <cell r="B19">
            <v>120</v>
          </cell>
          <cell r="C19" t="str">
            <v>42</v>
          </cell>
          <cell r="D19" t="str">
            <v>USD</v>
          </cell>
          <cell r="E19" t="str">
            <v>TERM</v>
          </cell>
          <cell r="F19">
            <v>15</v>
          </cell>
          <cell r="G19" t="str">
            <v>BUSINESS</v>
          </cell>
          <cell r="H19" t="str">
            <v>DIST'N</v>
          </cell>
          <cell r="I19">
            <v>19666207.260000002</v>
          </cell>
        </row>
        <row r="20">
          <cell r="A20" t="str">
            <v>CHALICE LIMITED</v>
          </cell>
          <cell r="B20">
            <v>120</v>
          </cell>
          <cell r="C20" t="str">
            <v>33</v>
          </cell>
          <cell r="D20" t="str">
            <v>JA $</v>
          </cell>
          <cell r="E20" t="str">
            <v>MTG</v>
          </cell>
          <cell r="F20">
            <v>10</v>
          </cell>
          <cell r="G20" t="str">
            <v>BUSINESS</v>
          </cell>
          <cell r="H20" t="str">
            <v>R/E SVCS</v>
          </cell>
          <cell r="I20">
            <v>35866.81</v>
          </cell>
        </row>
        <row r="21">
          <cell r="A21" t="str">
            <v>CHARLTON CECIL ET AL</v>
          </cell>
          <cell r="B21">
            <v>126</v>
          </cell>
          <cell r="C21" t="str">
            <v>04</v>
          </cell>
          <cell r="D21" t="str">
            <v>JA $</v>
          </cell>
          <cell r="E21" t="str">
            <v>O/D</v>
          </cell>
          <cell r="F21">
            <v>31.5</v>
          </cell>
          <cell r="G21" t="str">
            <v>INDIV.</v>
          </cell>
          <cell r="H21" t="str">
            <v>INDIV.</v>
          </cell>
          <cell r="I21">
            <v>242119.64</v>
          </cell>
        </row>
        <row r="22">
          <cell r="A22" t="str">
            <v>CHECKER CHEMICALS LIMITED</v>
          </cell>
          <cell r="B22">
            <v>127</v>
          </cell>
          <cell r="C22" t="str">
            <v>06</v>
          </cell>
          <cell r="D22" t="str">
            <v>JA $</v>
          </cell>
          <cell r="E22" t="str">
            <v>O/D</v>
          </cell>
          <cell r="F22">
            <v>19</v>
          </cell>
          <cell r="G22" t="str">
            <v>BUSINESS</v>
          </cell>
          <cell r="H22" t="str">
            <v>MFG-CHEM</v>
          </cell>
          <cell r="I22">
            <v>1133826.6200000001</v>
          </cell>
        </row>
        <row r="23">
          <cell r="A23" t="str">
            <v>CHECKER INT'L</v>
          </cell>
          <cell r="B23">
            <v>120</v>
          </cell>
          <cell r="C23" t="str">
            <v>02</v>
          </cell>
          <cell r="D23" t="str">
            <v>USD</v>
          </cell>
          <cell r="E23" t="str">
            <v>TERM</v>
          </cell>
          <cell r="F23">
            <v>12</v>
          </cell>
          <cell r="G23" t="str">
            <v>BUSINESS</v>
          </cell>
          <cell r="H23" t="str">
            <v>MFG-CHEM</v>
          </cell>
          <cell r="I23">
            <v>1746190.93</v>
          </cell>
        </row>
        <row r="24">
          <cell r="A24" t="str">
            <v>CISCO MUSIC JAMAICA LTD</v>
          </cell>
          <cell r="B24">
            <v>200</v>
          </cell>
          <cell r="C24" t="str">
            <v>66</v>
          </cell>
          <cell r="D24" t="str">
            <v>JA $</v>
          </cell>
          <cell r="E24" t="str">
            <v>O/D</v>
          </cell>
          <cell r="F24">
            <v>31.5</v>
          </cell>
          <cell r="G24" t="str">
            <v>BUSINESS</v>
          </cell>
          <cell r="H24" t="str">
            <v>ENT.</v>
          </cell>
          <cell r="I24">
            <v>684.39</v>
          </cell>
        </row>
        <row r="25">
          <cell r="A25" t="str">
            <v>CIVIL ENG. RESEARCH AND TESTING</v>
          </cell>
          <cell r="B25">
            <v>127</v>
          </cell>
          <cell r="C25" t="str">
            <v>06</v>
          </cell>
          <cell r="D25" t="str">
            <v>JA $</v>
          </cell>
          <cell r="E25" t="str">
            <v>O/D</v>
          </cell>
          <cell r="F25">
            <v>19</v>
          </cell>
          <cell r="G25" t="str">
            <v>BUSINESS</v>
          </cell>
          <cell r="H25" t="str">
            <v>PROF.</v>
          </cell>
          <cell r="I25">
            <v>159759.26999999999</v>
          </cell>
        </row>
        <row r="26">
          <cell r="A26" t="str">
            <v>COATES BROTHERS JAMAICA LIMITED</v>
          </cell>
          <cell r="B26">
            <v>120</v>
          </cell>
          <cell r="C26" t="str">
            <v>04</v>
          </cell>
          <cell r="D26" t="str">
            <v>JA $</v>
          </cell>
          <cell r="E26" t="str">
            <v>TERM</v>
          </cell>
          <cell r="F26">
            <v>15</v>
          </cell>
          <cell r="G26" t="str">
            <v>BUSINESS</v>
          </cell>
          <cell r="H26" t="str">
            <v>PROF.</v>
          </cell>
          <cell r="I26">
            <v>1798193.91</v>
          </cell>
        </row>
        <row r="27">
          <cell r="A27" t="str">
            <v>COLGATE PALMOLIVE</v>
          </cell>
          <cell r="B27">
            <v>120</v>
          </cell>
          <cell r="C27" t="str">
            <v>04</v>
          </cell>
          <cell r="D27" t="str">
            <v>JA $</v>
          </cell>
          <cell r="E27" t="str">
            <v>TERM</v>
          </cell>
          <cell r="F27">
            <v>26.5</v>
          </cell>
          <cell r="G27" t="str">
            <v>BUSINESS</v>
          </cell>
          <cell r="H27" t="str">
            <v>DIST'N</v>
          </cell>
          <cell r="I27">
            <v>305212.56</v>
          </cell>
        </row>
        <row r="28">
          <cell r="A28" t="str">
            <v>CONTINENTAL BAKING CO.</v>
          </cell>
          <cell r="B28">
            <v>150</v>
          </cell>
          <cell r="C28" t="str">
            <v>00</v>
          </cell>
          <cell r="D28" t="str">
            <v>USD</v>
          </cell>
          <cell r="E28" t="str">
            <v>LEASE</v>
          </cell>
          <cell r="F28">
            <v>15</v>
          </cell>
          <cell r="G28" t="str">
            <v>BUSINESS</v>
          </cell>
          <cell r="H28" t="str">
            <v>FOOD</v>
          </cell>
          <cell r="I28">
            <v>11701986</v>
          </cell>
        </row>
        <row r="29">
          <cell r="A29" t="str">
            <v>CONTINENTAL BAKING CO.</v>
          </cell>
          <cell r="B29">
            <v>150</v>
          </cell>
          <cell r="C29" t="str">
            <v>00</v>
          </cell>
          <cell r="D29" t="str">
            <v>USD</v>
          </cell>
          <cell r="E29" t="str">
            <v>LEASE</v>
          </cell>
          <cell r="F29">
            <v>15</v>
          </cell>
          <cell r="G29" t="str">
            <v>BUSINESS</v>
          </cell>
          <cell r="H29" t="str">
            <v>FOOD</v>
          </cell>
          <cell r="I29">
            <v>22592565.220000003</v>
          </cell>
        </row>
        <row r="30">
          <cell r="A30" t="str">
            <v>CONTINENTAL BAKING CO.</v>
          </cell>
          <cell r="B30">
            <v>150</v>
          </cell>
          <cell r="C30" t="str">
            <v>01</v>
          </cell>
          <cell r="D30" t="str">
            <v>USD</v>
          </cell>
          <cell r="E30" t="str">
            <v>LEASE</v>
          </cell>
          <cell r="F30">
            <v>15</v>
          </cell>
          <cell r="G30" t="str">
            <v>BUSINESS</v>
          </cell>
          <cell r="H30" t="str">
            <v>FOOD</v>
          </cell>
          <cell r="I30">
            <v>686231.27</v>
          </cell>
        </row>
        <row r="31">
          <cell r="A31" t="str">
            <v>CONTINENTAL BAKING CO.</v>
          </cell>
          <cell r="B31">
            <v>150</v>
          </cell>
          <cell r="C31" t="str">
            <v>01</v>
          </cell>
          <cell r="D31" t="str">
            <v>USD</v>
          </cell>
          <cell r="E31" t="str">
            <v>LEASE</v>
          </cell>
          <cell r="F31">
            <v>15</v>
          </cell>
          <cell r="G31" t="str">
            <v>BUSINESS</v>
          </cell>
          <cell r="H31" t="str">
            <v>FOOD</v>
          </cell>
          <cell r="I31">
            <v>1004905.97</v>
          </cell>
        </row>
        <row r="32">
          <cell r="A32" t="str">
            <v>CROOKS MILLICENT</v>
          </cell>
          <cell r="B32">
            <v>200</v>
          </cell>
          <cell r="C32" t="str">
            <v>01</v>
          </cell>
          <cell r="D32" t="str">
            <v>JA $</v>
          </cell>
          <cell r="E32" t="str">
            <v>O/D</v>
          </cell>
          <cell r="F32">
            <v>0</v>
          </cell>
          <cell r="G32" t="str">
            <v>INDIV.</v>
          </cell>
          <cell r="H32" t="str">
            <v>INDIV.</v>
          </cell>
          <cell r="I32">
            <v>5795.02</v>
          </cell>
        </row>
        <row r="33">
          <cell r="A33" t="str">
            <v>DAVY NIGEL AND OR JENNIFER</v>
          </cell>
          <cell r="B33">
            <v>200</v>
          </cell>
          <cell r="C33" t="str">
            <v>05</v>
          </cell>
          <cell r="D33" t="str">
            <v>JA $</v>
          </cell>
          <cell r="E33" t="str">
            <v>O/D</v>
          </cell>
          <cell r="F33">
            <v>31.5</v>
          </cell>
          <cell r="G33" t="str">
            <v>INDIV.</v>
          </cell>
          <cell r="H33" t="str">
            <v>INDIV.</v>
          </cell>
          <cell r="I33">
            <v>176.25</v>
          </cell>
        </row>
        <row r="34">
          <cell r="A34" t="str">
            <v>DEAR STEPHEN AND OR LINDA</v>
          </cell>
          <cell r="B34">
            <v>200</v>
          </cell>
          <cell r="C34" t="str">
            <v>01</v>
          </cell>
          <cell r="D34" t="str">
            <v>JA $</v>
          </cell>
          <cell r="E34" t="str">
            <v>O/D</v>
          </cell>
          <cell r="F34">
            <v>0</v>
          </cell>
          <cell r="G34" t="str">
            <v>INDIV.</v>
          </cell>
          <cell r="H34" t="str">
            <v>INDIV.</v>
          </cell>
          <cell r="I34">
            <v>2211.79</v>
          </cell>
        </row>
        <row r="35">
          <cell r="A35" t="str">
            <v>DEHRING BUNTING AND GOLDING LTD.</v>
          </cell>
          <cell r="B35">
            <v>200</v>
          </cell>
          <cell r="C35" t="str">
            <v>16</v>
          </cell>
          <cell r="D35" t="str">
            <v>JA $</v>
          </cell>
          <cell r="E35" t="str">
            <v>O/D</v>
          </cell>
          <cell r="F35">
            <v>31.5</v>
          </cell>
          <cell r="G35" t="str">
            <v>F.I.</v>
          </cell>
          <cell r="H35" t="str">
            <v>F.I.</v>
          </cell>
          <cell r="I35">
            <v>102.33</v>
          </cell>
        </row>
        <row r="36">
          <cell r="A36" t="str">
            <v>DELGADO ANDRE</v>
          </cell>
          <cell r="B36">
            <v>200</v>
          </cell>
          <cell r="C36" t="str">
            <v>01</v>
          </cell>
          <cell r="D36" t="str">
            <v>JA $</v>
          </cell>
          <cell r="E36" t="str">
            <v>O/D</v>
          </cell>
          <cell r="F36">
            <v>0</v>
          </cell>
          <cell r="G36" t="str">
            <v>INDIV.</v>
          </cell>
          <cell r="H36" t="str">
            <v>INDIV.</v>
          </cell>
          <cell r="I36">
            <v>700.34</v>
          </cell>
        </row>
        <row r="37">
          <cell r="A37" t="str">
            <v>DOGO-ISONAGIE MATTHIAS OR PATRIC</v>
          </cell>
          <cell r="B37">
            <v>200</v>
          </cell>
          <cell r="C37" t="str">
            <v>05</v>
          </cell>
          <cell r="D37" t="str">
            <v>JA $</v>
          </cell>
          <cell r="E37" t="str">
            <v>O/D</v>
          </cell>
          <cell r="F37">
            <v>31.5</v>
          </cell>
          <cell r="G37" t="str">
            <v>INDIV.</v>
          </cell>
          <cell r="H37" t="str">
            <v>INDIV.</v>
          </cell>
          <cell r="I37">
            <v>231.07</v>
          </cell>
        </row>
        <row r="38">
          <cell r="A38" t="str">
            <v>DUQUESNAY RONALD</v>
          </cell>
          <cell r="B38">
            <v>120</v>
          </cell>
          <cell r="C38" t="str">
            <v>03</v>
          </cell>
          <cell r="D38" t="str">
            <v>JA $</v>
          </cell>
          <cell r="E38" t="str">
            <v>MTG</v>
          </cell>
          <cell r="F38">
            <v>10</v>
          </cell>
          <cell r="G38" t="str">
            <v>INDIV.</v>
          </cell>
          <cell r="H38" t="str">
            <v>INDIV.</v>
          </cell>
          <cell r="I38">
            <v>1854.5</v>
          </cell>
        </row>
        <row r="39">
          <cell r="A39" t="str">
            <v>DUQUESNAY RONALD</v>
          </cell>
          <cell r="B39">
            <v>120</v>
          </cell>
          <cell r="C39" t="str">
            <v>33</v>
          </cell>
          <cell r="D39" t="str">
            <v>JA $</v>
          </cell>
          <cell r="E39" t="str">
            <v>MTG</v>
          </cell>
          <cell r="F39">
            <v>10</v>
          </cell>
          <cell r="G39" t="str">
            <v>INDIV.</v>
          </cell>
          <cell r="H39" t="str">
            <v>INDIV.</v>
          </cell>
          <cell r="I39">
            <v>35544.49</v>
          </cell>
        </row>
        <row r="40">
          <cell r="A40" t="str">
            <v>DUQUESNAY SAMANTHA</v>
          </cell>
          <cell r="B40">
            <v>200</v>
          </cell>
          <cell r="C40" t="str">
            <v>05</v>
          </cell>
          <cell r="D40" t="str">
            <v>JA $</v>
          </cell>
          <cell r="E40" t="str">
            <v>O/D</v>
          </cell>
          <cell r="F40">
            <v>31.5</v>
          </cell>
          <cell r="G40" t="str">
            <v>INDIV.</v>
          </cell>
          <cell r="H40" t="str">
            <v>INDIV.</v>
          </cell>
          <cell r="I40">
            <v>16455.38</v>
          </cell>
        </row>
        <row r="41">
          <cell r="A41" t="str">
            <v>DUQUESNAY STEPHEN</v>
          </cell>
          <cell r="B41">
            <v>120</v>
          </cell>
          <cell r="C41" t="str">
            <v>03</v>
          </cell>
          <cell r="D41" t="str">
            <v>JA $</v>
          </cell>
          <cell r="E41" t="str">
            <v>MTG</v>
          </cell>
          <cell r="F41">
            <v>10</v>
          </cell>
          <cell r="G41" t="str">
            <v>INDIV.</v>
          </cell>
          <cell r="H41" t="str">
            <v>INDIV.</v>
          </cell>
          <cell r="I41">
            <v>0.03</v>
          </cell>
        </row>
        <row r="42">
          <cell r="A42" t="str">
            <v>DUQUESNAY STEPHEN</v>
          </cell>
          <cell r="B42">
            <v>120</v>
          </cell>
          <cell r="C42" t="str">
            <v>33</v>
          </cell>
          <cell r="D42" t="str">
            <v>JA $</v>
          </cell>
          <cell r="E42" t="str">
            <v>MTG</v>
          </cell>
          <cell r="F42">
            <v>10</v>
          </cell>
          <cell r="G42" t="str">
            <v>INDIV.</v>
          </cell>
          <cell r="H42" t="str">
            <v>INDIV.</v>
          </cell>
          <cell r="I42">
            <v>35448.86</v>
          </cell>
        </row>
        <row r="43">
          <cell r="A43" t="str">
            <v>EMULTECH SUPPLY CO. LTD.</v>
          </cell>
          <cell r="B43">
            <v>120</v>
          </cell>
          <cell r="C43" t="str">
            <v>42</v>
          </cell>
          <cell r="D43" t="str">
            <v>USD</v>
          </cell>
          <cell r="E43" t="str">
            <v>TERM</v>
          </cell>
          <cell r="F43">
            <v>10</v>
          </cell>
          <cell r="G43" t="str">
            <v>BUSINESS</v>
          </cell>
          <cell r="H43" t="str">
            <v>PROF.</v>
          </cell>
          <cell r="I43">
            <v>694753.42</v>
          </cell>
        </row>
        <row r="44">
          <cell r="A44" t="str">
            <v>EPPING OIL COMPANY LIMITED</v>
          </cell>
          <cell r="B44">
            <v>120</v>
          </cell>
          <cell r="C44" t="str">
            <v>50</v>
          </cell>
          <cell r="D44" t="str">
            <v>JA $</v>
          </cell>
          <cell r="E44" t="str">
            <v>TERM</v>
          </cell>
          <cell r="F44">
            <v>31</v>
          </cell>
          <cell r="G44" t="str">
            <v>BUSINESS</v>
          </cell>
          <cell r="H44" t="str">
            <v>GAS</v>
          </cell>
          <cell r="I44">
            <v>3200000.02</v>
          </cell>
        </row>
        <row r="45">
          <cell r="A45" t="str">
            <v>EPPING OIL COMPANY LIMITED</v>
          </cell>
          <cell r="B45">
            <v>120</v>
          </cell>
          <cell r="C45" t="str">
            <v>50</v>
          </cell>
          <cell r="D45" t="str">
            <v>JA $</v>
          </cell>
          <cell r="E45" t="str">
            <v>TERM</v>
          </cell>
          <cell r="F45">
            <v>31</v>
          </cell>
          <cell r="G45" t="str">
            <v>BUSINESS</v>
          </cell>
          <cell r="H45" t="str">
            <v>GAS</v>
          </cell>
          <cell r="I45">
            <v>208333.23</v>
          </cell>
        </row>
        <row r="46">
          <cell r="A46" t="str">
            <v>ERTU-RTI PROJECT</v>
          </cell>
          <cell r="B46">
            <v>200</v>
          </cell>
          <cell r="C46" t="str">
            <v>03</v>
          </cell>
          <cell r="D46" t="str">
            <v>JA $</v>
          </cell>
          <cell r="E46" t="str">
            <v>O/D</v>
          </cell>
          <cell r="F46">
            <v>31.5</v>
          </cell>
          <cell r="G46" t="str">
            <v>BUSINESS</v>
          </cell>
          <cell r="H46" t="str">
            <v>PROF.</v>
          </cell>
          <cell r="I46">
            <v>18277.73</v>
          </cell>
        </row>
        <row r="47">
          <cell r="A47" t="str">
            <v>ESSO STANDARD OIL S.A. LTD.</v>
          </cell>
          <cell r="B47">
            <v>200</v>
          </cell>
          <cell r="C47" t="str">
            <v>02</v>
          </cell>
          <cell r="D47" t="str">
            <v>JA $</v>
          </cell>
          <cell r="E47" t="str">
            <v>O/D</v>
          </cell>
          <cell r="F47">
            <v>26.3</v>
          </cell>
          <cell r="G47" t="str">
            <v>BUSINESS</v>
          </cell>
          <cell r="H47" t="str">
            <v>GAS</v>
          </cell>
          <cell r="I47">
            <v>8349710.5800000001</v>
          </cell>
        </row>
        <row r="48">
          <cell r="A48" t="str">
            <v>FALCON CORPORATION LIMITED</v>
          </cell>
          <cell r="B48">
            <v>120</v>
          </cell>
          <cell r="C48" t="str">
            <v>42</v>
          </cell>
          <cell r="D48" t="str">
            <v>USD</v>
          </cell>
          <cell r="E48" t="str">
            <v>TERM</v>
          </cell>
          <cell r="F48">
            <v>15</v>
          </cell>
          <cell r="G48" t="str">
            <v>BUSINESS</v>
          </cell>
          <cell r="H48" t="str">
            <v>DIST'N</v>
          </cell>
          <cell r="I48">
            <v>1475100</v>
          </cell>
        </row>
        <row r="49">
          <cell r="A49" t="str">
            <v>FRANCIS CORNELIA OR HANSON ELAIN</v>
          </cell>
          <cell r="B49">
            <v>200</v>
          </cell>
          <cell r="C49" t="str">
            <v>05</v>
          </cell>
          <cell r="D49" t="str">
            <v>JA $</v>
          </cell>
          <cell r="E49" t="str">
            <v>O/D</v>
          </cell>
          <cell r="F49">
            <v>31.5</v>
          </cell>
          <cell r="G49" t="str">
            <v>INDIV.</v>
          </cell>
          <cell r="H49" t="str">
            <v>INDIV.</v>
          </cell>
          <cell r="I49">
            <v>1147.8499999999999</v>
          </cell>
        </row>
        <row r="50">
          <cell r="A50" t="str">
            <v>GENERAL TOOL AND SUPPLY</v>
          </cell>
          <cell r="B50">
            <v>120</v>
          </cell>
          <cell r="C50" t="str">
            <v>42</v>
          </cell>
          <cell r="D50" t="str">
            <v>USD</v>
          </cell>
          <cell r="E50" t="str">
            <v>TERM</v>
          </cell>
          <cell r="F50">
            <v>15</v>
          </cell>
          <cell r="G50" t="str">
            <v>BUSINESS</v>
          </cell>
          <cell r="H50" t="str">
            <v>DIST'N</v>
          </cell>
          <cell r="I50">
            <v>6949921.3600000003</v>
          </cell>
        </row>
        <row r="51">
          <cell r="A51" t="str">
            <v>GENERAL TOOL AND SUPPLY</v>
          </cell>
          <cell r="B51">
            <v>200</v>
          </cell>
          <cell r="C51" t="str">
            <v>66</v>
          </cell>
          <cell r="D51" t="str">
            <v>JA $</v>
          </cell>
          <cell r="E51" t="str">
            <v>O/D</v>
          </cell>
          <cell r="F51">
            <v>31.5</v>
          </cell>
          <cell r="G51" t="str">
            <v>BUSINESS</v>
          </cell>
          <cell r="H51" t="str">
            <v>DIST'N</v>
          </cell>
          <cell r="I51">
            <v>85888</v>
          </cell>
        </row>
        <row r="52">
          <cell r="A52" t="str">
            <v>GOVERNMENT OF JAMAICA</v>
          </cell>
          <cell r="B52">
            <v>120</v>
          </cell>
          <cell r="C52" t="str">
            <v>18</v>
          </cell>
          <cell r="D52" t="str">
            <v>USD</v>
          </cell>
          <cell r="E52" t="str">
            <v>TERM</v>
          </cell>
          <cell r="F52">
            <v>10</v>
          </cell>
          <cell r="G52" t="str">
            <v>C.G</v>
          </cell>
          <cell r="H52" t="str">
            <v>C.G</v>
          </cell>
          <cell r="I52">
            <v>139563481.91</v>
          </cell>
        </row>
        <row r="53">
          <cell r="A53" t="str">
            <v>GOVERNMENT OF JAMAICA</v>
          </cell>
          <cell r="B53">
            <v>120</v>
          </cell>
          <cell r="C53" t="str">
            <v>53</v>
          </cell>
          <cell r="D53" t="str">
            <v>USD</v>
          </cell>
          <cell r="E53" t="str">
            <v>TERM</v>
          </cell>
          <cell r="F53">
            <v>10</v>
          </cell>
          <cell r="G53" t="str">
            <v>C.G</v>
          </cell>
          <cell r="H53" t="str">
            <v>C.G</v>
          </cell>
          <cell r="I53">
            <v>4405973.24</v>
          </cell>
        </row>
        <row r="54">
          <cell r="A54" t="str">
            <v>GOVERNMENT OF JAMAICA</v>
          </cell>
          <cell r="B54">
            <v>120</v>
          </cell>
          <cell r="C54" t="str">
            <v>53</v>
          </cell>
          <cell r="D54" t="str">
            <v>USD</v>
          </cell>
          <cell r="E54" t="str">
            <v>TERM</v>
          </cell>
          <cell r="F54">
            <v>10</v>
          </cell>
          <cell r="G54" t="str">
            <v>C.G</v>
          </cell>
          <cell r="H54" t="str">
            <v>C.G</v>
          </cell>
          <cell r="I54">
            <v>416105.55</v>
          </cell>
        </row>
        <row r="55">
          <cell r="A55" t="str">
            <v>GOVERNMENT OF JAMAICA</v>
          </cell>
          <cell r="B55">
            <v>120</v>
          </cell>
          <cell r="C55" t="str">
            <v>53</v>
          </cell>
          <cell r="D55" t="str">
            <v>USD</v>
          </cell>
          <cell r="E55" t="str">
            <v>TERM</v>
          </cell>
          <cell r="F55">
            <v>10</v>
          </cell>
          <cell r="G55" t="str">
            <v>C.G</v>
          </cell>
          <cell r="H55" t="str">
            <v>C.G</v>
          </cell>
          <cell r="I55">
            <v>82066374.739999995</v>
          </cell>
        </row>
        <row r="56">
          <cell r="A56" t="str">
            <v>GRACE KENNEDY &amp; CO. LTD.</v>
          </cell>
          <cell r="B56">
            <v>120</v>
          </cell>
          <cell r="C56" t="str">
            <v>02</v>
          </cell>
          <cell r="D56" t="str">
            <v>USD</v>
          </cell>
          <cell r="E56" t="str">
            <v>TERM</v>
          </cell>
          <cell r="F56">
            <v>6.25</v>
          </cell>
          <cell r="G56" t="str">
            <v>BUSINESS</v>
          </cell>
          <cell r="H56" t="str">
            <v>DIST'N</v>
          </cell>
          <cell r="I56">
            <v>24585000</v>
          </cell>
        </row>
        <row r="57">
          <cell r="A57" t="str">
            <v>GRACE KENNEDY REMITTANCE SERVICE</v>
          </cell>
          <cell r="B57">
            <v>120</v>
          </cell>
          <cell r="C57" t="str">
            <v>04</v>
          </cell>
          <cell r="D57" t="str">
            <v>JA $</v>
          </cell>
          <cell r="E57" t="str">
            <v>TERM</v>
          </cell>
          <cell r="F57">
            <v>32</v>
          </cell>
          <cell r="G57" t="str">
            <v>F.I.</v>
          </cell>
          <cell r="H57" t="str">
            <v>F.I.</v>
          </cell>
          <cell r="I57">
            <v>1329451.6200000001</v>
          </cell>
        </row>
        <row r="58">
          <cell r="A58" t="str">
            <v>HADEED RAY OR AWN FRANCES</v>
          </cell>
          <cell r="B58">
            <v>200</v>
          </cell>
          <cell r="C58" t="str">
            <v>06</v>
          </cell>
          <cell r="D58" t="str">
            <v>USD</v>
          </cell>
          <cell r="E58" t="str">
            <v>O/D</v>
          </cell>
          <cell r="F58">
            <v>31.5</v>
          </cell>
          <cell r="G58" t="str">
            <v>INDIV.</v>
          </cell>
          <cell r="H58" t="str">
            <v>INDIV.</v>
          </cell>
          <cell r="I58">
            <v>273.39</v>
          </cell>
        </row>
        <row r="59">
          <cell r="A59" t="str">
            <v>HALL M AND Y AND ROPER B AND S</v>
          </cell>
          <cell r="B59">
            <v>200</v>
          </cell>
          <cell r="C59" t="str">
            <v>62</v>
          </cell>
          <cell r="D59" t="str">
            <v>JA $</v>
          </cell>
          <cell r="E59" t="str">
            <v>O/D</v>
          </cell>
          <cell r="F59">
            <v>31.5</v>
          </cell>
          <cell r="G59" t="str">
            <v>INDIV.</v>
          </cell>
          <cell r="H59" t="str">
            <v>INDIV.</v>
          </cell>
          <cell r="I59">
            <v>85</v>
          </cell>
        </row>
        <row r="60">
          <cell r="A60" t="str">
            <v>HAMRAD LIMITED</v>
          </cell>
          <cell r="B60">
            <v>200</v>
          </cell>
          <cell r="C60" t="str">
            <v>66</v>
          </cell>
          <cell r="D60" t="str">
            <v>JA $</v>
          </cell>
          <cell r="E60" t="str">
            <v>O/D</v>
          </cell>
          <cell r="F60">
            <v>31.5</v>
          </cell>
          <cell r="G60" t="str">
            <v>BUSINESS</v>
          </cell>
          <cell r="H60" t="str">
            <v>PROF.</v>
          </cell>
          <cell r="I60">
            <v>496.21</v>
          </cell>
        </row>
        <row r="61">
          <cell r="A61" t="str">
            <v>HARDWARE &amp; LUMBER LTD.</v>
          </cell>
          <cell r="B61">
            <v>127</v>
          </cell>
          <cell r="C61" t="str">
            <v>02</v>
          </cell>
          <cell r="D61" t="str">
            <v>JA $</v>
          </cell>
          <cell r="E61" t="str">
            <v>O/D</v>
          </cell>
          <cell r="F61">
            <v>19</v>
          </cell>
          <cell r="G61" t="str">
            <v>BUSINESS</v>
          </cell>
          <cell r="H61" t="str">
            <v>DIST'N</v>
          </cell>
          <cell r="I61">
            <v>6508077.5700000003</v>
          </cell>
        </row>
        <row r="62">
          <cell r="A62" t="str">
            <v>HINDS DAWN AND OR MCKENZIE C.</v>
          </cell>
          <cell r="B62">
            <v>200</v>
          </cell>
          <cell r="C62" t="str">
            <v>05</v>
          </cell>
          <cell r="D62" t="str">
            <v>JA $</v>
          </cell>
          <cell r="E62" t="str">
            <v>O/D</v>
          </cell>
          <cell r="F62">
            <v>31.5</v>
          </cell>
          <cell r="G62" t="str">
            <v>INDIV.</v>
          </cell>
          <cell r="H62" t="str">
            <v>INDIV.</v>
          </cell>
          <cell r="I62">
            <v>51.69</v>
          </cell>
        </row>
        <row r="63">
          <cell r="A63" t="str">
            <v>HOLIDAY EXPLORERS LTD.</v>
          </cell>
          <cell r="B63">
            <v>200</v>
          </cell>
          <cell r="C63" t="str">
            <v>66</v>
          </cell>
          <cell r="D63" t="str">
            <v>JA $</v>
          </cell>
          <cell r="E63" t="str">
            <v>O/D</v>
          </cell>
          <cell r="F63">
            <v>31.5</v>
          </cell>
          <cell r="G63" t="str">
            <v>BUSINESS</v>
          </cell>
          <cell r="H63" t="str">
            <v>TOURISM</v>
          </cell>
          <cell r="I63">
            <v>52.14</v>
          </cell>
        </row>
        <row r="64">
          <cell r="A64" t="str">
            <v>HOLMES OLIVER OR DAYLE</v>
          </cell>
          <cell r="B64">
            <v>200</v>
          </cell>
          <cell r="C64" t="str">
            <v>05</v>
          </cell>
          <cell r="D64" t="str">
            <v>JA $</v>
          </cell>
          <cell r="E64" t="str">
            <v>O/D</v>
          </cell>
          <cell r="F64">
            <v>31.5</v>
          </cell>
          <cell r="G64" t="str">
            <v>INDIV.</v>
          </cell>
          <cell r="H64" t="str">
            <v>INDIV.</v>
          </cell>
          <cell r="I64">
            <v>53683.48</v>
          </cell>
        </row>
        <row r="65">
          <cell r="A65" t="str">
            <v>HWE MINING AND CONTRACTING LTD.</v>
          </cell>
          <cell r="B65">
            <v>120</v>
          </cell>
          <cell r="C65" t="str">
            <v>04</v>
          </cell>
          <cell r="D65" t="str">
            <v>USD</v>
          </cell>
          <cell r="E65" t="str">
            <v>TERM</v>
          </cell>
          <cell r="F65">
            <v>12</v>
          </cell>
          <cell r="G65" t="str">
            <v>BUSINESS</v>
          </cell>
          <cell r="H65" t="str">
            <v>MINING</v>
          </cell>
          <cell r="I65">
            <v>1198369.27</v>
          </cell>
        </row>
        <row r="66">
          <cell r="A66" t="str">
            <v>INTEGRATED WORKS SPETSORGSTROY</v>
          </cell>
          <cell r="B66">
            <v>200</v>
          </cell>
          <cell r="C66" t="str">
            <v>66</v>
          </cell>
          <cell r="D66" t="str">
            <v>JA $</v>
          </cell>
          <cell r="E66" t="str">
            <v>O/D</v>
          </cell>
          <cell r="F66">
            <v>31.5</v>
          </cell>
          <cell r="G66" t="str">
            <v>BUSINESS</v>
          </cell>
          <cell r="H66" t="str">
            <v>PROF.</v>
          </cell>
          <cell r="I66">
            <v>84493.22</v>
          </cell>
        </row>
        <row r="67">
          <cell r="A67" t="str">
            <v>INTERNATIONAL HOTELS</v>
          </cell>
          <cell r="B67">
            <v>150</v>
          </cell>
          <cell r="C67" t="str">
            <v>00</v>
          </cell>
          <cell r="D67" t="str">
            <v>USD</v>
          </cell>
          <cell r="E67" t="str">
            <v>LEASE</v>
          </cell>
          <cell r="F67">
            <v>12.5</v>
          </cell>
          <cell r="G67" t="str">
            <v>BUSINESS</v>
          </cell>
          <cell r="H67" t="str">
            <v>TOURISM</v>
          </cell>
          <cell r="I67">
            <v>44463988.960000001</v>
          </cell>
        </row>
        <row r="68">
          <cell r="A68" t="str">
            <v>INTL FOREIGN TRADE BANK LTD</v>
          </cell>
          <cell r="B68">
            <v>200</v>
          </cell>
          <cell r="C68" t="str">
            <v>21</v>
          </cell>
          <cell r="D68" t="str">
            <v>JA $</v>
          </cell>
          <cell r="E68" t="str">
            <v>O/D</v>
          </cell>
          <cell r="F68">
            <v>31.5</v>
          </cell>
          <cell r="G68" t="str">
            <v>F.I.</v>
          </cell>
          <cell r="H68" t="str">
            <v>F.I.</v>
          </cell>
          <cell r="I68">
            <v>65.8</v>
          </cell>
        </row>
        <row r="69">
          <cell r="A69" t="str">
            <v>IT'S A DOGS WORLD LIMITED</v>
          </cell>
          <cell r="B69">
            <v>127</v>
          </cell>
          <cell r="C69" t="str">
            <v>06</v>
          </cell>
          <cell r="D69" t="str">
            <v>JA $</v>
          </cell>
          <cell r="E69" t="str">
            <v>O/D</v>
          </cell>
          <cell r="F69">
            <v>19</v>
          </cell>
          <cell r="G69" t="str">
            <v>BUSINESS</v>
          </cell>
          <cell r="H69" t="str">
            <v>PROF.</v>
          </cell>
          <cell r="I69">
            <v>63861.73</v>
          </cell>
        </row>
        <row r="70">
          <cell r="A70" t="str">
            <v>J.R. WELLINGTON</v>
          </cell>
          <cell r="B70">
            <v>200</v>
          </cell>
          <cell r="C70" t="str">
            <v>67</v>
          </cell>
          <cell r="D70" t="str">
            <v>USD</v>
          </cell>
          <cell r="E70" t="str">
            <v>O/D</v>
          </cell>
          <cell r="F70">
            <v>31.5</v>
          </cell>
          <cell r="G70" t="str">
            <v>INDIV.</v>
          </cell>
          <cell r="H70" t="str">
            <v>INDIV.</v>
          </cell>
          <cell r="I70">
            <v>63.43</v>
          </cell>
        </row>
        <row r="71">
          <cell r="A71" t="str">
            <v>JAMAICA BROILERS GROUP</v>
          </cell>
          <cell r="B71">
            <v>120</v>
          </cell>
          <cell r="C71" t="str">
            <v>02</v>
          </cell>
          <cell r="D71" t="str">
            <v>JA $</v>
          </cell>
          <cell r="E71" t="str">
            <v>TERM</v>
          </cell>
          <cell r="F71">
            <v>12</v>
          </cell>
          <cell r="G71" t="str">
            <v>BUSINESS</v>
          </cell>
          <cell r="H71" t="str">
            <v>LIVESTOCK</v>
          </cell>
          <cell r="I71">
            <v>12078950</v>
          </cell>
        </row>
        <row r="72">
          <cell r="A72" t="str">
            <v>JAMAICA OBSERVER</v>
          </cell>
          <cell r="B72">
            <v>120</v>
          </cell>
          <cell r="C72" t="str">
            <v>06</v>
          </cell>
          <cell r="D72" t="str">
            <v>USD</v>
          </cell>
          <cell r="E72" t="str">
            <v>TERM</v>
          </cell>
          <cell r="F72">
            <v>9.5</v>
          </cell>
          <cell r="G72" t="str">
            <v>BUSINESS</v>
          </cell>
          <cell r="H72" t="str">
            <v>PRINT</v>
          </cell>
          <cell r="I72">
            <v>1317654.22</v>
          </cell>
        </row>
        <row r="73">
          <cell r="A73" t="str">
            <v>JAMAICA OBSERVER</v>
          </cell>
          <cell r="B73">
            <v>120</v>
          </cell>
          <cell r="C73" t="str">
            <v>42</v>
          </cell>
          <cell r="D73" t="str">
            <v>USD</v>
          </cell>
          <cell r="E73" t="str">
            <v>TERM</v>
          </cell>
          <cell r="F73">
            <v>9.5</v>
          </cell>
          <cell r="G73" t="str">
            <v>BUSINESS</v>
          </cell>
          <cell r="H73" t="str">
            <v>PRINT</v>
          </cell>
          <cell r="I73">
            <v>6429719.4800000004</v>
          </cell>
        </row>
        <row r="74">
          <cell r="A74" t="str">
            <v>JAMAICA PETROLEUM TERMINALS LTD.</v>
          </cell>
          <cell r="B74">
            <v>200</v>
          </cell>
          <cell r="C74" t="str">
            <v>02</v>
          </cell>
          <cell r="D74" t="str">
            <v>JA $</v>
          </cell>
          <cell r="E74" t="str">
            <v>O/D</v>
          </cell>
          <cell r="F74">
            <v>31.5</v>
          </cell>
          <cell r="G74" t="str">
            <v>BUSINESS</v>
          </cell>
          <cell r="H74" t="str">
            <v>GAS</v>
          </cell>
          <cell r="I74">
            <v>100</v>
          </cell>
        </row>
        <row r="75">
          <cell r="A75" t="str">
            <v>JAMAICA PUBLIC SERVICE CO. LTD</v>
          </cell>
          <cell r="B75">
            <v>120</v>
          </cell>
          <cell r="C75" t="str">
            <v>02</v>
          </cell>
          <cell r="D75" t="str">
            <v>USD</v>
          </cell>
          <cell r="E75" t="str">
            <v>TERM</v>
          </cell>
          <cell r="F75">
            <v>9.75</v>
          </cell>
          <cell r="G75" t="str">
            <v>BUSINESS</v>
          </cell>
          <cell r="H75" t="str">
            <v>GAS</v>
          </cell>
          <cell r="I75">
            <v>167178000</v>
          </cell>
        </row>
        <row r="76">
          <cell r="A76" t="str">
            <v>JAMAICA PUBLIC SERVICE CO. LTD</v>
          </cell>
          <cell r="B76">
            <v>128</v>
          </cell>
          <cell r="C76" t="str">
            <v>14</v>
          </cell>
          <cell r="D76" t="str">
            <v>USD</v>
          </cell>
          <cell r="E76" t="str">
            <v>L/C</v>
          </cell>
          <cell r="F76">
            <v>9.75</v>
          </cell>
          <cell r="G76" t="str">
            <v>BUSINESS</v>
          </cell>
          <cell r="H76" t="str">
            <v>GAS</v>
          </cell>
          <cell r="I76">
            <v>79130873.620000005</v>
          </cell>
        </row>
        <row r="77">
          <cell r="A77" t="str">
            <v>JAMAICA UCC BLUE MTN. COFFEE CO.</v>
          </cell>
          <cell r="B77">
            <v>127</v>
          </cell>
          <cell r="C77" t="str">
            <v>06</v>
          </cell>
          <cell r="D77" t="str">
            <v>JA $</v>
          </cell>
          <cell r="E77" t="str">
            <v>O/D</v>
          </cell>
          <cell r="F77">
            <v>24</v>
          </cell>
          <cell r="G77" t="str">
            <v>BUSINESS</v>
          </cell>
          <cell r="H77" t="str">
            <v>FOOD</v>
          </cell>
          <cell r="I77">
            <v>107077.2</v>
          </cell>
        </row>
        <row r="78">
          <cell r="A78" t="str">
            <v>JAMES COLLETH INGIRD D.</v>
          </cell>
          <cell r="B78">
            <v>200</v>
          </cell>
          <cell r="C78" t="str">
            <v>05</v>
          </cell>
          <cell r="D78" t="str">
            <v>JA $</v>
          </cell>
          <cell r="E78" t="str">
            <v>O/D</v>
          </cell>
          <cell r="F78">
            <v>31.5</v>
          </cell>
          <cell r="G78" t="str">
            <v>INDIV.</v>
          </cell>
          <cell r="H78" t="str">
            <v>INDIV.</v>
          </cell>
          <cell r="I78">
            <v>41.32</v>
          </cell>
        </row>
        <row r="79">
          <cell r="A79" t="str">
            <v>JAMES SAMUELS AND CO. LTD.</v>
          </cell>
          <cell r="B79">
            <v>200</v>
          </cell>
          <cell r="C79" t="str">
            <v>66</v>
          </cell>
          <cell r="D79" t="str">
            <v>JA $</v>
          </cell>
          <cell r="E79" t="str">
            <v>O/D</v>
          </cell>
          <cell r="F79">
            <v>31.5</v>
          </cell>
          <cell r="G79" t="str">
            <v>INDIV.</v>
          </cell>
          <cell r="H79" t="str">
            <v>INDIV.</v>
          </cell>
          <cell r="I79">
            <v>105.35</v>
          </cell>
        </row>
        <row r="80">
          <cell r="A80" t="str">
            <v>JOHNS HALL AGGREGATES LTD</v>
          </cell>
          <cell r="B80">
            <v>120</v>
          </cell>
          <cell r="C80" t="str">
            <v>95</v>
          </cell>
          <cell r="D80" t="str">
            <v>JA $</v>
          </cell>
          <cell r="E80" t="str">
            <v>TERM</v>
          </cell>
          <cell r="F80">
            <v>29</v>
          </cell>
          <cell r="G80" t="str">
            <v>BUSINESS</v>
          </cell>
          <cell r="H80" t="str">
            <v>MINING</v>
          </cell>
          <cell r="I80">
            <v>422222.4</v>
          </cell>
        </row>
        <row r="81">
          <cell r="A81" t="str">
            <v>JOHNSON &amp; JOHNSON JA. LTD.</v>
          </cell>
          <cell r="B81">
            <v>127</v>
          </cell>
          <cell r="C81" t="str">
            <v>01</v>
          </cell>
          <cell r="D81" t="str">
            <v>JA $</v>
          </cell>
          <cell r="E81" t="str">
            <v>O/D</v>
          </cell>
          <cell r="F81">
            <v>26.3</v>
          </cell>
          <cell r="G81" t="str">
            <v>BUSINESS</v>
          </cell>
          <cell r="H81" t="str">
            <v>DIST'N</v>
          </cell>
          <cell r="I81">
            <v>21500355.829999998</v>
          </cell>
        </row>
        <row r="82">
          <cell r="A82" t="str">
            <v>JOHNSON LASCELLES OR JANET OR S.</v>
          </cell>
          <cell r="B82">
            <v>200</v>
          </cell>
          <cell r="C82" t="str">
            <v>05</v>
          </cell>
          <cell r="D82" t="str">
            <v>JA $</v>
          </cell>
          <cell r="E82" t="str">
            <v>O/D</v>
          </cell>
          <cell r="F82">
            <v>31.5</v>
          </cell>
          <cell r="G82" t="str">
            <v>INDIV.</v>
          </cell>
          <cell r="H82" t="str">
            <v>INDIV.</v>
          </cell>
          <cell r="I82">
            <v>51.32</v>
          </cell>
        </row>
        <row r="83">
          <cell r="A83" t="str">
            <v>K. CHANDIRAM LIMITED</v>
          </cell>
          <cell r="B83">
            <v>120</v>
          </cell>
          <cell r="C83" t="str">
            <v>04</v>
          </cell>
          <cell r="D83" t="str">
            <v>USD</v>
          </cell>
          <cell r="E83" t="str">
            <v>TERM</v>
          </cell>
          <cell r="F83">
            <v>12</v>
          </cell>
          <cell r="G83" t="str">
            <v>BUSINESS</v>
          </cell>
          <cell r="H83" t="str">
            <v>DIST'N</v>
          </cell>
          <cell r="I83">
            <v>3172000.95</v>
          </cell>
        </row>
        <row r="84">
          <cell r="A84" t="str">
            <v>KEENADON LTD T-A L.G SERV CENTRE</v>
          </cell>
          <cell r="B84">
            <v>120</v>
          </cell>
          <cell r="C84" t="str">
            <v>50</v>
          </cell>
          <cell r="D84" t="str">
            <v>JA $</v>
          </cell>
          <cell r="E84" t="str">
            <v>TERM</v>
          </cell>
          <cell r="F84">
            <v>29</v>
          </cell>
          <cell r="G84" t="str">
            <v>BUSINESS</v>
          </cell>
          <cell r="H84" t="str">
            <v>GAS</v>
          </cell>
          <cell r="I84">
            <v>2928571.33</v>
          </cell>
        </row>
        <row r="85">
          <cell r="A85" t="str">
            <v>KEENADON LTD T-A L.G SERV CENTRE</v>
          </cell>
          <cell r="B85">
            <v>127</v>
          </cell>
          <cell r="C85" t="str">
            <v>06</v>
          </cell>
          <cell r="D85" t="str">
            <v>JA $</v>
          </cell>
          <cell r="E85" t="str">
            <v>O/D</v>
          </cell>
          <cell r="F85">
            <v>19</v>
          </cell>
          <cell r="G85" t="str">
            <v>BUSINESS</v>
          </cell>
          <cell r="H85" t="str">
            <v>GAS</v>
          </cell>
          <cell r="I85">
            <v>814520.67</v>
          </cell>
        </row>
        <row r="86">
          <cell r="A86" t="str">
            <v>KIMLEE LTD. T-A MICMART TRADING</v>
          </cell>
          <cell r="B86">
            <v>200</v>
          </cell>
          <cell r="C86" t="str">
            <v>66</v>
          </cell>
          <cell r="D86" t="str">
            <v>JA $</v>
          </cell>
          <cell r="E86" t="str">
            <v>O/D</v>
          </cell>
          <cell r="F86">
            <v>31.5</v>
          </cell>
          <cell r="G86" t="str">
            <v>BUSINESS</v>
          </cell>
          <cell r="H86" t="str">
            <v>DIST'N</v>
          </cell>
          <cell r="I86">
            <v>100</v>
          </cell>
        </row>
        <row r="87">
          <cell r="A87" t="str">
            <v>L.C.G. CONSTRUCTION LTD.</v>
          </cell>
          <cell r="B87">
            <v>200</v>
          </cell>
          <cell r="C87" t="str">
            <v>66</v>
          </cell>
          <cell r="D87" t="str">
            <v>JA $</v>
          </cell>
          <cell r="E87" t="str">
            <v>O/D</v>
          </cell>
          <cell r="F87">
            <v>31.5</v>
          </cell>
          <cell r="G87" t="str">
            <v>BUSINESS</v>
          </cell>
          <cell r="H87" t="str">
            <v>construction</v>
          </cell>
          <cell r="I87">
            <v>118.62</v>
          </cell>
        </row>
        <row r="88">
          <cell r="A88" t="str">
            <v>L.N.H. INVESTMENTS COMPANY LTD.</v>
          </cell>
          <cell r="B88">
            <v>200</v>
          </cell>
          <cell r="C88" t="str">
            <v>66</v>
          </cell>
          <cell r="D88" t="str">
            <v>JA $</v>
          </cell>
          <cell r="E88" t="str">
            <v>O/D</v>
          </cell>
          <cell r="F88">
            <v>31.5</v>
          </cell>
          <cell r="G88" t="str">
            <v>F.I.</v>
          </cell>
          <cell r="H88" t="str">
            <v>F.I.</v>
          </cell>
          <cell r="I88">
            <v>134.65</v>
          </cell>
        </row>
        <row r="89">
          <cell r="A89" t="str">
            <v>L'ART INTERIEUR DESIGN LTD.</v>
          </cell>
          <cell r="B89">
            <v>127</v>
          </cell>
          <cell r="C89" t="str">
            <v>07</v>
          </cell>
          <cell r="D89" t="str">
            <v>JA $</v>
          </cell>
          <cell r="E89" t="str">
            <v>O/D</v>
          </cell>
          <cell r="F89">
            <v>19</v>
          </cell>
          <cell r="G89" t="str">
            <v>BUSINESS</v>
          </cell>
          <cell r="H89" t="str">
            <v>PROF.</v>
          </cell>
          <cell r="I89">
            <v>306498.65000000002</v>
          </cell>
        </row>
        <row r="90">
          <cell r="A90" t="str">
            <v>MANUFACTURERS FINANCE CO. LTD.</v>
          </cell>
          <cell r="B90">
            <v>200</v>
          </cell>
          <cell r="C90" t="str">
            <v>21</v>
          </cell>
          <cell r="D90" t="str">
            <v>JA $</v>
          </cell>
          <cell r="E90" t="str">
            <v>O/D</v>
          </cell>
          <cell r="F90">
            <v>31.5</v>
          </cell>
          <cell r="G90" t="str">
            <v>F.I.</v>
          </cell>
          <cell r="H90" t="str">
            <v>F.I.</v>
          </cell>
          <cell r="I90">
            <v>99.17</v>
          </cell>
        </row>
        <row r="91">
          <cell r="A91" t="str">
            <v>MARLEY DAVID OR BOGLE LORRAINE</v>
          </cell>
          <cell r="B91">
            <v>200</v>
          </cell>
          <cell r="C91" t="str">
            <v>05</v>
          </cell>
          <cell r="D91" t="str">
            <v>JA $</v>
          </cell>
          <cell r="E91" t="str">
            <v>O/D</v>
          </cell>
          <cell r="F91">
            <v>31.5</v>
          </cell>
          <cell r="G91" t="str">
            <v>INDIV.</v>
          </cell>
          <cell r="H91" t="str">
            <v>INDIV.</v>
          </cell>
          <cell r="I91">
            <v>109.75</v>
          </cell>
        </row>
        <row r="92">
          <cell r="A92" t="str">
            <v>MASSA ALISON K.</v>
          </cell>
          <cell r="B92">
            <v>200</v>
          </cell>
          <cell r="C92" t="str">
            <v>05</v>
          </cell>
          <cell r="D92" t="str">
            <v>JA $</v>
          </cell>
          <cell r="E92" t="str">
            <v>O/D</v>
          </cell>
          <cell r="F92">
            <v>31.5</v>
          </cell>
          <cell r="G92" t="str">
            <v>INDIV.</v>
          </cell>
          <cell r="H92" t="str">
            <v>INDIV.</v>
          </cell>
          <cell r="I92">
            <v>1180.1500000000001</v>
          </cell>
        </row>
        <row r="93">
          <cell r="A93" t="str">
            <v>MATROUSSE HOLDINGS LIMITED</v>
          </cell>
          <cell r="B93">
            <v>120</v>
          </cell>
          <cell r="C93" t="str">
            <v>02</v>
          </cell>
          <cell r="D93" t="str">
            <v>USD</v>
          </cell>
          <cell r="E93" t="str">
            <v>TERM</v>
          </cell>
          <cell r="F93">
            <v>11</v>
          </cell>
          <cell r="G93" t="str">
            <v>BUSINESS</v>
          </cell>
          <cell r="H93" t="str">
            <v>PROF.</v>
          </cell>
          <cell r="I93">
            <v>3189976.52</v>
          </cell>
        </row>
        <row r="94">
          <cell r="A94" t="str">
            <v>MATROUSSE HOLDINGS LIMITED</v>
          </cell>
          <cell r="B94">
            <v>200</v>
          </cell>
          <cell r="C94" t="str">
            <v>02</v>
          </cell>
          <cell r="D94" t="str">
            <v>JA $</v>
          </cell>
          <cell r="E94" t="str">
            <v>O/D</v>
          </cell>
          <cell r="F94">
            <v>31.5</v>
          </cell>
          <cell r="G94" t="str">
            <v>BUSINESS</v>
          </cell>
          <cell r="H94" t="str">
            <v>PROF.</v>
          </cell>
          <cell r="I94">
            <v>361393.78</v>
          </cell>
        </row>
        <row r="95">
          <cell r="A95" t="str">
            <v>MAYNE ROHAN AND OR HOPE</v>
          </cell>
          <cell r="B95">
            <v>200</v>
          </cell>
          <cell r="C95" t="str">
            <v>01</v>
          </cell>
          <cell r="D95" t="str">
            <v>JA $</v>
          </cell>
          <cell r="E95" t="str">
            <v>O/D</v>
          </cell>
          <cell r="F95">
            <v>0</v>
          </cell>
          <cell r="G95" t="str">
            <v>INDIV.</v>
          </cell>
          <cell r="H95" t="str">
            <v>INDIV.</v>
          </cell>
          <cell r="I95">
            <v>4779.47</v>
          </cell>
        </row>
        <row r="96">
          <cell r="A96" t="str">
            <v>MCCREATH VIVIENNE OR ERROL</v>
          </cell>
          <cell r="B96">
            <v>200</v>
          </cell>
          <cell r="C96" t="str">
            <v>01</v>
          </cell>
          <cell r="D96" t="str">
            <v>JA $</v>
          </cell>
          <cell r="E96" t="str">
            <v>O/D</v>
          </cell>
          <cell r="F96">
            <v>0</v>
          </cell>
          <cell r="G96" t="str">
            <v>INDIV.</v>
          </cell>
          <cell r="H96" t="str">
            <v>INDIV.</v>
          </cell>
          <cell r="I96">
            <v>3548.84</v>
          </cell>
        </row>
        <row r="97">
          <cell r="A97" t="str">
            <v>MCINTOSH HOWARD</v>
          </cell>
          <cell r="B97">
            <v>200</v>
          </cell>
          <cell r="C97" t="str">
            <v>05</v>
          </cell>
          <cell r="D97" t="str">
            <v>JA $</v>
          </cell>
          <cell r="E97" t="str">
            <v>O/D</v>
          </cell>
          <cell r="F97">
            <v>31.5</v>
          </cell>
          <cell r="G97" t="str">
            <v>INDIV.</v>
          </cell>
          <cell r="H97" t="str">
            <v>INDIV.</v>
          </cell>
          <cell r="I97">
            <v>14025.78</v>
          </cell>
        </row>
        <row r="98">
          <cell r="A98" t="str">
            <v>MILLWOOD MICHAEL AND OR CHARLENE</v>
          </cell>
          <cell r="B98">
            <v>200</v>
          </cell>
          <cell r="C98" t="str">
            <v>05</v>
          </cell>
          <cell r="D98" t="str">
            <v>JA $</v>
          </cell>
          <cell r="E98" t="str">
            <v>O/D</v>
          </cell>
          <cell r="F98">
            <v>31.5</v>
          </cell>
          <cell r="G98" t="str">
            <v>INDIV.</v>
          </cell>
          <cell r="H98" t="str">
            <v>INDIV.</v>
          </cell>
          <cell r="I98">
            <v>215.61</v>
          </cell>
        </row>
        <row r="99">
          <cell r="A99" t="str">
            <v>MOORE BUSINESS FORMS CARIB LTD.</v>
          </cell>
          <cell r="B99">
            <v>120</v>
          </cell>
          <cell r="C99" t="str">
            <v>04</v>
          </cell>
          <cell r="D99" t="str">
            <v>JA $</v>
          </cell>
          <cell r="E99" t="str">
            <v>TERM</v>
          </cell>
          <cell r="F99">
            <v>21</v>
          </cell>
          <cell r="G99" t="str">
            <v>BUSINESS</v>
          </cell>
          <cell r="H99" t="str">
            <v>PRINT</v>
          </cell>
          <cell r="I99">
            <v>1439088.44</v>
          </cell>
        </row>
        <row r="100">
          <cell r="A100" t="str">
            <v>MOORE BUSINESS FORMS CARIB LTD.</v>
          </cell>
          <cell r="B100">
            <v>120</v>
          </cell>
          <cell r="C100" t="str">
            <v>04</v>
          </cell>
          <cell r="D100" t="str">
            <v>JA $</v>
          </cell>
          <cell r="E100" t="str">
            <v>TERM</v>
          </cell>
          <cell r="F100">
            <v>21</v>
          </cell>
          <cell r="G100" t="str">
            <v>BUSINESS</v>
          </cell>
          <cell r="H100" t="str">
            <v>PRINT</v>
          </cell>
          <cell r="I100">
            <v>1348505.9</v>
          </cell>
        </row>
        <row r="101">
          <cell r="A101" t="str">
            <v>MORGAN BEVERLEY J.</v>
          </cell>
          <cell r="B101">
            <v>200</v>
          </cell>
          <cell r="C101" t="str">
            <v>05</v>
          </cell>
          <cell r="D101" t="str">
            <v>JA $</v>
          </cell>
          <cell r="E101" t="str">
            <v>O/D</v>
          </cell>
          <cell r="F101">
            <v>31.5</v>
          </cell>
          <cell r="G101" t="str">
            <v>INDIV.</v>
          </cell>
          <cell r="H101" t="str">
            <v>INDIV.</v>
          </cell>
          <cell r="I101">
            <v>16992.72</v>
          </cell>
        </row>
        <row r="102">
          <cell r="A102" t="str">
            <v>MUSSON JAMAICA LTD.</v>
          </cell>
          <cell r="B102">
            <v>120</v>
          </cell>
          <cell r="C102" t="str">
            <v>02</v>
          </cell>
          <cell r="D102" t="str">
            <v>JA $</v>
          </cell>
          <cell r="E102" t="str">
            <v>TERM</v>
          </cell>
          <cell r="F102">
            <v>12</v>
          </cell>
          <cell r="G102" t="str">
            <v>BUSINESS</v>
          </cell>
          <cell r="H102" t="str">
            <v>FOOD</v>
          </cell>
          <cell r="I102">
            <v>6437524.21</v>
          </cell>
        </row>
        <row r="103">
          <cell r="A103" t="str">
            <v>MUSSON JAMAICA LTD.</v>
          </cell>
          <cell r="B103">
            <v>126</v>
          </cell>
          <cell r="C103" t="str">
            <v>02</v>
          </cell>
          <cell r="D103" t="str">
            <v>JA $</v>
          </cell>
          <cell r="E103" t="str">
            <v>O/D</v>
          </cell>
          <cell r="F103">
            <v>26.3</v>
          </cell>
          <cell r="G103" t="str">
            <v>BUSINESS</v>
          </cell>
          <cell r="H103" t="str">
            <v>FOOD</v>
          </cell>
          <cell r="I103">
            <v>82266.100000000006</v>
          </cell>
        </row>
        <row r="104">
          <cell r="A104" t="str">
            <v>MYERS,FLETCHER AND GORDON</v>
          </cell>
          <cell r="B104">
            <v>127</v>
          </cell>
          <cell r="C104" t="str">
            <v>02</v>
          </cell>
          <cell r="D104" t="str">
            <v>JA $</v>
          </cell>
          <cell r="E104" t="str">
            <v>O/D</v>
          </cell>
          <cell r="F104">
            <v>26.3</v>
          </cell>
          <cell r="G104" t="str">
            <v>BUSINESS</v>
          </cell>
          <cell r="H104" t="str">
            <v>PROF.</v>
          </cell>
          <cell r="I104">
            <v>5185716.33</v>
          </cell>
        </row>
        <row r="105">
          <cell r="A105" t="str">
            <v>NESTLE-JMP LIMITED</v>
          </cell>
          <cell r="B105">
            <v>120</v>
          </cell>
          <cell r="C105" t="str">
            <v>04</v>
          </cell>
          <cell r="D105" t="str">
            <v>JA $</v>
          </cell>
          <cell r="E105" t="str">
            <v>TERM</v>
          </cell>
          <cell r="F105">
            <v>12</v>
          </cell>
          <cell r="G105" t="str">
            <v>BUSINESS</v>
          </cell>
          <cell r="H105" t="str">
            <v>FOOD</v>
          </cell>
          <cell r="I105">
            <v>2212515.8399999999</v>
          </cell>
        </row>
        <row r="106">
          <cell r="A106" t="str">
            <v>NESTLE-JMP LIMITED</v>
          </cell>
          <cell r="B106">
            <v>120</v>
          </cell>
          <cell r="C106" t="str">
            <v>41</v>
          </cell>
          <cell r="D106" t="str">
            <v>JA $</v>
          </cell>
          <cell r="E106" t="str">
            <v>TERM</v>
          </cell>
          <cell r="F106">
            <v>12</v>
          </cell>
          <cell r="G106" t="str">
            <v>BUSINESS</v>
          </cell>
          <cell r="H106" t="str">
            <v>FOOD</v>
          </cell>
          <cell r="I106">
            <v>98573000</v>
          </cell>
        </row>
        <row r="107">
          <cell r="A107" t="str">
            <v>NICO DISTRIBUTORS LIMITED</v>
          </cell>
          <cell r="B107">
            <v>120</v>
          </cell>
          <cell r="C107" t="str">
            <v>06</v>
          </cell>
          <cell r="D107" t="str">
            <v>JA $</v>
          </cell>
          <cell r="E107" t="str">
            <v>TERM</v>
          </cell>
          <cell r="F107">
            <v>30.75</v>
          </cell>
          <cell r="G107" t="str">
            <v>BUSINESS</v>
          </cell>
          <cell r="H107" t="str">
            <v>DIST'N</v>
          </cell>
          <cell r="I107">
            <v>4003067.01</v>
          </cell>
        </row>
        <row r="108">
          <cell r="A108" t="str">
            <v>NICO DISTRIBUTORS LIMITED</v>
          </cell>
          <cell r="B108">
            <v>120</v>
          </cell>
          <cell r="C108" t="str">
            <v>06</v>
          </cell>
          <cell r="D108" t="str">
            <v>USD</v>
          </cell>
          <cell r="E108" t="str">
            <v>TERM</v>
          </cell>
          <cell r="F108">
            <v>30.75</v>
          </cell>
          <cell r="G108" t="str">
            <v>BUSINESS</v>
          </cell>
          <cell r="H108" t="str">
            <v>DIST'N</v>
          </cell>
          <cell r="I108">
            <v>17701200</v>
          </cell>
        </row>
        <row r="109">
          <cell r="A109" t="str">
            <v>ORO VERDE FARMS</v>
          </cell>
          <cell r="B109">
            <v>200</v>
          </cell>
          <cell r="C109" t="str">
            <v>60</v>
          </cell>
          <cell r="D109" t="str">
            <v>JA $</v>
          </cell>
          <cell r="E109" t="str">
            <v>O/D</v>
          </cell>
          <cell r="F109">
            <v>31.5</v>
          </cell>
          <cell r="G109" t="str">
            <v>BUSINESS</v>
          </cell>
          <cell r="H109" t="str">
            <v>OTHER-AGR</v>
          </cell>
          <cell r="I109">
            <v>13.64</v>
          </cell>
        </row>
        <row r="110">
          <cell r="A110" t="str">
            <v>PARKER MARLENE</v>
          </cell>
          <cell r="B110">
            <v>200</v>
          </cell>
          <cell r="C110" t="str">
            <v>05</v>
          </cell>
          <cell r="D110" t="str">
            <v>JA $</v>
          </cell>
          <cell r="E110" t="str">
            <v>O/D</v>
          </cell>
          <cell r="F110">
            <v>31.5</v>
          </cell>
          <cell r="G110" t="str">
            <v>INDIV.</v>
          </cell>
          <cell r="H110" t="str">
            <v>INDIV.</v>
          </cell>
          <cell r="I110">
            <v>1021.8</v>
          </cell>
        </row>
        <row r="111">
          <cell r="A111" t="str">
            <v>PEGASUS HOTEL</v>
          </cell>
          <cell r="B111">
            <v>120</v>
          </cell>
          <cell r="C111" t="str">
            <v>04</v>
          </cell>
          <cell r="D111" t="str">
            <v>USD</v>
          </cell>
          <cell r="E111" t="str">
            <v>TERM</v>
          </cell>
          <cell r="F111">
            <v>12</v>
          </cell>
          <cell r="G111" t="str">
            <v>BUSINESS</v>
          </cell>
          <cell r="H111" t="str">
            <v>TOURISM</v>
          </cell>
          <cell r="I111">
            <v>978627.07</v>
          </cell>
        </row>
        <row r="112">
          <cell r="A112" t="str">
            <v>PHILLPOTTS ARTHUR B.</v>
          </cell>
          <cell r="B112">
            <v>200</v>
          </cell>
          <cell r="C112" t="str">
            <v>05</v>
          </cell>
          <cell r="D112" t="str">
            <v>JA $</v>
          </cell>
          <cell r="E112" t="str">
            <v>O/D</v>
          </cell>
          <cell r="F112">
            <v>31.5</v>
          </cell>
          <cell r="G112" t="str">
            <v>INDIV.</v>
          </cell>
          <cell r="H112" t="str">
            <v>INDIV.</v>
          </cell>
          <cell r="I112">
            <v>641.26</v>
          </cell>
        </row>
        <row r="113">
          <cell r="A113" t="str">
            <v>POKOMANDI ENDRE OR ANNE</v>
          </cell>
          <cell r="B113">
            <v>200</v>
          </cell>
          <cell r="C113" t="str">
            <v>06</v>
          </cell>
          <cell r="D113" t="str">
            <v>USD</v>
          </cell>
          <cell r="E113" t="str">
            <v>O/D</v>
          </cell>
          <cell r="F113">
            <v>31.5</v>
          </cell>
          <cell r="G113" t="str">
            <v>INDIV.</v>
          </cell>
          <cell r="H113" t="str">
            <v>INDIV.</v>
          </cell>
          <cell r="I113">
            <v>9.83</v>
          </cell>
        </row>
        <row r="114">
          <cell r="A114" t="str">
            <v>PORT AUTHORITY OF JAMAICA</v>
          </cell>
          <cell r="B114">
            <v>120</v>
          </cell>
          <cell r="C114" t="str">
            <v>02</v>
          </cell>
          <cell r="D114" t="str">
            <v>USD</v>
          </cell>
          <cell r="E114" t="str">
            <v>TERM</v>
          </cell>
          <cell r="F114">
            <v>11</v>
          </cell>
          <cell r="G114" t="str">
            <v>PSX</v>
          </cell>
          <cell r="H114" t="str">
            <v>PSX</v>
          </cell>
          <cell r="I114">
            <v>49170000</v>
          </cell>
        </row>
        <row r="115">
          <cell r="A115" t="str">
            <v>PORT AUTHORITY OF JAMAICA</v>
          </cell>
          <cell r="B115">
            <v>120</v>
          </cell>
          <cell r="C115" t="str">
            <v>55</v>
          </cell>
          <cell r="D115" t="str">
            <v>USD</v>
          </cell>
          <cell r="E115" t="str">
            <v>TERM</v>
          </cell>
          <cell r="F115">
            <v>11</v>
          </cell>
          <cell r="G115" t="str">
            <v>PSX</v>
          </cell>
          <cell r="H115" t="str">
            <v>PSX</v>
          </cell>
          <cell r="I115">
            <v>24381480.940000001</v>
          </cell>
        </row>
        <row r="116">
          <cell r="A116" t="str">
            <v>PORT AUTHORITY OF JAMAICA</v>
          </cell>
          <cell r="B116">
            <v>120</v>
          </cell>
          <cell r="C116" t="str">
            <v>55</v>
          </cell>
          <cell r="D116" t="str">
            <v>USD</v>
          </cell>
          <cell r="E116" t="str">
            <v>TERM</v>
          </cell>
          <cell r="F116">
            <v>11</v>
          </cell>
          <cell r="G116" t="str">
            <v>PSX</v>
          </cell>
          <cell r="H116" t="str">
            <v>PSX</v>
          </cell>
          <cell r="I116">
            <v>1583891.08</v>
          </cell>
        </row>
        <row r="117">
          <cell r="A117" t="str">
            <v>PORT AUTHORITY OF JAMAICA</v>
          </cell>
          <cell r="B117">
            <v>120</v>
          </cell>
          <cell r="C117" t="str">
            <v>55</v>
          </cell>
          <cell r="D117" t="str">
            <v>USD</v>
          </cell>
          <cell r="E117" t="str">
            <v>TERM</v>
          </cell>
          <cell r="F117">
            <v>11</v>
          </cell>
          <cell r="G117" t="str">
            <v>PSX</v>
          </cell>
          <cell r="H117" t="str">
            <v>PSX</v>
          </cell>
          <cell r="I117">
            <v>7374947.8200000003</v>
          </cell>
        </row>
        <row r="118">
          <cell r="A118" t="str">
            <v>REAL  WOODS LIMITED</v>
          </cell>
          <cell r="B118">
            <v>200</v>
          </cell>
          <cell r="C118" t="str">
            <v>60</v>
          </cell>
          <cell r="D118" t="str">
            <v>JA $</v>
          </cell>
          <cell r="E118" t="str">
            <v>O/D</v>
          </cell>
          <cell r="F118">
            <v>31.5</v>
          </cell>
          <cell r="G118" t="str">
            <v>BUSINESS</v>
          </cell>
          <cell r="H118" t="str">
            <v>PROF.</v>
          </cell>
          <cell r="I118">
            <v>181.19</v>
          </cell>
        </row>
        <row r="119">
          <cell r="A119" t="str">
            <v>REID HORACE DONOVAN</v>
          </cell>
          <cell r="B119">
            <v>200</v>
          </cell>
          <cell r="C119" t="str">
            <v>05</v>
          </cell>
          <cell r="D119" t="str">
            <v>JA $</v>
          </cell>
          <cell r="E119" t="str">
            <v>O/D</v>
          </cell>
          <cell r="F119">
            <v>31.5</v>
          </cell>
          <cell r="G119" t="str">
            <v>INDIV.</v>
          </cell>
          <cell r="H119" t="str">
            <v>INDIV.</v>
          </cell>
          <cell r="I119">
            <v>395.12</v>
          </cell>
        </row>
        <row r="120">
          <cell r="A120" t="str">
            <v>RENATONEIL CONSULTANTS LIMITED</v>
          </cell>
          <cell r="B120">
            <v>200</v>
          </cell>
          <cell r="C120" t="str">
            <v>66</v>
          </cell>
          <cell r="D120" t="str">
            <v>JA $</v>
          </cell>
          <cell r="E120" t="str">
            <v>O/D</v>
          </cell>
          <cell r="F120">
            <v>31.5</v>
          </cell>
          <cell r="G120" t="str">
            <v>BUSINESS</v>
          </cell>
          <cell r="H120" t="str">
            <v>PROF.</v>
          </cell>
          <cell r="I120">
            <v>100</v>
          </cell>
        </row>
        <row r="121">
          <cell r="A121" t="str">
            <v>RESTAURANTS OF JAMAICA</v>
          </cell>
          <cell r="B121">
            <v>120</v>
          </cell>
          <cell r="C121" t="str">
            <v>50</v>
          </cell>
          <cell r="D121" t="str">
            <v>JA $</v>
          </cell>
          <cell r="E121" t="str">
            <v>TERM</v>
          </cell>
          <cell r="F121">
            <v>20.88</v>
          </cell>
          <cell r="G121" t="str">
            <v>BUSINESS</v>
          </cell>
          <cell r="H121" t="str">
            <v>FOOD</v>
          </cell>
          <cell r="I121">
            <v>5526315.6900000004</v>
          </cell>
        </row>
        <row r="122">
          <cell r="A122" t="str">
            <v>RESTAURANTS OF JAMAICA</v>
          </cell>
          <cell r="B122">
            <v>150</v>
          </cell>
          <cell r="C122" t="str">
            <v>00</v>
          </cell>
          <cell r="D122" t="str">
            <v>JA $</v>
          </cell>
          <cell r="E122" t="str">
            <v>LEASE</v>
          </cell>
          <cell r="F122">
            <v>21</v>
          </cell>
          <cell r="G122" t="str">
            <v>BUSINESS</v>
          </cell>
          <cell r="H122" t="str">
            <v>FOOD</v>
          </cell>
          <cell r="I122">
            <v>2064326.85</v>
          </cell>
        </row>
        <row r="123">
          <cell r="A123" t="str">
            <v>ROUSSEAU MICHELLE</v>
          </cell>
          <cell r="B123">
            <v>200</v>
          </cell>
          <cell r="C123" t="str">
            <v>05</v>
          </cell>
          <cell r="D123" t="str">
            <v>JA $</v>
          </cell>
          <cell r="E123" t="str">
            <v>O/D</v>
          </cell>
          <cell r="F123">
            <v>31.5</v>
          </cell>
          <cell r="G123" t="str">
            <v>INDIV.</v>
          </cell>
          <cell r="H123" t="str">
            <v>INDIV.</v>
          </cell>
          <cell r="I123">
            <v>336.83</v>
          </cell>
        </row>
        <row r="124">
          <cell r="A124" t="str">
            <v>SALOMON SMITH BARNEY-INC.</v>
          </cell>
          <cell r="B124">
            <v>200</v>
          </cell>
          <cell r="C124" t="str">
            <v>16</v>
          </cell>
          <cell r="D124" t="str">
            <v>JA $</v>
          </cell>
          <cell r="E124" t="str">
            <v>O/D</v>
          </cell>
          <cell r="F124">
            <v>31.5</v>
          </cell>
          <cell r="G124" t="str">
            <v>F.I.</v>
          </cell>
          <cell r="H124" t="str">
            <v>F.I.</v>
          </cell>
          <cell r="I124">
            <v>2098.14</v>
          </cell>
        </row>
        <row r="125">
          <cell r="A125" t="str">
            <v>SERAMCO</v>
          </cell>
          <cell r="B125">
            <v>120</v>
          </cell>
          <cell r="C125" t="str">
            <v>15</v>
          </cell>
          <cell r="D125" t="str">
            <v>JA $</v>
          </cell>
          <cell r="E125" t="str">
            <v>TERM</v>
          </cell>
          <cell r="F125">
            <v>9.75</v>
          </cell>
          <cell r="G125" t="str">
            <v>BUSINESS</v>
          </cell>
          <cell r="H125" t="str">
            <v>PROF.</v>
          </cell>
          <cell r="I125">
            <v>967089.2</v>
          </cell>
        </row>
        <row r="126">
          <cell r="A126" t="str">
            <v>SERAMCO</v>
          </cell>
          <cell r="B126">
            <v>120</v>
          </cell>
          <cell r="C126" t="str">
            <v>15</v>
          </cell>
          <cell r="D126" t="str">
            <v>USD</v>
          </cell>
          <cell r="E126" t="str">
            <v>TERM</v>
          </cell>
          <cell r="F126">
            <v>9.75</v>
          </cell>
          <cell r="G126" t="str">
            <v>BUSINESS</v>
          </cell>
          <cell r="H126" t="str">
            <v>PROF.</v>
          </cell>
          <cell r="I126">
            <v>5472794.5700000003</v>
          </cell>
        </row>
        <row r="127">
          <cell r="A127" t="str">
            <v>SETCOM DISTRIBUTORS LIMITED</v>
          </cell>
          <cell r="B127">
            <v>200</v>
          </cell>
          <cell r="C127" t="str">
            <v>61</v>
          </cell>
          <cell r="D127" t="str">
            <v>USD</v>
          </cell>
          <cell r="E127" t="str">
            <v>O/D</v>
          </cell>
          <cell r="F127">
            <v>31.5</v>
          </cell>
          <cell r="G127" t="str">
            <v>BUSINESS</v>
          </cell>
          <cell r="H127" t="str">
            <v>DIST'N</v>
          </cell>
          <cell r="I127">
            <v>154957.29</v>
          </cell>
        </row>
        <row r="128">
          <cell r="A128" t="str">
            <v>SHELL COMPANY W.I. LTD.</v>
          </cell>
          <cell r="B128">
            <v>120</v>
          </cell>
          <cell r="C128" t="str">
            <v>02</v>
          </cell>
          <cell r="D128" t="str">
            <v>JA $</v>
          </cell>
          <cell r="E128" t="str">
            <v>TERM</v>
          </cell>
          <cell r="F128">
            <v>13.7</v>
          </cell>
          <cell r="G128" t="str">
            <v>BUSINESS</v>
          </cell>
          <cell r="H128" t="str">
            <v>GAS</v>
          </cell>
          <cell r="I128">
            <v>70000000</v>
          </cell>
        </row>
        <row r="129">
          <cell r="A129" t="str">
            <v>SHELL COMPANY W.I. LTD.</v>
          </cell>
          <cell r="B129">
            <v>200</v>
          </cell>
          <cell r="C129" t="str">
            <v>02</v>
          </cell>
          <cell r="D129" t="str">
            <v>JA $</v>
          </cell>
          <cell r="E129" t="str">
            <v>O/D</v>
          </cell>
          <cell r="F129">
            <v>31.5</v>
          </cell>
          <cell r="G129" t="str">
            <v>BUSINESS</v>
          </cell>
          <cell r="H129" t="str">
            <v>GAS</v>
          </cell>
          <cell r="I129">
            <v>100.4</v>
          </cell>
        </row>
        <row r="130">
          <cell r="A130" t="str">
            <v>SHELL COMPANY W.I. LTD.</v>
          </cell>
          <cell r="B130">
            <v>200</v>
          </cell>
          <cell r="C130" t="str">
            <v>02</v>
          </cell>
          <cell r="D130" t="str">
            <v>JA $</v>
          </cell>
          <cell r="E130" t="str">
            <v>O/D</v>
          </cell>
          <cell r="F130">
            <v>31.5</v>
          </cell>
          <cell r="G130" t="str">
            <v>BUSINESS</v>
          </cell>
          <cell r="H130" t="str">
            <v>GAS</v>
          </cell>
          <cell r="I130">
            <v>321.91000000000003</v>
          </cell>
        </row>
        <row r="131">
          <cell r="A131" t="str">
            <v>SIMPSON E.</v>
          </cell>
          <cell r="B131">
            <v>200</v>
          </cell>
          <cell r="C131" t="str">
            <v>05</v>
          </cell>
          <cell r="D131" t="str">
            <v>JA $</v>
          </cell>
          <cell r="E131" t="str">
            <v>O/D</v>
          </cell>
          <cell r="F131">
            <v>31.5</v>
          </cell>
          <cell r="G131" t="str">
            <v>INDIV.</v>
          </cell>
          <cell r="H131" t="str">
            <v>INDIV.</v>
          </cell>
          <cell r="I131">
            <v>1516.3</v>
          </cell>
        </row>
        <row r="132">
          <cell r="A132" t="str">
            <v>SLEEP BEAUTY BEDDING FURNITURE</v>
          </cell>
          <cell r="B132">
            <v>127</v>
          </cell>
          <cell r="C132" t="str">
            <v>07</v>
          </cell>
          <cell r="D132" t="str">
            <v>JA $</v>
          </cell>
          <cell r="E132" t="str">
            <v>O/D</v>
          </cell>
          <cell r="F132">
            <v>17</v>
          </cell>
          <cell r="G132" t="str">
            <v>BUSINESS</v>
          </cell>
          <cell r="H132" t="str">
            <v>MFG-OTHER</v>
          </cell>
          <cell r="I132">
            <v>424252.68</v>
          </cell>
        </row>
        <row r="133">
          <cell r="A133" t="str">
            <v>SOLO JAMAICA LIMITED</v>
          </cell>
          <cell r="B133">
            <v>200</v>
          </cell>
          <cell r="C133" t="str">
            <v>60</v>
          </cell>
          <cell r="D133" t="str">
            <v>JA $</v>
          </cell>
          <cell r="E133" t="str">
            <v>O/D</v>
          </cell>
          <cell r="F133">
            <v>31.5</v>
          </cell>
          <cell r="G133" t="str">
            <v>BUSINESS</v>
          </cell>
          <cell r="H133" t="str">
            <v>FOOD</v>
          </cell>
          <cell r="I133">
            <v>100.4</v>
          </cell>
        </row>
        <row r="134">
          <cell r="A134" t="str">
            <v>SOLO JAMAICA LIMITED</v>
          </cell>
          <cell r="B134">
            <v>200</v>
          </cell>
          <cell r="C134" t="str">
            <v>61</v>
          </cell>
          <cell r="D134" t="str">
            <v>USD</v>
          </cell>
          <cell r="E134" t="str">
            <v>O/D</v>
          </cell>
          <cell r="F134">
            <v>31.5</v>
          </cell>
          <cell r="G134" t="str">
            <v>BUSINESS</v>
          </cell>
          <cell r="H134" t="str">
            <v>FOOD</v>
          </cell>
          <cell r="I134">
            <v>511.37</v>
          </cell>
        </row>
        <row r="135">
          <cell r="A135" t="str">
            <v>SOMERSET ENTERPRISES LTD.</v>
          </cell>
          <cell r="B135">
            <v>120</v>
          </cell>
          <cell r="C135" t="str">
            <v>50</v>
          </cell>
          <cell r="D135" t="str">
            <v>JA $</v>
          </cell>
          <cell r="E135" t="str">
            <v>TERM</v>
          </cell>
          <cell r="F135">
            <v>20</v>
          </cell>
          <cell r="G135" t="str">
            <v>BUSINESS</v>
          </cell>
          <cell r="H135" t="str">
            <v>TOURISM</v>
          </cell>
          <cell r="I135">
            <v>10000000</v>
          </cell>
        </row>
        <row r="136">
          <cell r="A136" t="str">
            <v>STAFF-16%</v>
          </cell>
          <cell r="B136">
            <v>121</v>
          </cell>
          <cell r="C136" t="str">
            <v>10</v>
          </cell>
          <cell r="D136" t="str">
            <v>JA $</v>
          </cell>
          <cell r="E136" t="str">
            <v>MTG</v>
          </cell>
          <cell r="F136">
            <v>16</v>
          </cell>
          <cell r="G136" t="str">
            <v>INDIV.</v>
          </cell>
          <cell r="H136" t="str">
            <v>construction</v>
          </cell>
          <cell r="I136">
            <v>11030544.93</v>
          </cell>
        </row>
        <row r="137">
          <cell r="A137" t="str">
            <v>STAFF-20.75%</v>
          </cell>
          <cell r="B137">
            <v>121</v>
          </cell>
          <cell r="C137" t="str">
            <v>06</v>
          </cell>
          <cell r="D137" t="str">
            <v>JA $</v>
          </cell>
          <cell r="E137" t="str">
            <v>TERM</v>
          </cell>
          <cell r="F137">
            <v>20.75</v>
          </cell>
          <cell r="G137" t="str">
            <v>INDIV.</v>
          </cell>
          <cell r="H137" t="str">
            <v>INDIV.</v>
          </cell>
          <cell r="I137">
            <v>2065293.26</v>
          </cell>
        </row>
        <row r="138">
          <cell r="A138" t="str">
            <v>STAFF-3%</v>
          </cell>
          <cell r="B138">
            <v>121</v>
          </cell>
          <cell r="C138" t="str">
            <v>08</v>
          </cell>
          <cell r="D138" t="str">
            <v>JA $</v>
          </cell>
          <cell r="E138" t="str">
            <v>MTG</v>
          </cell>
          <cell r="F138">
            <v>3</v>
          </cell>
          <cell r="G138" t="str">
            <v>INDIV.</v>
          </cell>
          <cell r="H138" t="str">
            <v>construction</v>
          </cell>
          <cell r="I138">
            <v>41347707.549999997</v>
          </cell>
        </row>
        <row r="139">
          <cell r="A139" t="str">
            <v>STAFF-4%</v>
          </cell>
          <cell r="B139">
            <v>121</v>
          </cell>
          <cell r="C139" t="str">
            <v>00</v>
          </cell>
          <cell r="D139" t="str">
            <v>JA $</v>
          </cell>
          <cell r="E139" t="str">
            <v>TERM</v>
          </cell>
          <cell r="F139">
            <v>4</v>
          </cell>
          <cell r="G139" t="str">
            <v>INDIV.</v>
          </cell>
          <cell r="H139" t="str">
            <v>INDIV.</v>
          </cell>
          <cell r="I139">
            <v>58000626.259999998</v>
          </cell>
        </row>
        <row r="140">
          <cell r="A140" t="str">
            <v>STEPHENS WINSTON R.</v>
          </cell>
          <cell r="B140">
            <v>200</v>
          </cell>
          <cell r="C140" t="str">
            <v>05</v>
          </cell>
          <cell r="D140" t="str">
            <v>JA $</v>
          </cell>
          <cell r="E140" t="str">
            <v>O/D</v>
          </cell>
          <cell r="F140">
            <v>31.5</v>
          </cell>
          <cell r="G140" t="str">
            <v>INDIV.</v>
          </cell>
          <cell r="H140" t="str">
            <v>INDIV.</v>
          </cell>
          <cell r="I140">
            <v>218.49</v>
          </cell>
        </row>
        <row r="141">
          <cell r="A141" t="str">
            <v>SUGAR COMPANY</v>
          </cell>
          <cell r="B141">
            <v>120</v>
          </cell>
          <cell r="C141" t="str">
            <v>18</v>
          </cell>
          <cell r="D141" t="str">
            <v>USD</v>
          </cell>
          <cell r="E141" t="str">
            <v>TERM</v>
          </cell>
          <cell r="F141">
            <v>12</v>
          </cell>
          <cell r="G141" t="str">
            <v>POX</v>
          </cell>
          <cell r="H141" t="str">
            <v>POX</v>
          </cell>
          <cell r="I141">
            <v>6829164.2599999998</v>
          </cell>
        </row>
        <row r="142">
          <cell r="A142" t="str">
            <v>SUR QUIMICA DE COSTA RICA S.A.</v>
          </cell>
          <cell r="B142">
            <v>200</v>
          </cell>
          <cell r="C142" t="str">
            <v>02</v>
          </cell>
          <cell r="D142" t="str">
            <v>JA $</v>
          </cell>
          <cell r="E142" t="str">
            <v>O/D</v>
          </cell>
          <cell r="F142">
            <v>31.5</v>
          </cell>
          <cell r="G142" t="str">
            <v>BUSINESS</v>
          </cell>
          <cell r="H142" t="str">
            <v>PROF.</v>
          </cell>
          <cell r="I142">
            <v>100</v>
          </cell>
        </row>
        <row r="143">
          <cell r="A143" t="str">
            <v>SVEDALA INDUSTRIES LTD.</v>
          </cell>
          <cell r="B143">
            <v>200</v>
          </cell>
          <cell r="C143" t="str">
            <v>13</v>
          </cell>
          <cell r="D143" t="str">
            <v>USD</v>
          </cell>
          <cell r="E143" t="str">
            <v>O/D</v>
          </cell>
          <cell r="F143">
            <v>31.5</v>
          </cell>
          <cell r="G143" t="str">
            <v>BUSINESS</v>
          </cell>
          <cell r="H143" t="str">
            <v>MFG-OTHER</v>
          </cell>
          <cell r="I143">
            <v>491.7</v>
          </cell>
        </row>
        <row r="144">
          <cell r="A144" t="str">
            <v>TAMAYO SAULO OR BARNEY FLAVIO</v>
          </cell>
          <cell r="B144">
            <v>200</v>
          </cell>
          <cell r="C144" t="str">
            <v>05</v>
          </cell>
          <cell r="D144" t="str">
            <v>JA $</v>
          </cell>
          <cell r="E144" t="str">
            <v>O/D</v>
          </cell>
          <cell r="F144">
            <v>31.5</v>
          </cell>
          <cell r="G144" t="str">
            <v>INDIV.</v>
          </cell>
          <cell r="H144" t="str">
            <v>INDIV.</v>
          </cell>
          <cell r="I144">
            <v>8.14</v>
          </cell>
        </row>
        <row r="145">
          <cell r="A145" t="str">
            <v>TAN-MARJ INVESTMENTS LTD.</v>
          </cell>
          <cell r="B145">
            <v>120</v>
          </cell>
          <cell r="C145" t="str">
            <v>50</v>
          </cell>
          <cell r="D145" t="str">
            <v>JA $</v>
          </cell>
          <cell r="E145" t="str">
            <v>TERM</v>
          </cell>
          <cell r="F145">
            <v>22</v>
          </cell>
          <cell r="G145" t="str">
            <v>BUSINESS</v>
          </cell>
          <cell r="H145" t="str">
            <v>PROF.</v>
          </cell>
          <cell r="I145">
            <v>15500000</v>
          </cell>
        </row>
        <row r="146">
          <cell r="A146" t="str">
            <v>TASTEE LIMITED</v>
          </cell>
          <cell r="B146">
            <v>120</v>
          </cell>
          <cell r="C146" t="str">
            <v>02</v>
          </cell>
          <cell r="D146" t="str">
            <v>JA $</v>
          </cell>
          <cell r="E146" t="str">
            <v>TERM</v>
          </cell>
          <cell r="F146">
            <v>22.63</v>
          </cell>
          <cell r="G146" t="str">
            <v>BUSINESS</v>
          </cell>
          <cell r="H146" t="str">
            <v>FOOD</v>
          </cell>
          <cell r="I146">
            <v>12750000</v>
          </cell>
        </row>
        <row r="147">
          <cell r="A147" t="str">
            <v>THIESS PTY LTD.</v>
          </cell>
          <cell r="B147">
            <v>200</v>
          </cell>
          <cell r="C147" t="str">
            <v>13</v>
          </cell>
          <cell r="D147" t="str">
            <v>USD</v>
          </cell>
          <cell r="E147" t="str">
            <v>O/D</v>
          </cell>
          <cell r="F147">
            <v>31.5</v>
          </cell>
          <cell r="G147" t="str">
            <v>BUSINESS</v>
          </cell>
          <cell r="H147" t="str">
            <v>PROF.</v>
          </cell>
          <cell r="I147">
            <v>2040749.71</v>
          </cell>
        </row>
        <row r="148">
          <cell r="A148" t="str">
            <v>THREE RIVERS MGMT. LTD.</v>
          </cell>
          <cell r="B148">
            <v>120</v>
          </cell>
          <cell r="C148" t="str">
            <v>04</v>
          </cell>
          <cell r="D148" t="str">
            <v>JA $</v>
          </cell>
          <cell r="E148" t="str">
            <v>TERM</v>
          </cell>
          <cell r="F148">
            <v>23</v>
          </cell>
          <cell r="G148" t="str">
            <v>BUSINESS</v>
          </cell>
          <cell r="H148" t="str">
            <v>TOURISM</v>
          </cell>
          <cell r="I148">
            <v>2649168.27</v>
          </cell>
        </row>
        <row r="149">
          <cell r="A149" t="str">
            <v>TIMO'S TRADING LIMITED</v>
          </cell>
          <cell r="B149">
            <v>127</v>
          </cell>
          <cell r="C149" t="str">
            <v>07</v>
          </cell>
          <cell r="D149" t="str">
            <v>JA $</v>
          </cell>
          <cell r="E149" t="str">
            <v>O/D</v>
          </cell>
          <cell r="F149">
            <v>17</v>
          </cell>
          <cell r="G149" t="str">
            <v>BUSINESS</v>
          </cell>
          <cell r="H149" t="str">
            <v>DIST'N</v>
          </cell>
          <cell r="I149">
            <v>3558068.36</v>
          </cell>
        </row>
        <row r="150">
          <cell r="A150" t="str">
            <v>TRANS TRADING JAMAICA LTD.</v>
          </cell>
          <cell r="B150">
            <v>200</v>
          </cell>
          <cell r="C150" t="str">
            <v>66</v>
          </cell>
          <cell r="D150" t="str">
            <v>JA $</v>
          </cell>
          <cell r="E150" t="str">
            <v>O/D</v>
          </cell>
          <cell r="F150">
            <v>31.5</v>
          </cell>
          <cell r="G150" t="str">
            <v>BUSINESS</v>
          </cell>
          <cell r="H150" t="str">
            <v>DIST'N</v>
          </cell>
          <cell r="I150">
            <v>92.41</v>
          </cell>
        </row>
        <row r="151">
          <cell r="A151" t="str">
            <v>TROPICAIR</v>
          </cell>
          <cell r="B151">
            <v>120</v>
          </cell>
          <cell r="C151" t="str">
            <v>02</v>
          </cell>
          <cell r="D151" t="str">
            <v>USD</v>
          </cell>
          <cell r="E151" t="str">
            <v>TERM</v>
          </cell>
          <cell r="F151">
            <v>10</v>
          </cell>
          <cell r="G151" t="str">
            <v>BUSINESS</v>
          </cell>
          <cell r="H151" t="str">
            <v>METALS</v>
          </cell>
          <cell r="I151">
            <v>46711500</v>
          </cell>
        </row>
        <row r="152">
          <cell r="A152" t="str">
            <v>TROPICAIR</v>
          </cell>
          <cell r="B152">
            <v>120</v>
          </cell>
          <cell r="C152" t="str">
            <v>63</v>
          </cell>
          <cell r="D152" t="str">
            <v>JA $</v>
          </cell>
          <cell r="E152" t="str">
            <v>TERM</v>
          </cell>
          <cell r="F152">
            <v>10</v>
          </cell>
          <cell r="G152" t="str">
            <v>BUSINESS</v>
          </cell>
          <cell r="H152" t="str">
            <v>METALS</v>
          </cell>
          <cell r="I152">
            <v>1758830</v>
          </cell>
        </row>
        <row r="153">
          <cell r="A153" t="str">
            <v>TYRELL PATRICK</v>
          </cell>
          <cell r="B153">
            <v>200</v>
          </cell>
          <cell r="C153" t="str">
            <v>01</v>
          </cell>
          <cell r="D153" t="str">
            <v>JA $</v>
          </cell>
          <cell r="E153" t="str">
            <v>O/D</v>
          </cell>
          <cell r="F153">
            <v>0</v>
          </cell>
          <cell r="G153" t="str">
            <v>INDIV.</v>
          </cell>
          <cell r="H153" t="str">
            <v>INDIV.</v>
          </cell>
          <cell r="I153">
            <v>1732.43</v>
          </cell>
        </row>
        <row r="154">
          <cell r="A154" t="str">
            <v>TYRES R US LIMITED</v>
          </cell>
          <cell r="B154">
            <v>120</v>
          </cell>
          <cell r="C154" t="str">
            <v>42</v>
          </cell>
          <cell r="D154" t="str">
            <v>USD</v>
          </cell>
          <cell r="E154" t="str">
            <v>TERM</v>
          </cell>
          <cell r="F154">
            <v>14</v>
          </cell>
          <cell r="G154" t="str">
            <v>BUSINESS</v>
          </cell>
          <cell r="H154" t="str">
            <v>DIST'N</v>
          </cell>
          <cell r="I154">
            <v>21719814.93</v>
          </cell>
        </row>
        <row r="155">
          <cell r="A155" t="str">
            <v>U.C.C. UESHIMA COFFEE CO. LTD.</v>
          </cell>
          <cell r="B155">
            <v>126</v>
          </cell>
          <cell r="C155" t="str">
            <v>06</v>
          </cell>
          <cell r="D155" t="str">
            <v>JA $</v>
          </cell>
          <cell r="E155" t="str">
            <v>O/D</v>
          </cell>
          <cell r="F155">
            <v>26.3</v>
          </cell>
          <cell r="G155" t="str">
            <v>BUSINESS</v>
          </cell>
          <cell r="H155" t="str">
            <v>FOOD</v>
          </cell>
          <cell r="I155">
            <v>164227.97</v>
          </cell>
        </row>
        <row r="156">
          <cell r="A156" t="str">
            <v>VA TECH ESCHER WYSS S.A.</v>
          </cell>
          <cell r="B156">
            <v>200</v>
          </cell>
          <cell r="C156" t="str">
            <v>02</v>
          </cell>
          <cell r="D156" t="str">
            <v>JA $</v>
          </cell>
          <cell r="E156" t="str">
            <v>O/D</v>
          </cell>
          <cell r="F156">
            <v>31.5</v>
          </cell>
          <cell r="G156" t="str">
            <v>BUSINESS</v>
          </cell>
          <cell r="H156" t="str">
            <v>PROF.</v>
          </cell>
          <cell r="I156">
            <v>311.24</v>
          </cell>
        </row>
        <row r="157">
          <cell r="A157" t="str">
            <v>VAP LIMITED</v>
          </cell>
          <cell r="B157">
            <v>120</v>
          </cell>
          <cell r="C157" t="str">
            <v>06</v>
          </cell>
          <cell r="D157" t="str">
            <v>JA $</v>
          </cell>
          <cell r="E157" t="str">
            <v>TERM</v>
          </cell>
          <cell r="F157">
            <v>32</v>
          </cell>
          <cell r="G157" t="str">
            <v>BUSINESS</v>
          </cell>
          <cell r="H157" t="str">
            <v>PROF.</v>
          </cell>
          <cell r="I157">
            <v>267805.52</v>
          </cell>
        </row>
        <row r="158">
          <cell r="A158" t="str">
            <v>VAP LIMITED</v>
          </cell>
          <cell r="B158">
            <v>120</v>
          </cell>
          <cell r="C158" t="str">
            <v>42</v>
          </cell>
          <cell r="D158" t="str">
            <v>USD</v>
          </cell>
          <cell r="E158" t="str">
            <v>TERM</v>
          </cell>
          <cell r="F158">
            <v>32</v>
          </cell>
          <cell r="G158" t="str">
            <v>BUSINESS</v>
          </cell>
          <cell r="H158" t="str">
            <v>PROF.</v>
          </cell>
          <cell r="I158">
            <v>3424211.09</v>
          </cell>
        </row>
        <row r="159">
          <cell r="A159" t="str">
            <v>VAP LIMITED</v>
          </cell>
          <cell r="B159">
            <v>120</v>
          </cell>
          <cell r="C159" t="str">
            <v>50</v>
          </cell>
          <cell r="D159" t="str">
            <v>JA $</v>
          </cell>
          <cell r="E159" t="str">
            <v>TERM</v>
          </cell>
          <cell r="F159">
            <v>32</v>
          </cell>
          <cell r="G159" t="str">
            <v>BUSINESS</v>
          </cell>
          <cell r="H159" t="str">
            <v>PROF.</v>
          </cell>
          <cell r="I159">
            <v>0.01</v>
          </cell>
        </row>
        <row r="160">
          <cell r="A160" t="str">
            <v>VAP LIMITED</v>
          </cell>
          <cell r="B160">
            <v>127</v>
          </cell>
          <cell r="C160" t="str">
            <v>06</v>
          </cell>
          <cell r="D160" t="str">
            <v>JA $</v>
          </cell>
          <cell r="E160" t="str">
            <v>O/D</v>
          </cell>
          <cell r="F160">
            <v>19</v>
          </cell>
          <cell r="G160" t="str">
            <v>BUSINESS</v>
          </cell>
          <cell r="H160" t="str">
            <v>PROF.</v>
          </cell>
          <cell r="I160">
            <v>5025871.43</v>
          </cell>
        </row>
        <row r="161">
          <cell r="A161" t="str">
            <v>VILLAGE RESORTS LIMITED</v>
          </cell>
          <cell r="B161">
            <v>120</v>
          </cell>
          <cell r="C161" t="str">
            <v>02</v>
          </cell>
          <cell r="D161" t="str">
            <v>USD</v>
          </cell>
          <cell r="E161" t="str">
            <v>TERM</v>
          </cell>
          <cell r="F161">
            <v>12</v>
          </cell>
          <cell r="G161" t="str">
            <v>BUSINESS</v>
          </cell>
          <cell r="H161" t="str">
            <v>TOURISM</v>
          </cell>
          <cell r="I161">
            <v>1720950</v>
          </cell>
        </row>
        <row r="162">
          <cell r="A162" t="str">
            <v>VILLAGE RESORTS LIMITED</v>
          </cell>
          <cell r="B162">
            <v>120</v>
          </cell>
          <cell r="C162" t="str">
            <v>04</v>
          </cell>
          <cell r="D162" t="str">
            <v>USD</v>
          </cell>
          <cell r="E162" t="str">
            <v>TERM</v>
          </cell>
          <cell r="F162">
            <v>12</v>
          </cell>
          <cell r="G162" t="str">
            <v>BUSINESS</v>
          </cell>
          <cell r="H162" t="str">
            <v>TOURISM</v>
          </cell>
          <cell r="I162">
            <v>899467.79</v>
          </cell>
        </row>
        <row r="163">
          <cell r="A163" t="str">
            <v>WATT JOANNE OR GENTLES JUDITH</v>
          </cell>
          <cell r="B163">
            <v>200</v>
          </cell>
          <cell r="C163" t="str">
            <v>05</v>
          </cell>
          <cell r="D163" t="str">
            <v>JA $</v>
          </cell>
          <cell r="E163" t="str">
            <v>O/D</v>
          </cell>
          <cell r="F163">
            <v>31.5</v>
          </cell>
          <cell r="G163" t="str">
            <v>INDIV.</v>
          </cell>
          <cell r="H163" t="str">
            <v>INDIV.</v>
          </cell>
          <cell r="I163">
            <v>2698.67</v>
          </cell>
        </row>
        <row r="164">
          <cell r="A164" t="str">
            <v>WENDICO JAMAICA LIMITED</v>
          </cell>
          <cell r="B164">
            <v>120</v>
          </cell>
          <cell r="C164" t="str">
            <v>13</v>
          </cell>
          <cell r="D164" t="str">
            <v>USD</v>
          </cell>
          <cell r="E164" t="str">
            <v>TERM</v>
          </cell>
          <cell r="F164">
            <v>12</v>
          </cell>
          <cell r="G164" t="str">
            <v>BUSINESS</v>
          </cell>
          <cell r="H164" t="str">
            <v>FOOD</v>
          </cell>
          <cell r="I164">
            <v>3824326.07</v>
          </cell>
        </row>
        <row r="165">
          <cell r="A165" t="str">
            <v>WENDICO JAMAICA LIMITED</v>
          </cell>
          <cell r="B165">
            <v>150</v>
          </cell>
          <cell r="C165" t="str">
            <v>01</v>
          </cell>
          <cell r="D165" t="str">
            <v>USD</v>
          </cell>
          <cell r="E165" t="str">
            <v>LEASE</v>
          </cell>
          <cell r="F165">
            <v>15</v>
          </cell>
          <cell r="G165" t="str">
            <v>BUSINESS</v>
          </cell>
          <cell r="H165" t="str">
            <v>FOOD</v>
          </cell>
          <cell r="I165">
            <v>1266304.02</v>
          </cell>
        </row>
        <row r="166">
          <cell r="A166" t="str">
            <v>WENDICO JAMAICA LIMITED</v>
          </cell>
          <cell r="B166">
            <v>150</v>
          </cell>
          <cell r="C166" t="str">
            <v>11</v>
          </cell>
          <cell r="D166" t="str">
            <v>USD</v>
          </cell>
          <cell r="E166" t="str">
            <v>LEASE</v>
          </cell>
          <cell r="F166">
            <v>15</v>
          </cell>
          <cell r="G166" t="str">
            <v>BUSINESS</v>
          </cell>
          <cell r="H166" t="str">
            <v>FOOD</v>
          </cell>
          <cell r="I166">
            <v>10018197.210000001</v>
          </cell>
        </row>
        <row r="167">
          <cell r="A167" t="str">
            <v>WILLIAMS JUDETH</v>
          </cell>
          <cell r="B167">
            <v>200</v>
          </cell>
          <cell r="C167" t="str">
            <v>05</v>
          </cell>
          <cell r="D167" t="str">
            <v>JA $</v>
          </cell>
          <cell r="E167" t="str">
            <v>O/D</v>
          </cell>
          <cell r="F167">
            <v>31.5</v>
          </cell>
          <cell r="G167" t="str">
            <v>INDIV.</v>
          </cell>
          <cell r="H167" t="str">
            <v>INDIV.</v>
          </cell>
          <cell r="I167">
            <v>39944.51</v>
          </cell>
        </row>
        <row r="168">
          <cell r="A168" t="str">
            <v>WILLIAMS NORMA</v>
          </cell>
          <cell r="B168">
            <v>200</v>
          </cell>
          <cell r="C168" t="str">
            <v>05</v>
          </cell>
          <cell r="D168" t="str">
            <v>JA $</v>
          </cell>
          <cell r="E168" t="str">
            <v>O/D</v>
          </cell>
          <cell r="F168">
            <v>31.5</v>
          </cell>
          <cell r="G168" t="str">
            <v>INDIV.</v>
          </cell>
          <cell r="H168" t="str">
            <v>INDIV.</v>
          </cell>
          <cell r="I168">
            <v>195.31</v>
          </cell>
        </row>
        <row r="169">
          <cell r="A169" t="str">
            <v>WRAY AND NEPHEW GROUP LIMITED</v>
          </cell>
          <cell r="B169">
            <v>120</v>
          </cell>
          <cell r="C169" t="str">
            <v>02</v>
          </cell>
          <cell r="D169" t="str">
            <v>JA $</v>
          </cell>
          <cell r="E169" t="str">
            <v>TERM</v>
          </cell>
          <cell r="F169">
            <v>13</v>
          </cell>
          <cell r="G169" t="str">
            <v>BUSINESS</v>
          </cell>
          <cell r="H169" t="str">
            <v>RUM</v>
          </cell>
          <cell r="I169">
            <v>18500000</v>
          </cell>
        </row>
        <row r="170">
          <cell r="A170" t="str">
            <v>WRAY AND NEPHEW GROUP LIMITED</v>
          </cell>
          <cell r="B170">
            <v>120</v>
          </cell>
          <cell r="C170" t="str">
            <v>02</v>
          </cell>
          <cell r="D170" t="str">
            <v>JA $</v>
          </cell>
          <cell r="E170" t="str">
            <v>TERM</v>
          </cell>
          <cell r="F170">
            <v>13</v>
          </cell>
          <cell r="G170" t="str">
            <v>BUSINESS</v>
          </cell>
          <cell r="H170" t="str">
            <v>RUM</v>
          </cell>
          <cell r="I170">
            <v>242058000</v>
          </cell>
        </row>
        <row r="171">
          <cell r="A171" t="str">
            <v>WRAY AND NEPHEW GROUP LIMITED</v>
          </cell>
          <cell r="B171">
            <v>120</v>
          </cell>
          <cell r="C171" t="str">
            <v>50</v>
          </cell>
          <cell r="D171" t="str">
            <v>JA $</v>
          </cell>
          <cell r="E171" t="str">
            <v>TERM</v>
          </cell>
          <cell r="F171">
            <v>13</v>
          </cell>
          <cell r="G171" t="str">
            <v>BUSINESS</v>
          </cell>
          <cell r="H171" t="str">
            <v>RUM</v>
          </cell>
          <cell r="I171">
            <v>8484872.5</v>
          </cell>
        </row>
        <row r="172">
          <cell r="A172" t="str">
            <v>WRAY AND NEPHEW GROUP LIMITED</v>
          </cell>
          <cell r="B172">
            <v>120</v>
          </cell>
          <cell r="C172" t="str">
            <v>50</v>
          </cell>
          <cell r="D172" t="str">
            <v>JA $</v>
          </cell>
          <cell r="E172" t="str">
            <v>TERM</v>
          </cell>
          <cell r="F172">
            <v>13</v>
          </cell>
          <cell r="G172" t="str">
            <v>BUSINESS</v>
          </cell>
          <cell r="H172" t="str">
            <v>RUM</v>
          </cell>
          <cell r="I172">
            <v>33681794.119999997</v>
          </cell>
        </row>
        <row r="173">
          <cell r="A173" t="str">
            <v>WRAY AND NEPHEW GROUP LIMITED</v>
          </cell>
          <cell r="B173">
            <v>120</v>
          </cell>
          <cell r="C173" t="str">
            <v>50</v>
          </cell>
          <cell r="D173" t="str">
            <v>JA $</v>
          </cell>
          <cell r="E173" t="str">
            <v>TERM</v>
          </cell>
          <cell r="F173">
            <v>13</v>
          </cell>
          <cell r="G173" t="str">
            <v>BUSINESS</v>
          </cell>
          <cell r="H173" t="str">
            <v>RUM</v>
          </cell>
          <cell r="I173">
            <v>93556756.739999995</v>
          </cell>
        </row>
        <row r="174">
          <cell r="A174" t="str">
            <v>WRIGHT AND T LTD.</v>
          </cell>
          <cell r="B174">
            <v>200</v>
          </cell>
          <cell r="C174" t="str">
            <v>66</v>
          </cell>
          <cell r="D174" t="str">
            <v>JA $</v>
          </cell>
          <cell r="E174" t="str">
            <v>O/D</v>
          </cell>
          <cell r="F174">
            <v>31.5</v>
          </cell>
          <cell r="G174" t="str">
            <v>BUSINESS</v>
          </cell>
          <cell r="H174" t="str">
            <v>PROF.</v>
          </cell>
          <cell r="I174">
            <v>21850.77</v>
          </cell>
        </row>
      </sheetData>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BK500"/>
      <sheetName val="MBK501"/>
      <sheetName val="MBK502"/>
      <sheetName val="MBK600"/>
      <sheetName val="MBK601"/>
      <sheetName val="MBK602"/>
      <sheetName val="MBK700"/>
      <sheetName val="MBK800"/>
      <sheetName val="MBK900"/>
      <sheetName val="MBK1000"/>
      <sheetName val="namelist"/>
      <sheetName val="Sheet1"/>
    </sheetNames>
    <sheetDataSet>
      <sheetData sheetId="0"/>
      <sheetData sheetId="1"/>
      <sheetData sheetId="2"/>
      <sheetData sheetId="3"/>
      <sheetData sheetId="4"/>
      <sheetData sheetId="5"/>
      <sheetData sheetId="6"/>
      <sheetData sheetId="7"/>
      <sheetData sheetId="8"/>
      <sheetData sheetId="9"/>
      <sheetData sheetId="10">
        <row r="2">
          <cell r="C2" t="str">
            <v>Pass</v>
          </cell>
        </row>
        <row r="3">
          <cell r="C3" t="str">
            <v>Fail</v>
          </cell>
        </row>
      </sheetData>
      <sheetData sheetId="11"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9"/>
      <sheetName val="CR - BS"/>
      <sheetName val="CR - ON BS BB"/>
      <sheetName val="CR - OFF BS NON MARKET "/>
      <sheetName val="CR - OFF BS MARKET"/>
      <sheetName val="CR - ON&amp;OFF BS TRADING BKS"/>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DROP DOWN CREDIT RIS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1">
          <cell r="A1" t="str">
            <v>Back to Index</v>
          </cell>
        </row>
      </sheetData>
      <sheetData sheetId="30">
        <row r="1">
          <cell r="A1" t="str">
            <v>Back to Index</v>
          </cell>
        </row>
      </sheetData>
      <sheetData sheetId="31">
        <row r="1">
          <cell r="A1" t="str">
            <v>Back to Index</v>
          </cell>
        </row>
      </sheetData>
      <sheetData sheetId="32">
        <row r="1">
          <cell r="A1" t="str">
            <v>Back to Index</v>
          </cell>
        </row>
      </sheetData>
      <sheetData sheetId="33">
        <row r="1">
          <cell r="A1" t="str">
            <v>Back to Index</v>
          </cell>
        </row>
      </sheetData>
      <sheetData sheetId="34">
        <row r="1">
          <cell r="A1" t="str">
            <v>Back to Index</v>
          </cell>
        </row>
      </sheetData>
      <sheetData sheetId="35">
        <row r="1">
          <cell r="A1" t="str">
            <v>Back to Index</v>
          </cell>
        </row>
      </sheetData>
      <sheetData sheetId="36">
        <row r="1">
          <cell r="A1" t="str">
            <v>Back to Index</v>
          </cell>
        </row>
      </sheetData>
      <sheetData sheetId="37">
        <row r="1">
          <cell r="A1" t="str">
            <v>Back to Index</v>
          </cell>
        </row>
      </sheetData>
      <sheetData sheetId="38">
        <row r="1">
          <cell r="A1" t="str">
            <v>Back to Index</v>
          </cell>
        </row>
      </sheetData>
      <sheetData sheetId="39">
        <row r="1">
          <cell r="A1" t="str">
            <v>Back to Index</v>
          </cell>
        </row>
      </sheetData>
      <sheetData sheetId="40">
        <row r="1">
          <cell r="A1" t="str">
            <v>Back to Index</v>
          </cell>
        </row>
      </sheetData>
      <sheetData sheetId="41">
        <row r="1">
          <cell r="A1" t="str">
            <v>Back to Index</v>
          </cell>
        </row>
      </sheetData>
      <sheetData sheetId="42">
        <row r="1">
          <cell r="A1" t="str">
            <v>Back to Index</v>
          </cell>
        </row>
      </sheetData>
      <sheetData sheetId="43">
        <row r="1">
          <cell r="A1" t="str">
            <v>Back to Index</v>
          </cell>
        </row>
      </sheetData>
      <sheetData sheetId="44">
        <row r="1">
          <cell r="A1" t="str">
            <v>Back to Index</v>
          </cell>
        </row>
      </sheetData>
      <sheetData sheetId="45">
        <row r="1">
          <cell r="A1" t="str">
            <v>Back to Index</v>
          </cell>
        </row>
      </sheetData>
      <sheetData sheetId="46">
        <row r="1">
          <cell r="A1" t="str">
            <v>Back to Index</v>
          </cell>
        </row>
      </sheetData>
      <sheetData sheetId="47">
        <row r="1">
          <cell r="A1" t="str">
            <v>Back to Index</v>
          </cell>
        </row>
      </sheetData>
      <sheetData sheetId="48">
        <row r="1">
          <cell r="A1" t="str">
            <v>Back to Index</v>
          </cell>
        </row>
      </sheetData>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9"/>
      <sheetName val="CR - BS"/>
      <sheetName val="CR - ON BS BB"/>
      <sheetName val="CR - OFF BS NON MARKET "/>
      <sheetName val="CR - OFF BS MARKET"/>
      <sheetName val="CR - ON&amp;OFF BS TRADING BKS"/>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DROP DOWN CREDIT RIS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1">
          <cell r="A1" t="str">
            <v>Back to Index</v>
          </cell>
        </row>
      </sheetData>
      <sheetData sheetId="30">
        <row r="1">
          <cell r="A1" t="str">
            <v>Back to Index</v>
          </cell>
        </row>
      </sheetData>
      <sheetData sheetId="31">
        <row r="1">
          <cell r="A1" t="str">
            <v>Back to Index</v>
          </cell>
        </row>
      </sheetData>
      <sheetData sheetId="32">
        <row r="1">
          <cell r="A1" t="str">
            <v>Back to Index</v>
          </cell>
        </row>
      </sheetData>
      <sheetData sheetId="33">
        <row r="1">
          <cell r="A1" t="str">
            <v>Back to Index</v>
          </cell>
        </row>
      </sheetData>
      <sheetData sheetId="34">
        <row r="1">
          <cell r="A1" t="str">
            <v>Back to Index</v>
          </cell>
        </row>
      </sheetData>
      <sheetData sheetId="35">
        <row r="1">
          <cell r="A1" t="str">
            <v>Back to Index</v>
          </cell>
        </row>
      </sheetData>
      <sheetData sheetId="36">
        <row r="1">
          <cell r="A1" t="str">
            <v>Back to Index</v>
          </cell>
        </row>
      </sheetData>
      <sheetData sheetId="37">
        <row r="1">
          <cell r="A1" t="str">
            <v>Back to Index</v>
          </cell>
        </row>
      </sheetData>
      <sheetData sheetId="38">
        <row r="1">
          <cell r="A1" t="str">
            <v>Back to Index</v>
          </cell>
        </row>
      </sheetData>
      <sheetData sheetId="39">
        <row r="1">
          <cell r="A1" t="str">
            <v>Back to Index</v>
          </cell>
        </row>
      </sheetData>
      <sheetData sheetId="40">
        <row r="1">
          <cell r="A1" t="str">
            <v>Back to Index</v>
          </cell>
        </row>
      </sheetData>
      <sheetData sheetId="41">
        <row r="1">
          <cell r="A1" t="str">
            <v>Back to Index</v>
          </cell>
        </row>
      </sheetData>
      <sheetData sheetId="42">
        <row r="1">
          <cell r="A1" t="str">
            <v>Back to Index</v>
          </cell>
        </row>
      </sheetData>
      <sheetData sheetId="43">
        <row r="1">
          <cell r="A1" t="str">
            <v>Back to Index</v>
          </cell>
        </row>
      </sheetData>
      <sheetData sheetId="44">
        <row r="1">
          <cell r="A1" t="str">
            <v>Back to Index</v>
          </cell>
        </row>
      </sheetData>
      <sheetData sheetId="45">
        <row r="1">
          <cell r="A1" t="str">
            <v>Back to Index</v>
          </cell>
        </row>
      </sheetData>
      <sheetData sheetId="46">
        <row r="1">
          <cell r="A1" t="str">
            <v>Back to Index</v>
          </cell>
        </row>
      </sheetData>
      <sheetData sheetId="47">
        <row r="1">
          <cell r="A1" t="str">
            <v>Back to Index</v>
          </cell>
        </row>
      </sheetData>
      <sheetData sheetId="48">
        <row r="1">
          <cell r="A1" t="str">
            <v>Back to Index</v>
          </cell>
        </row>
      </sheetData>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9"/>
      <sheetName val="Chart2"/>
      <sheetName val="Chart3"/>
      <sheetName val="Chart1"/>
      <sheetName val="BOP-RED40"/>
      <sheetName val="RED41"/>
      <sheetName val="RED42"/>
      <sheetName val="RED43"/>
      <sheetName val="RED44"/>
      <sheetName val="RED45"/>
      <sheetName val="RED46"/>
      <sheetName val="RED47"/>
      <sheetName val="RED48"/>
      <sheetName val="RED49"/>
      <sheetName val="RED51"/>
      <sheetName val="RED50"/>
      <sheetName val="Chart4"/>
      <sheetName val="Chart5"/>
      <sheetName val="Chart6"/>
      <sheetName val="Chart7"/>
      <sheetName val="Chart8"/>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BK300"/>
      <sheetName val="MBK300_UAT"/>
      <sheetName val="MBK301"/>
      <sheetName val="MBK302"/>
      <sheetName val="MBK303"/>
      <sheetName val="MBK400"/>
      <sheetName val="namelist"/>
    </sheetNames>
    <sheetDataSet>
      <sheetData sheetId="0"/>
      <sheetData sheetId="1" refreshError="1"/>
      <sheetData sheetId="2" refreshError="1"/>
      <sheetData sheetId="3" refreshError="1"/>
      <sheetData sheetId="4" refreshError="1"/>
      <sheetData sheetId="5" refreshError="1"/>
      <sheetData sheetId="6">
        <row r="2">
          <cell r="C2" t="str">
            <v>Pass</v>
          </cell>
        </row>
        <row r="3">
          <cell r="C3" t="str">
            <v>Fail</v>
          </cell>
        </row>
      </sheetData>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meList"/>
      <sheetName val="CHECK"/>
      <sheetName val="MF2A"/>
      <sheetName val="Schedule A"/>
      <sheetName val="Schedule B"/>
      <sheetName val="Schedule C"/>
      <sheetName val="Schedule D"/>
      <sheetName val="Schedule E"/>
      <sheetName val="Schedule F"/>
      <sheetName val="Schedule G"/>
      <sheetName val="Schedule H"/>
      <sheetName val="Schedule I"/>
      <sheetName val="MF1"/>
      <sheetName val="MF2B"/>
      <sheetName val="MF3"/>
      <sheetName val="MF4"/>
      <sheetName val="MF5"/>
      <sheetName val="MF6"/>
      <sheetName val="MF7"/>
      <sheetName val="MF7B"/>
      <sheetName val="MF7C"/>
    </sheetNames>
    <sheetDataSet>
      <sheetData sheetId="0" refreshError="1">
        <row r="3">
          <cell r="A3" t="str">
            <v>Tier 2</v>
          </cell>
        </row>
        <row r="4">
          <cell r="A4" t="str">
            <v>Tier 3</v>
          </cell>
        </row>
        <row r="5">
          <cell r="A5" t="str">
            <v>Tier 4</v>
          </cell>
        </row>
      </sheetData>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row r="24">
          <cell r="D24">
            <v>0</v>
          </cell>
        </row>
      </sheetData>
      <sheetData sheetId="14"/>
      <sheetData sheetId="15"/>
      <sheetData sheetId="16"/>
      <sheetData sheetId="17"/>
      <sheetData sheetId="18"/>
      <sheetData sheetId="19"/>
      <sheetData sheetId="20"/>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meList"/>
      <sheetName val="CHECK"/>
      <sheetName val="MF2A"/>
      <sheetName val="Schedule A"/>
      <sheetName val="Schedule B"/>
      <sheetName val="Schedule C"/>
      <sheetName val="Schedule D"/>
      <sheetName val="Schedule E"/>
      <sheetName val="Schedule F"/>
      <sheetName val="Schedule G"/>
      <sheetName val="Schedule H"/>
      <sheetName val="Schedule I"/>
      <sheetName val="MF1"/>
      <sheetName val="MF2B"/>
      <sheetName val="MF3"/>
      <sheetName val="MF4"/>
      <sheetName val="MF5"/>
      <sheetName val="MF6"/>
      <sheetName val="MF7"/>
      <sheetName val="MF7B"/>
      <sheetName val="MF7C"/>
    </sheetNames>
    <sheetDataSet>
      <sheetData sheetId="0" refreshError="1">
        <row r="3">
          <cell r="A3" t="str">
            <v>Tier 2</v>
          </cell>
        </row>
        <row r="4">
          <cell r="A4" t="str">
            <v>Tier 3</v>
          </cell>
        </row>
        <row r="5">
          <cell r="A5" t="str">
            <v>Tier 4</v>
          </cell>
        </row>
      </sheetData>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row r="24">
          <cell r="D24">
            <v>0</v>
          </cell>
        </row>
      </sheetData>
      <sheetData sheetId="14"/>
      <sheetData sheetId="15"/>
      <sheetData sheetId="16"/>
      <sheetData sheetId="17"/>
      <sheetData sheetId="18"/>
      <sheetData sheetId="19"/>
      <sheetData sheetId="20"/>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6R"/>
      <sheetName val="Foreign Accounts"/>
      <sheetName val="BCC"/>
      <sheetName val="10R"/>
      <sheetName val="BC"/>
      <sheetName val="20R"/>
      <sheetName val="BEC"/>
      <sheetName val="20S"/>
      <sheetName val="FI"/>
      <sheetName val="40R"/>
      <sheetName val="40S"/>
    </sheetNames>
    <sheetDataSet>
      <sheetData sheetId="0" refreshError="1"/>
      <sheetData sheetId="1" refreshError="1"/>
      <sheetData sheetId="2">
        <row r="1">
          <cell r="A1" t="str">
            <v>Codigo FMI</v>
          </cell>
          <cell r="B1" t="str">
            <v>BANCO CENTRAL DE CHILE</v>
          </cell>
          <cell r="C1" t="str">
            <v>2003/1</v>
          </cell>
          <cell r="D1" t="str">
            <v>2003/02</v>
          </cell>
          <cell r="E1" t="str">
            <v>2003/3</v>
          </cell>
          <cell r="F1" t="str">
            <v>2003/4</v>
          </cell>
          <cell r="G1" t="str">
            <v>2003/5</v>
          </cell>
          <cell r="H1" t="str">
            <v>2003/6</v>
          </cell>
          <cell r="I1" t="str">
            <v>2003/7</v>
          </cell>
          <cell r="J1" t="str">
            <v>2003/8</v>
          </cell>
          <cell r="K1" t="str">
            <v>2003/9</v>
          </cell>
          <cell r="L1" t="str">
            <v>2003/10</v>
          </cell>
          <cell r="M1" t="str">
            <v>2003/11</v>
          </cell>
          <cell r="N1" t="str">
            <v>2003/12</v>
          </cell>
        </row>
        <row r="2">
          <cell r="A2" t="str">
            <v>10R . VZN</v>
          </cell>
          <cell r="B2" t="str">
            <v>ACTIVOS / PASIVOS</v>
          </cell>
          <cell r="C2">
            <v>0</v>
          </cell>
          <cell r="D2">
            <v>0</v>
          </cell>
          <cell r="E2">
            <v>0</v>
          </cell>
          <cell r="F2">
            <v>0</v>
          </cell>
          <cell r="G2">
            <v>0</v>
          </cell>
          <cell r="H2">
            <v>0</v>
          </cell>
          <cell r="I2">
            <v>0</v>
          </cell>
          <cell r="J2">
            <v>0</v>
          </cell>
          <cell r="K2">
            <v>0</v>
          </cell>
        </row>
        <row r="3">
          <cell r="A3" t="str">
            <v>13S . . ZN</v>
          </cell>
          <cell r="B3" t="str">
            <v>A C T I V O S</v>
          </cell>
          <cell r="C3">
            <v>37125901</v>
          </cell>
          <cell r="D3">
            <v>38047866</v>
          </cell>
          <cell r="E3">
            <v>36798617</v>
          </cell>
          <cell r="F3">
            <v>35621949</v>
          </cell>
          <cell r="G3">
            <v>35910882</v>
          </cell>
          <cell r="H3">
            <v>35001873</v>
          </cell>
          <cell r="I3">
            <v>35119459</v>
          </cell>
          <cell r="J3">
            <v>34767781</v>
          </cell>
          <cell r="K3">
            <v>34077292</v>
          </cell>
        </row>
        <row r="4">
          <cell r="A4" t="str">
            <v>12BAWZN</v>
          </cell>
          <cell r="B4" t="str">
            <v xml:space="preserve">  .ACTIVOS SOBRE EXTERIOR    M/N</v>
          </cell>
          <cell r="C4">
            <v>987452</v>
          </cell>
          <cell r="D4">
            <v>1009077</v>
          </cell>
          <cell r="E4">
            <v>997212</v>
          </cell>
          <cell r="F4">
            <v>644724</v>
          </cell>
          <cell r="G4">
            <v>666015</v>
          </cell>
          <cell r="H4">
            <v>645133</v>
          </cell>
          <cell r="I4">
            <v>648758</v>
          </cell>
          <cell r="J4">
            <v>636229</v>
          </cell>
          <cell r="K4">
            <v>628139</v>
          </cell>
        </row>
        <row r="5">
          <cell r="A5" t="str">
            <v>11BBEZN</v>
          </cell>
          <cell r="B5" t="str">
            <v xml:space="preserve">APORTE AL FMI </v>
          </cell>
          <cell r="C5">
            <v>667671</v>
          </cell>
          <cell r="D5">
            <v>682293</v>
          </cell>
          <cell r="E5">
            <v>660005</v>
          </cell>
          <cell r="F5">
            <v>644724</v>
          </cell>
          <cell r="G5">
            <v>666015</v>
          </cell>
          <cell r="H5">
            <v>645133</v>
          </cell>
          <cell r="I5">
            <v>648758</v>
          </cell>
          <cell r="J5">
            <v>636229</v>
          </cell>
          <cell r="K5">
            <v>628139</v>
          </cell>
        </row>
        <row r="6">
          <cell r="A6" t="str">
            <v>11BCEZN</v>
          </cell>
          <cell r="B6" t="str">
            <v>PRESTAMOS FMI CUENTA N° 1</v>
          </cell>
          <cell r="C6">
            <v>319781</v>
          </cell>
          <cell r="D6">
            <v>326784</v>
          </cell>
          <cell r="E6">
            <v>337207</v>
          </cell>
          <cell r="F6">
            <v>0</v>
          </cell>
          <cell r="G6">
            <v>0</v>
          </cell>
          <cell r="H6">
            <v>0</v>
          </cell>
          <cell r="I6">
            <v>0</v>
          </cell>
          <cell r="J6">
            <v>0</v>
          </cell>
          <cell r="K6">
            <v>0</v>
          </cell>
        </row>
        <row r="7">
          <cell r="A7" t="str">
            <v>12BAXZN</v>
          </cell>
          <cell r="B7" t="str">
            <v xml:space="preserve">  .ACTIVOS SOBRE EXTERIOR M/E</v>
          </cell>
          <cell r="C7">
            <v>11822806</v>
          </cell>
          <cell r="D7">
            <v>12158182</v>
          </cell>
          <cell r="E7">
            <v>11749293</v>
          </cell>
          <cell r="F7">
            <v>10958137</v>
          </cell>
          <cell r="G7">
            <v>11011910</v>
          </cell>
          <cell r="H7">
            <v>10586572</v>
          </cell>
          <cell r="I7">
            <v>10663465</v>
          </cell>
          <cell r="J7">
            <v>10518156</v>
          </cell>
          <cell r="K7">
            <v>10149750</v>
          </cell>
        </row>
        <row r="8">
          <cell r="A8" t="str">
            <v>11ABEZN</v>
          </cell>
          <cell r="B8" t="str">
            <v xml:space="preserve">CAJA ORO </v>
          </cell>
          <cell r="C8">
            <v>1691</v>
          </cell>
          <cell r="D8">
            <v>1810</v>
          </cell>
          <cell r="E8">
            <v>1816</v>
          </cell>
          <cell r="F8">
            <v>1775</v>
          </cell>
          <cell r="G8">
            <v>1739</v>
          </cell>
          <cell r="H8">
            <v>1699</v>
          </cell>
          <cell r="I8">
            <v>1746</v>
          </cell>
          <cell r="J8">
            <v>1769</v>
          </cell>
          <cell r="K8">
            <v>1688</v>
          </cell>
        </row>
        <row r="9">
          <cell r="A9" t="str">
            <v>11ACEZN</v>
          </cell>
          <cell r="B9" t="str">
            <v xml:space="preserve">ORO EN CASA MONEDA  </v>
          </cell>
          <cell r="C9">
            <v>0</v>
          </cell>
          <cell r="D9">
            <v>0</v>
          </cell>
          <cell r="E9">
            <v>0</v>
          </cell>
          <cell r="F9">
            <v>0</v>
          </cell>
          <cell r="G9">
            <v>0</v>
          </cell>
          <cell r="H9">
            <v>0</v>
          </cell>
          <cell r="I9">
            <v>0</v>
          </cell>
          <cell r="J9">
            <v>0</v>
          </cell>
          <cell r="K9">
            <v>0</v>
          </cell>
        </row>
        <row r="10">
          <cell r="A10" t="str">
            <v>11AEEZN</v>
          </cell>
          <cell r="B10" t="str">
            <v xml:space="preserve">CORRESP.EXTER.CUSTODIA ORO </v>
          </cell>
          <cell r="C10">
            <v>0</v>
          </cell>
          <cell r="D10">
            <v>0</v>
          </cell>
          <cell r="E10">
            <v>0</v>
          </cell>
          <cell r="F10">
            <v>0</v>
          </cell>
          <cell r="G10">
            <v>0</v>
          </cell>
          <cell r="H10">
            <v>0</v>
          </cell>
          <cell r="I10">
            <v>0</v>
          </cell>
          <cell r="J10">
            <v>0</v>
          </cell>
          <cell r="K10">
            <v>0</v>
          </cell>
        </row>
        <row r="11">
          <cell r="A11" t="str">
            <v>11AFEZN</v>
          </cell>
          <cell r="B11" t="str">
            <v>CORRESPONSALES EN EL PAIS CUSTODIA ORO</v>
          </cell>
          <cell r="C11">
            <v>0</v>
          </cell>
          <cell r="D11">
            <v>0</v>
          </cell>
          <cell r="E11">
            <v>0</v>
          </cell>
          <cell r="F11">
            <v>0</v>
          </cell>
          <cell r="G11">
            <v>0</v>
          </cell>
          <cell r="H11">
            <v>0</v>
          </cell>
          <cell r="I11">
            <v>0</v>
          </cell>
          <cell r="J11">
            <v>0</v>
          </cell>
          <cell r="K11">
            <v>0</v>
          </cell>
        </row>
        <row r="12">
          <cell r="A12" t="str">
            <v>11AGEZN</v>
          </cell>
          <cell r="B12" t="str">
            <v xml:space="preserve">ORO EN ENAMI </v>
          </cell>
          <cell r="C12">
            <v>0</v>
          </cell>
          <cell r="D12">
            <v>0</v>
          </cell>
          <cell r="E12">
            <v>0</v>
          </cell>
          <cell r="F12">
            <v>0</v>
          </cell>
          <cell r="G12">
            <v>0</v>
          </cell>
          <cell r="H12">
            <v>0</v>
          </cell>
          <cell r="I12">
            <v>0</v>
          </cell>
          <cell r="J12">
            <v>0</v>
          </cell>
          <cell r="K12">
            <v>0</v>
          </cell>
        </row>
        <row r="13">
          <cell r="A13" t="str">
            <v>11AJEZN</v>
          </cell>
          <cell r="B13" t="str">
            <v xml:space="preserve">DEPOSITOS A PLAZO EN ORO EN BCOS.EN EL EXTERIOR </v>
          </cell>
          <cell r="C13">
            <v>0</v>
          </cell>
          <cell r="D13">
            <v>0</v>
          </cell>
          <cell r="E13">
            <v>0</v>
          </cell>
          <cell r="F13">
            <v>0</v>
          </cell>
          <cell r="G13">
            <v>0</v>
          </cell>
          <cell r="H13">
            <v>0</v>
          </cell>
          <cell r="I13">
            <v>0</v>
          </cell>
          <cell r="J13">
            <v>0</v>
          </cell>
          <cell r="K13">
            <v>0</v>
          </cell>
        </row>
        <row r="14">
          <cell r="A14" t="str">
            <v>11AHEZN</v>
          </cell>
          <cell r="B14" t="str">
            <v>CORRESPONSALES EN EL EXTERIOR DEP.A LA VISTA ORO,</v>
          </cell>
          <cell r="C14">
            <v>0</v>
          </cell>
          <cell r="D14">
            <v>0</v>
          </cell>
          <cell r="E14">
            <v>0</v>
          </cell>
          <cell r="F14">
            <v>0</v>
          </cell>
          <cell r="G14">
            <v>0</v>
          </cell>
          <cell r="H14">
            <v>0</v>
          </cell>
          <cell r="I14">
            <v>0</v>
          </cell>
          <cell r="J14">
            <v>0</v>
          </cell>
          <cell r="K14">
            <v>0</v>
          </cell>
        </row>
        <row r="15">
          <cell r="A15" t="str">
            <v>11AKEZN</v>
          </cell>
          <cell r="B15" t="str">
            <v xml:space="preserve">ORO EN REFINACION </v>
          </cell>
          <cell r="C15">
            <v>0</v>
          </cell>
          <cell r="D15">
            <v>0</v>
          </cell>
          <cell r="E15">
            <v>0</v>
          </cell>
          <cell r="F15">
            <v>0</v>
          </cell>
          <cell r="G15">
            <v>0</v>
          </cell>
          <cell r="H15">
            <v>0</v>
          </cell>
          <cell r="I15">
            <v>0</v>
          </cell>
          <cell r="J15">
            <v>0</v>
          </cell>
          <cell r="K15">
            <v>0</v>
          </cell>
        </row>
        <row r="16">
          <cell r="A16" t="str">
            <v>11DBEZN</v>
          </cell>
          <cell r="B16" t="str">
            <v xml:space="preserve">CORRESP.EXT.CTAS CALL </v>
          </cell>
          <cell r="C16">
            <v>0</v>
          </cell>
          <cell r="D16">
            <v>0</v>
          </cell>
          <cell r="E16">
            <v>0</v>
          </cell>
          <cell r="F16">
            <v>0</v>
          </cell>
          <cell r="G16">
            <v>0</v>
          </cell>
          <cell r="H16">
            <v>0</v>
          </cell>
          <cell r="I16">
            <v>0</v>
          </cell>
          <cell r="J16">
            <v>0</v>
          </cell>
          <cell r="K16">
            <v>0</v>
          </cell>
        </row>
        <row r="17">
          <cell r="A17" t="str">
            <v>11DCEZN</v>
          </cell>
          <cell r="B17" t="str">
            <v xml:space="preserve">CORRESP.EXT.CTAS A VISTA </v>
          </cell>
          <cell r="C17">
            <v>106655</v>
          </cell>
          <cell r="D17">
            <v>179983</v>
          </cell>
          <cell r="E17">
            <v>263473</v>
          </cell>
          <cell r="F17">
            <v>290320</v>
          </cell>
          <cell r="G17">
            <v>231798</v>
          </cell>
          <cell r="H17">
            <v>222636</v>
          </cell>
          <cell r="I17">
            <v>199730</v>
          </cell>
          <cell r="J17">
            <v>201248</v>
          </cell>
          <cell r="K17">
            <v>133348</v>
          </cell>
        </row>
        <row r="18">
          <cell r="A18" t="str">
            <v>11DHEZN</v>
          </cell>
          <cell r="B18" t="str">
            <v xml:space="preserve">DEPOSITOS A PLAZO CON BCOS EN EL EXTERIOR, </v>
          </cell>
          <cell r="C18">
            <v>5552293</v>
          </cell>
          <cell r="D18">
            <v>5576322</v>
          </cell>
          <cell r="E18">
            <v>5374071</v>
          </cell>
          <cell r="F18">
            <v>5173572</v>
          </cell>
          <cell r="G18">
            <v>5202891</v>
          </cell>
          <cell r="H18">
            <v>5119166</v>
          </cell>
          <cell r="I18">
            <v>5220900</v>
          </cell>
          <cell r="J18">
            <v>5069698</v>
          </cell>
          <cell r="K18">
            <v>4967401</v>
          </cell>
        </row>
        <row r="19">
          <cell r="A19" t="str">
            <v>11DMEZN</v>
          </cell>
          <cell r="B19" t="str">
            <v xml:space="preserve">DEPOSITOS NOCTURNOS Y FIN SEMANA EN BANCOS EXTERIO, </v>
          </cell>
          <cell r="C19">
            <v>384051</v>
          </cell>
          <cell r="D19">
            <v>502568</v>
          </cell>
          <cell r="E19">
            <v>497262</v>
          </cell>
          <cell r="F19">
            <v>214629</v>
          </cell>
          <cell r="G19">
            <v>204297</v>
          </cell>
          <cell r="H19">
            <v>168416</v>
          </cell>
          <cell r="I19">
            <v>52350</v>
          </cell>
          <cell r="J19">
            <v>169084</v>
          </cell>
          <cell r="K19">
            <v>119430</v>
          </cell>
        </row>
        <row r="20">
          <cell r="A20" t="str">
            <v>11DIEZN</v>
          </cell>
          <cell r="B20" t="str">
            <v xml:space="preserve">CHEQUES POR REMESAR </v>
          </cell>
          <cell r="C20">
            <v>0</v>
          </cell>
          <cell r="D20">
            <v>0</v>
          </cell>
          <cell r="E20">
            <v>0</v>
          </cell>
          <cell r="F20">
            <v>0</v>
          </cell>
          <cell r="G20">
            <v>0</v>
          </cell>
          <cell r="H20">
            <v>0</v>
          </cell>
          <cell r="I20">
            <v>1</v>
          </cell>
          <cell r="J20">
            <v>0</v>
          </cell>
          <cell r="K20">
            <v>1</v>
          </cell>
        </row>
        <row r="21">
          <cell r="A21" t="str">
            <v>11ECEZN</v>
          </cell>
          <cell r="B21" t="str">
            <v>APORTE ART.6 ACDO.STO DOM.</v>
          </cell>
          <cell r="C21">
            <v>0</v>
          </cell>
          <cell r="D21">
            <v>0</v>
          </cell>
          <cell r="E21">
            <v>0</v>
          </cell>
          <cell r="F21">
            <v>0</v>
          </cell>
          <cell r="G21">
            <v>0</v>
          </cell>
          <cell r="H21">
            <v>0</v>
          </cell>
          <cell r="I21">
            <v>0</v>
          </cell>
          <cell r="J21">
            <v>0</v>
          </cell>
          <cell r="K21">
            <v>0</v>
          </cell>
        </row>
        <row r="22">
          <cell r="A22" t="str">
            <v>11DNEZN</v>
          </cell>
          <cell r="B22" t="str">
            <v xml:space="preserve">CTA.CTE CORREDORES OPERACIONES A FUTURO </v>
          </cell>
          <cell r="C22">
            <v>0</v>
          </cell>
          <cell r="D22">
            <v>0</v>
          </cell>
          <cell r="E22">
            <v>0</v>
          </cell>
          <cell r="F22">
            <v>0</v>
          </cell>
          <cell r="G22">
            <v>0</v>
          </cell>
          <cell r="H22">
            <v>0</v>
          </cell>
          <cell r="I22">
            <v>0</v>
          </cell>
          <cell r="J22">
            <v>0</v>
          </cell>
          <cell r="K22">
            <v>0</v>
          </cell>
        </row>
        <row r="23">
          <cell r="A23" t="str">
            <v>11DPEZN</v>
          </cell>
          <cell r="B23" t="str">
            <v>LINEA DE CREDITO POR OPERACION REVERSE REPOS.</v>
          </cell>
          <cell r="C23">
            <v>0</v>
          </cell>
          <cell r="D23">
            <v>0</v>
          </cell>
          <cell r="E23">
            <v>0</v>
          </cell>
          <cell r="F23">
            <v>0</v>
          </cell>
          <cell r="G23">
            <v>0</v>
          </cell>
          <cell r="H23">
            <v>0</v>
          </cell>
          <cell r="I23">
            <v>0</v>
          </cell>
          <cell r="J23">
            <v>0</v>
          </cell>
          <cell r="K23">
            <v>0</v>
          </cell>
        </row>
        <row r="24">
          <cell r="A24" t="str">
            <v>11DFEZN</v>
          </cell>
          <cell r="B24" t="str">
            <v>CAJA MONEDAS EXTRANJERAS,</v>
          </cell>
          <cell r="C24">
            <v>426</v>
          </cell>
          <cell r="D24">
            <v>435</v>
          </cell>
          <cell r="E24">
            <v>411</v>
          </cell>
          <cell r="F24">
            <v>394</v>
          </cell>
          <cell r="G24">
            <v>383</v>
          </cell>
          <cell r="H24">
            <v>361</v>
          </cell>
          <cell r="I24">
            <v>353</v>
          </cell>
          <cell r="J24">
            <v>337</v>
          </cell>
          <cell r="K24">
            <v>289</v>
          </cell>
        </row>
        <row r="25">
          <cell r="A25" t="str">
            <v>11DGEZN</v>
          </cell>
          <cell r="B25" t="str">
            <v xml:space="preserve">REMESAS EN TRANSITO </v>
          </cell>
          <cell r="C25">
            <v>0</v>
          </cell>
          <cell r="D25">
            <v>0</v>
          </cell>
          <cell r="E25">
            <v>0</v>
          </cell>
          <cell r="F25">
            <v>0</v>
          </cell>
          <cell r="G25">
            <v>0</v>
          </cell>
          <cell r="H25">
            <v>0</v>
          </cell>
          <cell r="I25">
            <v>0</v>
          </cell>
          <cell r="J25">
            <v>0</v>
          </cell>
          <cell r="K25">
            <v>0</v>
          </cell>
        </row>
        <row r="26">
          <cell r="A26" t="str">
            <v xml:space="preserve">  .1B . EZN</v>
          </cell>
          <cell r="B26" t="str">
            <v xml:space="preserve">TENENCIAS DEG FMI, </v>
          </cell>
          <cell r="C26">
            <v>27158</v>
          </cell>
          <cell r="D26">
            <v>28788</v>
          </cell>
          <cell r="E26">
            <v>27847</v>
          </cell>
          <cell r="F26">
            <v>27202</v>
          </cell>
          <cell r="G26">
            <v>29048</v>
          </cell>
          <cell r="H26">
            <v>28137</v>
          </cell>
          <cell r="I26">
            <v>28295</v>
          </cell>
          <cell r="J26">
            <v>28598</v>
          </cell>
          <cell r="K26">
            <v>28234</v>
          </cell>
        </row>
        <row r="27">
          <cell r="A27" t="str">
            <v>11CCEZN</v>
          </cell>
          <cell r="B27" t="str">
            <v>APORTE AL FMI -</v>
          </cell>
          <cell r="C27">
            <v>197715</v>
          </cell>
          <cell r="D27">
            <v>202046</v>
          </cell>
          <cell r="E27">
            <v>195444</v>
          </cell>
          <cell r="F27">
            <v>190918</v>
          </cell>
          <cell r="G27">
            <v>197224</v>
          </cell>
          <cell r="H27">
            <v>191040</v>
          </cell>
          <cell r="I27">
            <v>192113</v>
          </cell>
          <cell r="J27">
            <v>188405</v>
          </cell>
          <cell r="K27">
            <v>186009</v>
          </cell>
        </row>
        <row r="28">
          <cell r="A28" t="str">
            <v>11EGEZN</v>
          </cell>
          <cell r="B28" t="str">
            <v xml:space="preserve">BONOS DE GBNOS INSTITUCIONES Y BCOS EXTRANJEROS, </v>
          </cell>
          <cell r="C28">
            <v>3508175</v>
          </cell>
          <cell r="D28">
            <v>3699198</v>
          </cell>
          <cell r="E28">
            <v>3438608</v>
          </cell>
          <cell r="F28">
            <v>3005867</v>
          </cell>
          <cell r="G28">
            <v>2170213</v>
          </cell>
          <cell r="H28">
            <v>2020731</v>
          </cell>
          <cell r="I28">
            <v>2463407</v>
          </cell>
          <cell r="J28">
            <v>2399153</v>
          </cell>
          <cell r="K28">
            <v>1955380</v>
          </cell>
        </row>
        <row r="29">
          <cell r="A29" t="str">
            <v>11EEEZN</v>
          </cell>
          <cell r="B29" t="str">
            <v>CERT.DE DEP.DE BCOS EXTERN</v>
          </cell>
          <cell r="C29">
            <v>0</v>
          </cell>
          <cell r="D29">
            <v>0</v>
          </cell>
          <cell r="E29">
            <v>0</v>
          </cell>
          <cell r="F29">
            <v>0</v>
          </cell>
          <cell r="G29">
            <v>0</v>
          </cell>
          <cell r="H29">
            <v>0</v>
          </cell>
          <cell r="I29">
            <v>0</v>
          </cell>
          <cell r="J29">
            <v>0</v>
          </cell>
          <cell r="K29">
            <v>0</v>
          </cell>
        </row>
        <row r="30">
          <cell r="A30" t="str">
            <v>13ANEZN</v>
          </cell>
          <cell r="B30" t="str">
            <v>PREMIO BONOS GOB-INST-EXT.</v>
          </cell>
          <cell r="C30">
            <v>58097</v>
          </cell>
          <cell r="D30">
            <v>72734</v>
          </cell>
          <cell r="E30">
            <v>79419</v>
          </cell>
          <cell r="F30">
            <v>73787</v>
          </cell>
          <cell r="G30">
            <v>72690</v>
          </cell>
          <cell r="H30">
            <v>67519</v>
          </cell>
          <cell r="I30">
            <v>60521</v>
          </cell>
          <cell r="J30">
            <v>46529</v>
          </cell>
          <cell r="K30">
            <v>48482</v>
          </cell>
        </row>
        <row r="31">
          <cell r="A31" t="str">
            <v>11DKEZN</v>
          </cell>
          <cell r="B31" t="str">
            <v>ANTICIPO A CUENTA INSTRUM INVERSION,</v>
          </cell>
          <cell r="C31">
            <v>0</v>
          </cell>
          <cell r="D31">
            <v>0</v>
          </cell>
          <cell r="E31">
            <v>0</v>
          </cell>
          <cell r="F31">
            <v>0</v>
          </cell>
          <cell r="G31">
            <v>0</v>
          </cell>
          <cell r="H31">
            <v>0</v>
          </cell>
          <cell r="I31">
            <v>0</v>
          </cell>
          <cell r="J31">
            <v>0</v>
          </cell>
          <cell r="K31">
            <v>0</v>
          </cell>
        </row>
        <row r="32">
          <cell r="A32" t="str">
            <v>11DLEZN</v>
          </cell>
          <cell r="B32" t="str">
            <v xml:space="preserve">PAGARES Y LETRAS  </v>
          </cell>
          <cell r="C32">
            <v>0</v>
          </cell>
          <cell r="D32">
            <v>0</v>
          </cell>
          <cell r="E32">
            <v>0</v>
          </cell>
          <cell r="F32">
            <v>0</v>
          </cell>
          <cell r="G32">
            <v>0</v>
          </cell>
          <cell r="H32">
            <v>0</v>
          </cell>
          <cell r="I32">
            <v>0</v>
          </cell>
          <cell r="J32">
            <v>0</v>
          </cell>
          <cell r="K32">
            <v>0</v>
          </cell>
        </row>
        <row r="33">
          <cell r="A33" t="str">
            <v>11EFEZN</v>
          </cell>
          <cell r="B33" t="str">
            <v>LETRAS DEL TESORO DE GOBIERNOS EXTRANJEROS,</v>
          </cell>
          <cell r="C33">
            <v>0</v>
          </cell>
          <cell r="D33">
            <v>0</v>
          </cell>
          <cell r="E33">
            <v>0</v>
          </cell>
          <cell r="F33">
            <v>0</v>
          </cell>
          <cell r="G33">
            <v>0</v>
          </cell>
          <cell r="H33">
            <v>0</v>
          </cell>
          <cell r="I33">
            <v>0</v>
          </cell>
          <cell r="J33">
            <v>0</v>
          </cell>
          <cell r="K33">
            <v>0</v>
          </cell>
        </row>
        <row r="34">
          <cell r="A34" t="str">
            <v>11EHEZN</v>
          </cell>
          <cell r="B34" t="str">
            <v>CERTIFICADOS DE DEPOSITOS,</v>
          </cell>
          <cell r="C34">
            <v>0</v>
          </cell>
          <cell r="D34">
            <v>0</v>
          </cell>
          <cell r="E34">
            <v>0</v>
          </cell>
          <cell r="F34">
            <v>0</v>
          </cell>
          <cell r="G34">
            <v>0</v>
          </cell>
          <cell r="H34">
            <v>0</v>
          </cell>
          <cell r="I34">
            <v>0</v>
          </cell>
          <cell r="J34">
            <v>0</v>
          </cell>
          <cell r="K34">
            <v>0</v>
          </cell>
        </row>
        <row r="35">
          <cell r="A35" t="str">
            <v>11FNEZN</v>
          </cell>
          <cell r="B35" t="str">
            <v xml:space="preserve">CONV.CRED.RECIPROCOS.DEBIT </v>
          </cell>
          <cell r="C35">
            <v>1120</v>
          </cell>
          <cell r="D35">
            <v>2642</v>
          </cell>
          <cell r="E35">
            <v>3388</v>
          </cell>
          <cell r="F35">
            <v>4481</v>
          </cell>
          <cell r="G35">
            <v>1293</v>
          </cell>
          <cell r="H35">
            <v>3503</v>
          </cell>
          <cell r="I35">
            <v>4967</v>
          </cell>
          <cell r="J35">
            <v>5037</v>
          </cell>
          <cell r="K35">
            <v>1589</v>
          </cell>
        </row>
        <row r="36">
          <cell r="A36" t="str">
            <v>11DREZN</v>
          </cell>
          <cell r="B36" t="str">
            <v>DEPOSITOS A PLAZO C/BCOS EN EXTERIOR J.P.MORGAN</v>
          </cell>
          <cell r="C36">
            <v>0</v>
          </cell>
          <cell r="D36">
            <v>0</v>
          </cell>
          <cell r="E36">
            <v>0</v>
          </cell>
          <cell r="F36">
            <v>0</v>
          </cell>
          <cell r="G36">
            <v>0</v>
          </cell>
          <cell r="H36">
            <v>0</v>
          </cell>
          <cell r="I36">
            <v>0</v>
          </cell>
          <cell r="J36">
            <v>0</v>
          </cell>
          <cell r="K36">
            <v>0</v>
          </cell>
        </row>
        <row r="37">
          <cell r="A37" t="str">
            <v>11DSEZN</v>
          </cell>
          <cell r="B37" t="str">
            <v>DEPOSITOS A PLAZO C/BCOS EN EXT.MORGAN GRENFELL</v>
          </cell>
          <cell r="C37">
            <v>4146</v>
          </cell>
          <cell r="D37">
            <v>7635</v>
          </cell>
          <cell r="E37">
            <v>11863</v>
          </cell>
          <cell r="F37">
            <v>6472</v>
          </cell>
          <cell r="G37">
            <v>6676</v>
          </cell>
          <cell r="H37">
            <v>4565</v>
          </cell>
          <cell r="I37">
            <v>6056</v>
          </cell>
          <cell r="J37">
            <v>3374</v>
          </cell>
          <cell r="K37">
            <v>3090</v>
          </cell>
        </row>
        <row r="38">
          <cell r="A38" t="str">
            <v>11DTEZN</v>
          </cell>
          <cell r="B38" t="str">
            <v>CUENTAS CORRIENTES EXTERNAL MANAGERS</v>
          </cell>
          <cell r="C38">
            <v>103056</v>
          </cell>
          <cell r="D38">
            <v>85863</v>
          </cell>
          <cell r="E38">
            <v>86224</v>
          </cell>
          <cell r="F38">
            <v>71263</v>
          </cell>
          <cell r="G38">
            <v>88010</v>
          </cell>
          <cell r="H38">
            <v>60735</v>
          </cell>
          <cell r="I38">
            <v>58827</v>
          </cell>
          <cell r="J38">
            <v>51849</v>
          </cell>
          <cell r="K38">
            <v>57167</v>
          </cell>
        </row>
        <row r="39">
          <cell r="A39" t="str">
            <v>11DUEZN</v>
          </cell>
          <cell r="B39" t="str">
            <v>INSTR.DE INVERS.EN EL EXT.J.P.MORGAN INV.</v>
          </cell>
          <cell r="C39">
            <v>0</v>
          </cell>
          <cell r="D39">
            <v>0</v>
          </cell>
          <cell r="E39">
            <v>0</v>
          </cell>
          <cell r="F39">
            <v>0</v>
          </cell>
          <cell r="G39">
            <v>0</v>
          </cell>
          <cell r="H39">
            <v>0</v>
          </cell>
          <cell r="I39">
            <v>0</v>
          </cell>
          <cell r="J39">
            <v>0</v>
          </cell>
          <cell r="K39">
            <v>0</v>
          </cell>
        </row>
        <row r="40">
          <cell r="A40" t="str">
            <v>11DVEZN</v>
          </cell>
          <cell r="B40" t="str">
            <v>INSTR.DE INVERS.EN EL EXT.MORGAN GRENFELL ASSETS.</v>
          </cell>
          <cell r="C40">
            <v>2886</v>
          </cell>
          <cell r="D40">
            <v>3031</v>
          </cell>
          <cell r="E40">
            <v>3393</v>
          </cell>
          <cell r="F40">
            <v>3447</v>
          </cell>
          <cell r="G40">
            <v>3667</v>
          </cell>
          <cell r="H40">
            <v>3718</v>
          </cell>
          <cell r="I40">
            <v>3243</v>
          </cell>
          <cell r="J40">
            <v>3080</v>
          </cell>
          <cell r="K40">
            <v>3462</v>
          </cell>
        </row>
        <row r="41">
          <cell r="A41" t="str">
            <v>11DWEZN</v>
          </cell>
          <cell r="B41" t="str">
            <v>PREMIOS S. INSTR.EN EL EXT.J.P.MORGAN INV.</v>
          </cell>
          <cell r="C41">
            <v>0</v>
          </cell>
          <cell r="D41">
            <v>0</v>
          </cell>
          <cell r="E41">
            <v>0</v>
          </cell>
          <cell r="F41">
            <v>0</v>
          </cell>
          <cell r="G41">
            <v>0</v>
          </cell>
          <cell r="H41">
            <v>0</v>
          </cell>
          <cell r="I41">
            <v>0</v>
          </cell>
          <cell r="J41">
            <v>0</v>
          </cell>
          <cell r="K41">
            <v>0</v>
          </cell>
        </row>
        <row r="42">
          <cell r="A42" t="str">
            <v>11DXEZN</v>
          </cell>
          <cell r="B42" t="str">
            <v>PREMIOS S. INSTR.EN EL EXT.MORGAN GRENFELL ASSET.</v>
          </cell>
          <cell r="C42">
            <v>111100</v>
          </cell>
          <cell r="D42">
            <v>98176</v>
          </cell>
          <cell r="E42">
            <v>86173</v>
          </cell>
          <cell r="F42">
            <v>88259</v>
          </cell>
          <cell r="G42">
            <v>75464</v>
          </cell>
          <cell r="H42">
            <v>63913</v>
          </cell>
          <cell r="I42">
            <v>84179</v>
          </cell>
          <cell r="J42">
            <v>49703</v>
          </cell>
          <cell r="K42">
            <v>60355</v>
          </cell>
        </row>
        <row r="43">
          <cell r="A43" t="str">
            <v>11EJEZN</v>
          </cell>
          <cell r="B43" t="str">
            <v>INSTRUMENTOS DE INVERS.EN EL EXT. DRESDNER BANK</v>
          </cell>
          <cell r="C43">
            <v>3582</v>
          </cell>
          <cell r="D43">
            <v>3384</v>
          </cell>
          <cell r="E43">
            <v>2925</v>
          </cell>
          <cell r="F43">
            <v>2659</v>
          </cell>
          <cell r="G43">
            <v>2665</v>
          </cell>
          <cell r="H43">
            <v>2549</v>
          </cell>
          <cell r="I43">
            <v>8281</v>
          </cell>
          <cell r="J43">
            <v>7854</v>
          </cell>
          <cell r="K43">
            <v>3767</v>
          </cell>
        </row>
        <row r="44">
          <cell r="A44" t="str">
            <v>11EKEZN</v>
          </cell>
          <cell r="B44" t="str">
            <v>PREMIOS S/INST. DE INVERS.EN EL EXT.DRESDNER BANK</v>
          </cell>
          <cell r="C44">
            <v>0</v>
          </cell>
          <cell r="D44">
            <v>0</v>
          </cell>
          <cell r="E44">
            <v>0</v>
          </cell>
          <cell r="F44">
            <v>0</v>
          </cell>
          <cell r="G44">
            <v>0</v>
          </cell>
          <cell r="H44">
            <v>0</v>
          </cell>
          <cell r="I44">
            <v>0</v>
          </cell>
          <cell r="J44">
            <v>0</v>
          </cell>
          <cell r="K44">
            <v>0</v>
          </cell>
        </row>
        <row r="45">
          <cell r="A45" t="str">
            <v>11ELEZN</v>
          </cell>
          <cell r="B45" t="str">
            <v>DEPOSITOS O/N Y W/E EN BCOS DEL EXT J.P. MORGAN  INV</v>
          </cell>
          <cell r="C45">
            <v>34572</v>
          </cell>
          <cell r="D45">
            <v>35783</v>
          </cell>
          <cell r="E45">
            <v>27096</v>
          </cell>
          <cell r="F45">
            <v>26351</v>
          </cell>
          <cell r="G45">
            <v>26434</v>
          </cell>
          <cell r="H45">
            <v>25264</v>
          </cell>
          <cell r="I45">
            <v>23929</v>
          </cell>
          <cell r="J45">
            <v>23343</v>
          </cell>
          <cell r="K45">
            <v>23172</v>
          </cell>
        </row>
        <row r="46">
          <cell r="A46" t="str">
            <v>11EMEZN</v>
          </cell>
          <cell r="B46" t="str">
            <v>MAYOR VALOR SOBRE INSTRUM. INDEXADOS</v>
          </cell>
          <cell r="C46">
            <v>1581025</v>
          </cell>
          <cell r="D46">
            <v>1399089</v>
          </cell>
          <cell r="E46">
            <v>1535591</v>
          </cell>
          <cell r="F46">
            <v>1480336</v>
          </cell>
          <cell r="G46">
            <v>2310095</v>
          </cell>
          <cell r="H46">
            <v>2223956</v>
          </cell>
          <cell r="I46">
            <v>1845891</v>
          </cell>
          <cell r="J46">
            <v>1848648</v>
          </cell>
          <cell r="K46">
            <v>2316557</v>
          </cell>
        </row>
        <row r="47">
          <cell r="A47" t="str">
            <v>11ENEZN</v>
          </cell>
          <cell r="B47" t="str">
            <v>OPERACIONES SECURITIES LENDING CHASE M.</v>
          </cell>
          <cell r="C47">
            <v>0</v>
          </cell>
          <cell r="D47">
            <v>0</v>
          </cell>
          <cell r="E47">
            <v>0</v>
          </cell>
          <cell r="F47">
            <v>0</v>
          </cell>
          <cell r="G47">
            <v>0</v>
          </cell>
          <cell r="H47">
            <v>6554</v>
          </cell>
          <cell r="I47">
            <v>0</v>
          </cell>
          <cell r="J47">
            <v>0</v>
          </cell>
          <cell r="K47">
            <v>0</v>
          </cell>
        </row>
        <row r="48">
          <cell r="A48" t="str">
            <v>11EREZN</v>
          </cell>
          <cell r="B48" t="str">
            <v>DEPOSITOS   O/N Y W/E  EN BCOS EXT.FISHER  F.</v>
          </cell>
          <cell r="C48">
            <v>4773</v>
          </cell>
          <cell r="D48">
            <v>3391</v>
          </cell>
          <cell r="E48">
            <v>1932</v>
          </cell>
          <cell r="F48">
            <v>2535</v>
          </cell>
          <cell r="G48">
            <v>1173</v>
          </cell>
          <cell r="H48">
            <v>0</v>
          </cell>
          <cell r="I48">
            <v>9173</v>
          </cell>
          <cell r="J48">
            <v>5595</v>
          </cell>
          <cell r="K48">
            <v>0</v>
          </cell>
        </row>
        <row r="49">
          <cell r="A49" t="str">
            <v>11EOEZN</v>
          </cell>
          <cell r="B49" t="str">
            <v>OPERAC. SECURITIES LENDING DEUTSCHE MORGAN</v>
          </cell>
          <cell r="C49">
            <v>90991</v>
          </cell>
          <cell r="D49">
            <v>171086</v>
          </cell>
          <cell r="E49">
            <v>25114</v>
          </cell>
          <cell r="F49">
            <v>89795</v>
          </cell>
          <cell r="G49">
            <v>171559</v>
          </cell>
          <cell r="H49">
            <v>129999</v>
          </cell>
          <cell r="I49">
            <v>180253</v>
          </cell>
          <cell r="J49">
            <v>154523</v>
          </cell>
          <cell r="K49">
            <v>0</v>
          </cell>
        </row>
        <row r="50">
          <cell r="A50" t="str">
            <v>11ETEZN</v>
          </cell>
          <cell r="B50" t="str">
            <v>OPERACIONES SECURITIES LENDING J.P.MORGAN</v>
          </cell>
          <cell r="C50">
            <v>25529</v>
          </cell>
          <cell r="D50">
            <v>47247</v>
          </cell>
          <cell r="E50">
            <v>44038</v>
          </cell>
          <cell r="F50">
            <v>55231</v>
          </cell>
          <cell r="G50">
            <v>45838</v>
          </cell>
          <cell r="H50">
            <v>71780</v>
          </cell>
          <cell r="I50">
            <v>68781</v>
          </cell>
          <cell r="J50">
            <v>75835</v>
          </cell>
          <cell r="K50">
            <v>70558</v>
          </cell>
        </row>
        <row r="51">
          <cell r="A51" t="str">
            <v>11EUEZN</v>
          </cell>
          <cell r="B51" t="str">
            <v>OPERACIONES SECURITIES LENDING FISCHER FRANCIS</v>
          </cell>
          <cell r="C51">
            <v>23765</v>
          </cell>
          <cell r="D51">
            <v>36971</v>
          </cell>
          <cell r="E51">
            <v>43205</v>
          </cell>
          <cell r="F51">
            <v>43941</v>
          </cell>
          <cell r="G51">
            <v>60502</v>
          </cell>
          <cell r="H51">
            <v>64982</v>
          </cell>
          <cell r="I51">
            <v>46925</v>
          </cell>
          <cell r="J51">
            <v>80121</v>
          </cell>
          <cell r="K51">
            <v>67953</v>
          </cell>
        </row>
        <row r="52">
          <cell r="A52" t="str">
            <v>22811EXEZN...</v>
          </cell>
          <cell r="B52" t="str">
            <v>OPERAC. SEC. LENDING DEUTSCHE ASSET M.</v>
          </cell>
          <cell r="C52">
            <v>0</v>
          </cell>
          <cell r="D52">
            <v>0</v>
          </cell>
          <cell r="E52">
            <v>0</v>
          </cell>
          <cell r="F52">
            <v>0</v>
          </cell>
          <cell r="G52">
            <v>0</v>
          </cell>
          <cell r="H52">
            <v>0</v>
          </cell>
          <cell r="I52">
            <v>0</v>
          </cell>
          <cell r="J52">
            <v>0</v>
          </cell>
          <cell r="K52">
            <v>0</v>
          </cell>
        </row>
        <row r="53">
          <cell r="A53" t="str">
            <v>22811EYEZN...</v>
          </cell>
          <cell r="B53" t="str">
            <v>DEPOSITOS A PLAZO C/BCOS. EN EL EXT.FISHER</v>
          </cell>
          <cell r="C53">
            <v>0</v>
          </cell>
          <cell r="D53">
            <v>0</v>
          </cell>
          <cell r="E53">
            <v>0</v>
          </cell>
          <cell r="F53">
            <v>0</v>
          </cell>
          <cell r="G53">
            <v>0</v>
          </cell>
          <cell r="H53">
            <v>0</v>
          </cell>
          <cell r="I53">
            <v>0</v>
          </cell>
          <cell r="J53">
            <v>0</v>
          </cell>
          <cell r="K53">
            <v>0</v>
          </cell>
        </row>
        <row r="54">
          <cell r="A54" t="str">
            <v>22811FQEZN...</v>
          </cell>
          <cell r="B54" t="str">
            <v>INSTR DE INVERSION EN EL EXT STATE STREET</v>
          </cell>
          <cell r="C54">
            <v>0</v>
          </cell>
          <cell r="D54">
            <v>0</v>
          </cell>
          <cell r="E54">
            <v>0</v>
          </cell>
          <cell r="F54">
            <v>28179</v>
          </cell>
          <cell r="G54">
            <v>55122</v>
          </cell>
          <cell r="H54">
            <v>47769</v>
          </cell>
          <cell r="I54">
            <v>47104</v>
          </cell>
          <cell r="J54">
            <v>51960</v>
          </cell>
          <cell r="K54">
            <v>37203</v>
          </cell>
        </row>
        <row r="55">
          <cell r="A55" t="str">
            <v>22811FREZN...</v>
          </cell>
          <cell r="B55" t="str">
            <v>PREMISO S/INST DE INV EN EL EXT STATE STREET</v>
          </cell>
          <cell r="C55">
            <v>0</v>
          </cell>
          <cell r="D55">
            <v>0</v>
          </cell>
          <cell r="E55">
            <v>0</v>
          </cell>
          <cell r="F55">
            <v>4482</v>
          </cell>
          <cell r="G55">
            <v>4042</v>
          </cell>
          <cell r="H55">
            <v>3899</v>
          </cell>
          <cell r="I55">
            <v>4422</v>
          </cell>
          <cell r="J55">
            <v>3456</v>
          </cell>
          <cell r="K55">
            <v>4328</v>
          </cell>
        </row>
        <row r="56">
          <cell r="A56" t="str">
            <v>22811FSEZN...</v>
          </cell>
          <cell r="B56" t="str">
            <v>OPERACIONES SEC.LENDING STATE STREET GLOB.</v>
          </cell>
          <cell r="C56">
            <v>0</v>
          </cell>
          <cell r="D56">
            <v>0</v>
          </cell>
          <cell r="E56">
            <v>0</v>
          </cell>
          <cell r="F56">
            <v>72242</v>
          </cell>
          <cell r="G56">
            <v>49087</v>
          </cell>
          <cell r="H56">
            <v>53681</v>
          </cell>
          <cell r="I56">
            <v>52018</v>
          </cell>
          <cell r="J56">
            <v>48957</v>
          </cell>
          <cell r="K56">
            <v>60287</v>
          </cell>
        </row>
        <row r="57">
          <cell r="A57" t="str">
            <v>12BBWZN</v>
          </cell>
          <cell r="B57" t="str">
            <v xml:space="preserve">  .OTROS ACTIVOS SOBRE EXTERIOR</v>
          </cell>
          <cell r="C57">
            <v>108370</v>
          </cell>
          <cell r="D57">
            <v>0</v>
          </cell>
          <cell r="E57">
            <v>0</v>
          </cell>
          <cell r="F57">
            <v>0</v>
          </cell>
          <cell r="G57">
            <v>0</v>
          </cell>
          <cell r="H57">
            <v>0</v>
          </cell>
          <cell r="I57">
            <v>0</v>
          </cell>
          <cell r="J57">
            <v>0</v>
          </cell>
          <cell r="K57">
            <v>0</v>
          </cell>
        </row>
        <row r="58">
          <cell r="A58" t="str">
            <v>12JBEZN</v>
          </cell>
          <cell r="B58" t="str">
            <v xml:space="preserve">ACCIONES Y APORTES BID </v>
          </cell>
          <cell r="C58">
            <v>108370</v>
          </cell>
          <cell r="D58">
            <v>0</v>
          </cell>
          <cell r="E58">
            <v>0</v>
          </cell>
          <cell r="F58">
            <v>0</v>
          </cell>
          <cell r="G58">
            <v>0</v>
          </cell>
          <cell r="H58">
            <v>0</v>
          </cell>
          <cell r="I58">
            <v>0</v>
          </cell>
          <cell r="J58">
            <v>0</v>
          </cell>
          <cell r="K58">
            <v>0</v>
          </cell>
        </row>
        <row r="59">
          <cell r="A59" t="str">
            <v>13AZNZN</v>
          </cell>
          <cell r="B59" t="str">
            <v>PLATA EN OTRAS FORMAS,</v>
          </cell>
          <cell r="C59">
            <v>0</v>
          </cell>
          <cell r="D59">
            <v>0</v>
          </cell>
          <cell r="E59">
            <v>0</v>
          </cell>
          <cell r="F59">
            <v>0</v>
          </cell>
          <cell r="G59">
            <v>0</v>
          </cell>
          <cell r="H59">
            <v>0</v>
          </cell>
          <cell r="I59">
            <v>0</v>
          </cell>
          <cell r="J59">
            <v>0</v>
          </cell>
          <cell r="K59">
            <v>0</v>
          </cell>
        </row>
        <row r="60">
          <cell r="A60" t="str">
            <v>13CYNZN</v>
          </cell>
          <cell r="B60" t="str">
            <v xml:space="preserve">PLATA SELLADA CHILENA </v>
          </cell>
          <cell r="C60">
            <v>0</v>
          </cell>
          <cell r="D60">
            <v>0</v>
          </cell>
          <cell r="E60">
            <v>0</v>
          </cell>
          <cell r="F60">
            <v>0</v>
          </cell>
          <cell r="G60">
            <v>0</v>
          </cell>
          <cell r="H60">
            <v>0</v>
          </cell>
          <cell r="I60">
            <v>0</v>
          </cell>
          <cell r="J60">
            <v>0</v>
          </cell>
          <cell r="K60">
            <v>0</v>
          </cell>
        </row>
        <row r="61">
          <cell r="A61" t="str">
            <v>13CXNZN</v>
          </cell>
          <cell r="B61" t="str">
            <v>CORREC.MONETARIA PROVIS.TENENCIAS PLATA DEBE,</v>
          </cell>
          <cell r="C61">
            <v>0</v>
          </cell>
          <cell r="D61">
            <v>0</v>
          </cell>
          <cell r="E61">
            <v>0</v>
          </cell>
          <cell r="F61">
            <v>0</v>
          </cell>
          <cell r="G61">
            <v>0</v>
          </cell>
          <cell r="H61">
            <v>0</v>
          </cell>
          <cell r="I61">
            <v>0</v>
          </cell>
          <cell r="J61">
            <v>0</v>
          </cell>
          <cell r="K61">
            <v>0</v>
          </cell>
        </row>
        <row r="62">
          <cell r="A62" t="str">
            <v>12BBXZN</v>
          </cell>
          <cell r="B62" t="str">
            <v xml:space="preserve">  .OTROS ACTIVOS SOBRE EXTERIOR</v>
          </cell>
          <cell r="C62">
            <v>120707</v>
          </cell>
          <cell r="D62">
            <v>218640</v>
          </cell>
          <cell r="E62">
            <v>217693</v>
          </cell>
          <cell r="F62">
            <v>216004</v>
          </cell>
          <cell r="G62">
            <v>219851</v>
          </cell>
          <cell r="H62">
            <v>216502</v>
          </cell>
          <cell r="I62">
            <v>208440</v>
          </cell>
          <cell r="J62">
            <v>188256</v>
          </cell>
          <cell r="K62">
            <v>222178</v>
          </cell>
        </row>
        <row r="63">
          <cell r="A63" t="str">
            <v>12KBEZN</v>
          </cell>
          <cell r="B63" t="str">
            <v xml:space="preserve">ACCIONES Y APORTES BID  </v>
          </cell>
          <cell r="C63">
            <v>26931</v>
          </cell>
          <cell r="D63">
            <v>138838</v>
          </cell>
          <cell r="E63">
            <v>134015</v>
          </cell>
          <cell r="F63">
            <v>129954</v>
          </cell>
          <cell r="G63">
            <v>130838</v>
          </cell>
          <cell r="H63">
            <v>128463</v>
          </cell>
          <cell r="I63">
            <v>130013</v>
          </cell>
          <cell r="J63">
            <v>128861</v>
          </cell>
          <cell r="K63">
            <v>122549</v>
          </cell>
        </row>
        <row r="64">
          <cell r="A64" t="str">
            <v>12IFEZN</v>
          </cell>
          <cell r="B64" t="str">
            <v>INT P/RECIB S/INVERSIONES Y VARIOS</v>
          </cell>
          <cell r="C64">
            <v>88753</v>
          </cell>
          <cell r="D64">
            <v>75835</v>
          </cell>
          <cell r="E64">
            <v>80353</v>
          </cell>
          <cell r="F64">
            <v>81182</v>
          </cell>
          <cell r="G64">
            <v>83434</v>
          </cell>
          <cell r="H64">
            <v>83333</v>
          </cell>
          <cell r="I64">
            <v>73500</v>
          </cell>
          <cell r="J64">
            <v>55564</v>
          </cell>
          <cell r="K64">
            <v>55375</v>
          </cell>
        </row>
        <row r="65">
          <cell r="A65" t="str">
            <v>12JLEZN</v>
          </cell>
          <cell r="B65" t="str">
            <v xml:space="preserve">UTILID. POR RECIBIR S/CONTRATOS DE COBERTURA FUTUR, </v>
          </cell>
          <cell r="C65">
            <v>157</v>
          </cell>
          <cell r="D65">
            <v>245</v>
          </cell>
          <cell r="E65">
            <v>261</v>
          </cell>
          <cell r="F65">
            <v>180</v>
          </cell>
          <cell r="G65">
            <v>244</v>
          </cell>
          <cell r="H65">
            <v>301</v>
          </cell>
          <cell r="I65">
            <v>101</v>
          </cell>
          <cell r="J65">
            <v>163</v>
          </cell>
          <cell r="K65">
            <v>217</v>
          </cell>
        </row>
        <row r="66">
          <cell r="A66" t="str">
            <v>13EXEZN</v>
          </cell>
          <cell r="B66" t="str">
            <v xml:space="preserve">VARIOS DEUDORES INTS.POR RECIBIR C.ORIGEN C.18-19, </v>
          </cell>
          <cell r="C66">
            <v>0</v>
          </cell>
          <cell r="D66">
            <v>0</v>
          </cell>
          <cell r="E66">
            <v>0</v>
          </cell>
          <cell r="F66">
            <v>0</v>
          </cell>
          <cell r="G66">
            <v>0</v>
          </cell>
          <cell r="H66">
            <v>0</v>
          </cell>
          <cell r="I66">
            <v>0</v>
          </cell>
          <cell r="J66">
            <v>0</v>
          </cell>
          <cell r="K66">
            <v>0</v>
          </cell>
        </row>
        <row r="67">
          <cell r="A67" t="str">
            <v>11DDEZN</v>
          </cell>
          <cell r="B67" t="str">
            <v xml:space="preserve">CORRESP.EXT.CTAS ESPEC. </v>
          </cell>
          <cell r="C67">
            <v>0</v>
          </cell>
          <cell r="D67">
            <v>0</v>
          </cell>
          <cell r="E67">
            <v>0</v>
          </cell>
          <cell r="F67">
            <v>0</v>
          </cell>
          <cell r="G67">
            <v>0</v>
          </cell>
          <cell r="H67">
            <v>0</v>
          </cell>
          <cell r="I67">
            <v>0</v>
          </cell>
          <cell r="J67">
            <v>0</v>
          </cell>
          <cell r="K67">
            <v>0</v>
          </cell>
        </row>
        <row r="68">
          <cell r="A68" t="str">
            <v>11DEEZN</v>
          </cell>
          <cell r="B68" t="str">
            <v>CORRESP.EXT.DEP.CONGEL.</v>
          </cell>
          <cell r="C68">
            <v>0</v>
          </cell>
          <cell r="D68">
            <v>0</v>
          </cell>
          <cell r="E68">
            <v>0</v>
          </cell>
          <cell r="F68">
            <v>0</v>
          </cell>
          <cell r="G68">
            <v>0</v>
          </cell>
          <cell r="H68">
            <v>0</v>
          </cell>
          <cell r="I68">
            <v>0</v>
          </cell>
          <cell r="J68">
            <v>0</v>
          </cell>
          <cell r="K68">
            <v>0</v>
          </cell>
        </row>
        <row r="69">
          <cell r="A69" t="str">
            <v>11ADEZN</v>
          </cell>
          <cell r="B69" t="str">
            <v xml:space="preserve">PLATA EN CASA MONEDA </v>
          </cell>
          <cell r="C69">
            <v>0</v>
          </cell>
          <cell r="D69">
            <v>0</v>
          </cell>
          <cell r="E69">
            <v>0</v>
          </cell>
          <cell r="F69">
            <v>0</v>
          </cell>
          <cell r="G69">
            <v>0</v>
          </cell>
          <cell r="H69">
            <v>0</v>
          </cell>
          <cell r="I69">
            <v>0</v>
          </cell>
          <cell r="J69">
            <v>0</v>
          </cell>
          <cell r="K69">
            <v>0</v>
          </cell>
        </row>
        <row r="70">
          <cell r="A70" t="str">
            <v>13AWEZN</v>
          </cell>
          <cell r="B70" t="str">
            <v>PLATA EN OTRAS FORMAS</v>
          </cell>
          <cell r="C70">
            <v>0</v>
          </cell>
          <cell r="D70">
            <v>0</v>
          </cell>
          <cell r="E70">
            <v>0</v>
          </cell>
          <cell r="F70">
            <v>0</v>
          </cell>
          <cell r="G70">
            <v>0</v>
          </cell>
          <cell r="H70">
            <v>0</v>
          </cell>
          <cell r="I70">
            <v>0</v>
          </cell>
          <cell r="J70">
            <v>0</v>
          </cell>
          <cell r="K70">
            <v>0</v>
          </cell>
        </row>
        <row r="71">
          <cell r="A71" t="str">
            <v>13AFEZN</v>
          </cell>
          <cell r="B71" t="str">
            <v xml:space="preserve">PLATA SELLADA CHILENA </v>
          </cell>
          <cell r="C71">
            <v>0</v>
          </cell>
          <cell r="D71">
            <v>0</v>
          </cell>
          <cell r="E71">
            <v>0</v>
          </cell>
          <cell r="F71">
            <v>0</v>
          </cell>
          <cell r="G71">
            <v>0</v>
          </cell>
          <cell r="H71">
            <v>0</v>
          </cell>
          <cell r="I71">
            <v>0</v>
          </cell>
          <cell r="J71">
            <v>0</v>
          </cell>
          <cell r="K71">
            <v>0</v>
          </cell>
        </row>
        <row r="72">
          <cell r="A72" t="str">
            <v>12DDEZN</v>
          </cell>
          <cell r="B72" t="str">
            <v xml:space="preserve">LIN CRED CONV CAF 24-2-75 </v>
          </cell>
          <cell r="C72">
            <v>0</v>
          </cell>
          <cell r="D72">
            <v>0</v>
          </cell>
          <cell r="E72">
            <v>0</v>
          </cell>
          <cell r="F72">
            <v>0</v>
          </cell>
          <cell r="G72">
            <v>0</v>
          </cell>
          <cell r="H72">
            <v>0</v>
          </cell>
          <cell r="I72">
            <v>0</v>
          </cell>
          <cell r="J72">
            <v>0</v>
          </cell>
          <cell r="K72">
            <v>0</v>
          </cell>
        </row>
        <row r="73">
          <cell r="A73" t="str">
            <v>11DQEZN</v>
          </cell>
          <cell r="B73" t="str">
            <v>INSTR.FINANC.EN GAR.POR CRED.RECIB.(REPOS)</v>
          </cell>
          <cell r="C73">
            <v>0</v>
          </cell>
          <cell r="D73">
            <v>0</v>
          </cell>
          <cell r="E73">
            <v>0</v>
          </cell>
          <cell r="F73">
            <v>0</v>
          </cell>
          <cell r="G73">
            <v>0</v>
          </cell>
          <cell r="H73">
            <v>0</v>
          </cell>
          <cell r="I73">
            <v>0</v>
          </cell>
          <cell r="J73">
            <v>0</v>
          </cell>
          <cell r="K73">
            <v>0</v>
          </cell>
        </row>
        <row r="74">
          <cell r="A74" t="str">
            <v>13ASEZN</v>
          </cell>
          <cell r="B74" t="str">
            <v>L/C B.CENTRALES FINAN.EXPORT</v>
          </cell>
          <cell r="C74">
            <v>0</v>
          </cell>
          <cell r="D74">
            <v>0</v>
          </cell>
          <cell r="E74">
            <v>0</v>
          </cell>
          <cell r="F74">
            <v>0</v>
          </cell>
          <cell r="G74">
            <v>0</v>
          </cell>
          <cell r="H74">
            <v>0</v>
          </cell>
          <cell r="I74">
            <v>0</v>
          </cell>
          <cell r="J74">
            <v>0</v>
          </cell>
          <cell r="K74">
            <v>0</v>
          </cell>
        </row>
        <row r="75">
          <cell r="A75" t="str">
            <v>12FREZN</v>
          </cell>
          <cell r="B75" t="str">
            <v>PRESTAMO A BANCO CENTRAL DE BOLIVIA SES.1405</v>
          </cell>
          <cell r="C75">
            <v>0</v>
          </cell>
          <cell r="D75">
            <v>0</v>
          </cell>
          <cell r="E75">
            <v>0</v>
          </cell>
          <cell r="F75">
            <v>0</v>
          </cell>
          <cell r="G75">
            <v>0</v>
          </cell>
          <cell r="H75">
            <v>0</v>
          </cell>
          <cell r="I75">
            <v>0</v>
          </cell>
          <cell r="J75">
            <v>0</v>
          </cell>
          <cell r="K75">
            <v>0</v>
          </cell>
        </row>
        <row r="76">
          <cell r="A76" t="str">
            <v>11DJEZN</v>
          </cell>
          <cell r="B76" t="str">
            <v>SUSCRIPCION ACCIONES SISTEMA SWIFT</v>
          </cell>
          <cell r="C76">
            <v>2</v>
          </cell>
          <cell r="D76">
            <v>2</v>
          </cell>
          <cell r="E76">
            <v>2</v>
          </cell>
          <cell r="F76">
            <v>2</v>
          </cell>
          <cell r="G76">
            <v>2</v>
          </cell>
          <cell r="H76">
            <v>2</v>
          </cell>
          <cell r="I76">
            <v>2</v>
          </cell>
          <cell r="J76">
            <v>2</v>
          </cell>
          <cell r="K76">
            <v>2</v>
          </cell>
        </row>
        <row r="77">
          <cell r="A77" t="str">
            <v>11DYEZN</v>
          </cell>
          <cell r="B77" t="str">
            <v>INTER.P.REC.P.INV.EN EL EXTERIOR J.P.MORGAN</v>
          </cell>
          <cell r="C77">
            <v>2555</v>
          </cell>
          <cell r="D77">
            <v>1819</v>
          </cell>
          <cell r="E77">
            <v>1416</v>
          </cell>
          <cell r="F77">
            <v>1719</v>
          </cell>
          <cell r="G77">
            <v>1550</v>
          </cell>
          <cell r="H77">
            <v>1332</v>
          </cell>
          <cell r="I77">
            <v>1786</v>
          </cell>
          <cell r="J77">
            <v>1449</v>
          </cell>
          <cell r="K77">
            <v>1764</v>
          </cell>
        </row>
        <row r="78">
          <cell r="A78" t="str">
            <v>11DZEZN</v>
          </cell>
          <cell r="B78" t="str">
            <v>INTER.P.REC.P.INV.EN EL EXTERIOR MORGAN GRENFELL</v>
          </cell>
          <cell r="C78">
            <v>0</v>
          </cell>
          <cell r="D78">
            <v>0</v>
          </cell>
          <cell r="E78">
            <v>0</v>
          </cell>
          <cell r="F78">
            <v>0</v>
          </cell>
          <cell r="G78">
            <v>0</v>
          </cell>
          <cell r="H78">
            <v>0</v>
          </cell>
          <cell r="I78">
            <v>0</v>
          </cell>
          <cell r="J78">
            <v>0</v>
          </cell>
          <cell r="K78">
            <v>0</v>
          </cell>
        </row>
        <row r="79">
          <cell r="A79" t="str">
            <v>11EPEZN</v>
          </cell>
          <cell r="B79" t="str">
            <v>INTERS.P.REC.P.INV.S.EXTERIOR DRESDNER BANK</v>
          </cell>
          <cell r="C79">
            <v>2171</v>
          </cell>
          <cell r="D79">
            <v>1788</v>
          </cell>
          <cell r="E79">
            <v>1572</v>
          </cell>
          <cell r="F79">
            <v>1729</v>
          </cell>
          <cell r="G79">
            <v>2751</v>
          </cell>
          <cell r="H79">
            <v>1743</v>
          </cell>
          <cell r="I79">
            <v>1618</v>
          </cell>
          <cell r="J79">
            <v>1005</v>
          </cell>
          <cell r="K79">
            <v>1282</v>
          </cell>
        </row>
        <row r="80">
          <cell r="A80" t="str">
            <v>11EQEZN</v>
          </cell>
          <cell r="B80" t="str">
            <v>COMISIONES P. REC.SEC LENDING CHASE MANHATTAN</v>
          </cell>
          <cell r="C80">
            <v>117</v>
          </cell>
          <cell r="D80">
            <v>92</v>
          </cell>
          <cell r="E80">
            <v>55</v>
          </cell>
          <cell r="F80">
            <v>40</v>
          </cell>
          <cell r="G80">
            <v>67</v>
          </cell>
          <cell r="H80">
            <v>95</v>
          </cell>
          <cell r="I80">
            <v>102</v>
          </cell>
          <cell r="J80">
            <v>103</v>
          </cell>
          <cell r="K80">
            <v>84</v>
          </cell>
        </row>
        <row r="81">
          <cell r="A81" t="str">
            <v>11ESEZN</v>
          </cell>
          <cell r="B81" t="str">
            <v>COMISIONES P. REC.SEC LENDING DEUTSCHE BANK</v>
          </cell>
          <cell r="C81">
            <v>5</v>
          </cell>
          <cell r="D81">
            <v>6</v>
          </cell>
          <cell r="E81">
            <v>8</v>
          </cell>
          <cell r="F81">
            <v>3</v>
          </cell>
          <cell r="G81">
            <v>15</v>
          </cell>
          <cell r="H81">
            <v>7</v>
          </cell>
          <cell r="I81">
            <v>7</v>
          </cell>
          <cell r="J81">
            <v>9</v>
          </cell>
          <cell r="K81">
            <v>3</v>
          </cell>
        </row>
        <row r="82">
          <cell r="A82" t="str">
            <v>11EVEZN</v>
          </cell>
          <cell r="B82" t="str">
            <v>COMISIONES P. REC.SEC LENDING J.P.MORGAN</v>
          </cell>
          <cell r="C82">
            <v>2</v>
          </cell>
          <cell r="D82">
            <v>1</v>
          </cell>
          <cell r="E82">
            <v>2</v>
          </cell>
          <cell r="F82">
            <v>3</v>
          </cell>
          <cell r="G82">
            <v>3</v>
          </cell>
          <cell r="H82">
            <v>10</v>
          </cell>
          <cell r="I82">
            <v>13</v>
          </cell>
          <cell r="J82">
            <v>15</v>
          </cell>
          <cell r="K82">
            <v>8</v>
          </cell>
        </row>
        <row r="83">
          <cell r="A83" t="str">
            <v>22811EZEZN...</v>
          </cell>
          <cell r="B83" t="str">
            <v>COMISIONES P. REC.SEC LENDING DEUTSCHE</v>
          </cell>
          <cell r="C83">
            <v>0</v>
          </cell>
          <cell r="D83">
            <v>0</v>
          </cell>
          <cell r="E83">
            <v>0</v>
          </cell>
          <cell r="F83">
            <v>0</v>
          </cell>
          <cell r="G83">
            <v>0</v>
          </cell>
          <cell r="H83">
            <v>0</v>
          </cell>
          <cell r="I83">
            <v>0</v>
          </cell>
          <cell r="J83">
            <v>0</v>
          </cell>
          <cell r="K83">
            <v>0</v>
          </cell>
        </row>
        <row r="84">
          <cell r="A84" t="str">
            <v>11EWEZN</v>
          </cell>
          <cell r="B84" t="str">
            <v>COMISIONES P. REC.SEC LENDING FISCHER</v>
          </cell>
          <cell r="C84">
            <v>14</v>
          </cell>
          <cell r="D84">
            <v>14</v>
          </cell>
          <cell r="E84">
            <v>9</v>
          </cell>
          <cell r="F84">
            <v>9</v>
          </cell>
          <cell r="G84">
            <v>10</v>
          </cell>
          <cell r="H84">
            <v>5</v>
          </cell>
          <cell r="I84">
            <v>7</v>
          </cell>
          <cell r="J84">
            <v>8</v>
          </cell>
          <cell r="K84">
            <v>5</v>
          </cell>
        </row>
        <row r="85">
          <cell r="A85" t="str">
            <v>22811FTEZN...</v>
          </cell>
          <cell r="B85" t="str">
            <v>INTR POR RECIBIR P/INV S/EL  EXTERIOR  STATE</v>
          </cell>
          <cell r="C85">
            <v>0</v>
          </cell>
          <cell r="D85">
            <v>0</v>
          </cell>
          <cell r="E85">
            <v>0</v>
          </cell>
          <cell r="F85">
            <v>1182</v>
          </cell>
          <cell r="G85">
            <v>934</v>
          </cell>
          <cell r="H85">
            <v>1208</v>
          </cell>
          <cell r="I85">
            <v>1286</v>
          </cell>
          <cell r="J85">
            <v>1066</v>
          </cell>
          <cell r="K85">
            <v>887</v>
          </cell>
        </row>
        <row r="86">
          <cell r="A86" t="str">
            <v>22811FUEZN...</v>
          </cell>
          <cell r="B86" t="str">
            <v>COMISIONES P/REC SEC  LENDING STATE STREET</v>
          </cell>
          <cell r="C86">
            <v>0</v>
          </cell>
          <cell r="D86">
            <v>0</v>
          </cell>
          <cell r="E86">
            <v>0</v>
          </cell>
          <cell r="F86">
            <v>1</v>
          </cell>
          <cell r="G86">
            <v>3</v>
          </cell>
          <cell r="H86">
            <v>3</v>
          </cell>
          <cell r="I86">
            <v>5</v>
          </cell>
          <cell r="J86">
            <v>11</v>
          </cell>
          <cell r="K86">
            <v>9</v>
          </cell>
        </row>
        <row r="87">
          <cell r="A87" t="str">
            <v>22811FVEZN...</v>
          </cell>
          <cell r="B87" t="str">
            <v>ACCIONES BANCO DE PAGOS INTERNACIONALES (BIS)</v>
          </cell>
          <cell r="K87">
            <v>39993</v>
          </cell>
        </row>
        <row r="88">
          <cell r="A88" t="str">
            <v>12BCWZN</v>
          </cell>
          <cell r="B88" t="str">
            <v xml:space="preserve">  .CRÉDITO INTERNO M/N</v>
          </cell>
          <cell r="C88">
            <v>1427687</v>
          </cell>
          <cell r="D88">
            <v>1326686</v>
          </cell>
          <cell r="E88">
            <v>1332882</v>
          </cell>
          <cell r="F88">
            <v>1392530</v>
          </cell>
          <cell r="G88">
            <v>1363796</v>
          </cell>
          <cell r="H88">
            <v>1444497</v>
          </cell>
          <cell r="I88">
            <v>1370980</v>
          </cell>
          <cell r="J88">
            <v>1356753</v>
          </cell>
          <cell r="K88">
            <v>1358783</v>
          </cell>
        </row>
        <row r="89">
          <cell r="A89" t="str">
            <v>12JCEZN</v>
          </cell>
          <cell r="B89" t="str">
            <v xml:space="preserve">ACCIONES  BIRF </v>
          </cell>
          <cell r="C89">
            <v>0</v>
          </cell>
          <cell r="D89">
            <v>0</v>
          </cell>
          <cell r="E89">
            <v>0</v>
          </cell>
          <cell r="F89">
            <v>0</v>
          </cell>
          <cell r="G89">
            <v>0</v>
          </cell>
          <cell r="H89">
            <v>0</v>
          </cell>
          <cell r="I89">
            <v>0</v>
          </cell>
          <cell r="J89">
            <v>0</v>
          </cell>
          <cell r="K89">
            <v>0</v>
          </cell>
        </row>
        <row r="90">
          <cell r="A90" t="str">
            <v>-</v>
          </cell>
          <cell r="B90" t="str">
            <v xml:space="preserve">ACCIONES  CFI  </v>
          </cell>
          <cell r="C90">
            <v>0</v>
          </cell>
          <cell r="D90">
            <v>0</v>
          </cell>
          <cell r="E90">
            <v>0</v>
          </cell>
          <cell r="F90">
            <v>0</v>
          </cell>
          <cell r="G90">
            <v>0</v>
          </cell>
          <cell r="H90">
            <v>0</v>
          </cell>
          <cell r="I90">
            <v>0</v>
          </cell>
          <cell r="J90">
            <v>0</v>
          </cell>
          <cell r="K90">
            <v>0</v>
          </cell>
        </row>
        <row r="91">
          <cell r="A91" t="str">
            <v>12JDEZN</v>
          </cell>
          <cell r="B91" t="str">
            <v>SUSCRIPCION ACCIONES AIF</v>
          </cell>
          <cell r="C91">
            <v>0</v>
          </cell>
          <cell r="D91">
            <v>0</v>
          </cell>
          <cell r="E91">
            <v>0</v>
          </cell>
          <cell r="F91">
            <v>0</v>
          </cell>
          <cell r="G91">
            <v>0</v>
          </cell>
          <cell r="H91">
            <v>0</v>
          </cell>
          <cell r="I91">
            <v>0</v>
          </cell>
          <cell r="J91">
            <v>0</v>
          </cell>
          <cell r="K91">
            <v>0</v>
          </cell>
        </row>
        <row r="92">
          <cell r="A92" t="str">
            <v>12JFEZN</v>
          </cell>
          <cell r="B92" t="str">
            <v>SUSCRIP.ACCIONES DL 2085</v>
          </cell>
          <cell r="C92">
            <v>0</v>
          </cell>
          <cell r="D92">
            <v>0</v>
          </cell>
          <cell r="E92">
            <v>0</v>
          </cell>
          <cell r="F92">
            <v>0</v>
          </cell>
          <cell r="G92">
            <v>0</v>
          </cell>
          <cell r="H92">
            <v>0</v>
          </cell>
          <cell r="I92">
            <v>0</v>
          </cell>
          <cell r="J92">
            <v>0</v>
          </cell>
          <cell r="K92">
            <v>0</v>
          </cell>
        </row>
        <row r="93">
          <cell r="A93" t="str">
            <v>12ABNZN</v>
          </cell>
          <cell r="B93" t="str">
            <v>LIN.CRED.FISCO-PLANE TESOR.</v>
          </cell>
          <cell r="C93">
            <v>0</v>
          </cell>
          <cell r="D93">
            <v>0</v>
          </cell>
          <cell r="E93">
            <v>0</v>
          </cell>
          <cell r="F93">
            <v>0</v>
          </cell>
          <cell r="G93">
            <v>0</v>
          </cell>
          <cell r="H93">
            <v>0</v>
          </cell>
          <cell r="I93">
            <v>0</v>
          </cell>
          <cell r="J93">
            <v>0</v>
          </cell>
          <cell r="K93">
            <v>0</v>
          </cell>
        </row>
        <row r="94">
          <cell r="A94" t="str">
            <v>12ACNZN</v>
          </cell>
          <cell r="B94" t="str">
            <v>CONSOL.DEUDA FISCO.OTR.SP</v>
          </cell>
          <cell r="C94">
            <v>0</v>
          </cell>
          <cell r="D94">
            <v>0</v>
          </cell>
          <cell r="E94">
            <v>0</v>
          </cell>
          <cell r="F94">
            <v>0</v>
          </cell>
          <cell r="G94">
            <v>0</v>
          </cell>
          <cell r="H94">
            <v>0</v>
          </cell>
          <cell r="I94">
            <v>0</v>
          </cell>
          <cell r="J94">
            <v>0</v>
          </cell>
          <cell r="K94">
            <v>0</v>
          </cell>
        </row>
        <row r="95">
          <cell r="A95" t="str">
            <v>12ADNZN</v>
          </cell>
          <cell r="B95" t="str">
            <v>PRESTAMOS AL FISCO-</v>
          </cell>
          <cell r="C95">
            <v>0</v>
          </cell>
          <cell r="D95">
            <v>0</v>
          </cell>
          <cell r="E95">
            <v>0</v>
          </cell>
          <cell r="F95">
            <v>0</v>
          </cell>
          <cell r="G95">
            <v>0</v>
          </cell>
          <cell r="H95">
            <v>0</v>
          </cell>
          <cell r="I95">
            <v>0</v>
          </cell>
          <cell r="J95">
            <v>0</v>
          </cell>
          <cell r="K95">
            <v>0</v>
          </cell>
        </row>
        <row r="96">
          <cell r="A96" t="str">
            <v>-</v>
          </cell>
          <cell r="B96" t="str">
            <v>PAGO CTA-RENEG.DEUDA EXTER.</v>
          </cell>
          <cell r="C96">
            <v>0</v>
          </cell>
          <cell r="D96">
            <v>0</v>
          </cell>
          <cell r="E96">
            <v>0</v>
          </cell>
          <cell r="F96">
            <v>0</v>
          </cell>
          <cell r="G96">
            <v>0</v>
          </cell>
          <cell r="H96">
            <v>0</v>
          </cell>
          <cell r="I96">
            <v>0</v>
          </cell>
          <cell r="J96">
            <v>0</v>
          </cell>
          <cell r="K96">
            <v>0</v>
          </cell>
        </row>
        <row r="97">
          <cell r="A97" t="str">
            <v>12HRNZN</v>
          </cell>
          <cell r="B97" t="str">
            <v xml:space="preserve">LETRAS DE CREDITO CON GARANTIA ESTATAL FINAN.DAVEN, </v>
          </cell>
          <cell r="C97">
            <v>0</v>
          </cell>
          <cell r="D97">
            <v>0</v>
          </cell>
          <cell r="E97">
            <v>0</v>
          </cell>
          <cell r="F97">
            <v>0</v>
          </cell>
          <cell r="G97">
            <v>0</v>
          </cell>
          <cell r="H97">
            <v>0</v>
          </cell>
          <cell r="I97">
            <v>0</v>
          </cell>
          <cell r="J97">
            <v>0</v>
          </cell>
          <cell r="K97">
            <v>0</v>
          </cell>
        </row>
        <row r="98">
          <cell r="A98" t="str">
            <v>12KFNZN</v>
          </cell>
          <cell r="B98" t="str">
            <v xml:space="preserve">REAJ.P/COBRAR LTS.CRED.C.GAR.ESTATAL FINANC.DAVENS, </v>
          </cell>
          <cell r="C98">
            <v>0</v>
          </cell>
          <cell r="D98">
            <v>0</v>
          </cell>
          <cell r="E98">
            <v>0</v>
          </cell>
          <cell r="F98">
            <v>0</v>
          </cell>
          <cell r="G98">
            <v>0</v>
          </cell>
          <cell r="H98">
            <v>0</v>
          </cell>
          <cell r="I98">
            <v>0</v>
          </cell>
          <cell r="J98">
            <v>0</v>
          </cell>
          <cell r="K98">
            <v>0</v>
          </cell>
        </row>
        <row r="99">
          <cell r="A99" t="str">
            <v>12KGNZN</v>
          </cell>
          <cell r="B99" t="str">
            <v xml:space="preserve">BONOS BANCARIOS AC.1475 CON GARANTIA ESTATAL </v>
          </cell>
          <cell r="C99">
            <v>0</v>
          </cell>
          <cell r="D99">
            <v>0</v>
          </cell>
          <cell r="E99">
            <v>0</v>
          </cell>
          <cell r="F99">
            <v>0</v>
          </cell>
          <cell r="G99">
            <v>0</v>
          </cell>
          <cell r="H99">
            <v>0</v>
          </cell>
          <cell r="I99">
            <v>0</v>
          </cell>
          <cell r="J99">
            <v>0</v>
          </cell>
          <cell r="K99">
            <v>0</v>
          </cell>
        </row>
        <row r="100">
          <cell r="A100" t="str">
            <v>12KHNZN</v>
          </cell>
          <cell r="B100" t="str">
            <v>REAJ.P/COBRAR B.BANCARIOS AC.1475 CON,</v>
          </cell>
          <cell r="C100">
            <v>0</v>
          </cell>
          <cell r="D100">
            <v>0</v>
          </cell>
          <cell r="E100">
            <v>0</v>
          </cell>
          <cell r="F100">
            <v>0</v>
          </cell>
          <cell r="G100">
            <v>0</v>
          </cell>
          <cell r="H100">
            <v>0</v>
          </cell>
          <cell r="I100">
            <v>0</v>
          </cell>
          <cell r="J100">
            <v>0</v>
          </cell>
          <cell r="K100">
            <v>0</v>
          </cell>
        </row>
        <row r="101">
          <cell r="A101" t="str">
            <v>-</v>
          </cell>
          <cell r="B101" t="str">
            <v>PTMOS.P/IMPORT.INST.SEMIFISC</v>
          </cell>
          <cell r="C101">
            <v>0</v>
          </cell>
          <cell r="D101">
            <v>0</v>
          </cell>
          <cell r="E101">
            <v>0</v>
          </cell>
          <cell r="F101">
            <v>0</v>
          </cell>
          <cell r="G101">
            <v>0</v>
          </cell>
          <cell r="H101">
            <v>0</v>
          </cell>
          <cell r="I101">
            <v>0</v>
          </cell>
          <cell r="J101">
            <v>0</v>
          </cell>
          <cell r="K101">
            <v>0</v>
          </cell>
        </row>
        <row r="102">
          <cell r="A102" t="str">
            <v>-</v>
          </cell>
          <cell r="B102" t="str">
            <v>L/C CONVENIO BID INSTIT.SEMIFISCALES</v>
          </cell>
          <cell r="C102">
            <v>0</v>
          </cell>
          <cell r="D102">
            <v>0</v>
          </cell>
          <cell r="E102">
            <v>0</v>
          </cell>
          <cell r="F102">
            <v>0</v>
          </cell>
          <cell r="G102">
            <v>0</v>
          </cell>
          <cell r="H102">
            <v>0</v>
          </cell>
          <cell r="I102">
            <v>0</v>
          </cell>
          <cell r="J102">
            <v>0</v>
          </cell>
          <cell r="K102">
            <v>0</v>
          </cell>
        </row>
        <row r="103">
          <cell r="A103" t="str">
            <v>12BVNZN</v>
          </cell>
          <cell r="B103" t="str">
            <v xml:space="preserve">CRED.CAJA.CTRL.DL.2824 </v>
          </cell>
          <cell r="C103">
            <v>0</v>
          </cell>
          <cell r="D103">
            <v>0</v>
          </cell>
          <cell r="E103">
            <v>0</v>
          </cell>
          <cell r="F103">
            <v>0</v>
          </cell>
          <cell r="G103">
            <v>0</v>
          </cell>
          <cell r="H103">
            <v>0</v>
          </cell>
          <cell r="I103">
            <v>0</v>
          </cell>
          <cell r="J103">
            <v>0</v>
          </cell>
          <cell r="K103">
            <v>0</v>
          </cell>
        </row>
        <row r="104">
          <cell r="A104" t="str">
            <v>12BYNZN</v>
          </cell>
          <cell r="B104" t="str">
            <v>L/C CAJA CENTRAL DL.2824</v>
          </cell>
          <cell r="C104">
            <v>0</v>
          </cell>
          <cell r="D104">
            <v>0</v>
          </cell>
          <cell r="E104">
            <v>0</v>
          </cell>
          <cell r="F104">
            <v>0</v>
          </cell>
          <cell r="G104">
            <v>0</v>
          </cell>
          <cell r="H104">
            <v>0</v>
          </cell>
          <cell r="I104">
            <v>0</v>
          </cell>
          <cell r="J104">
            <v>0</v>
          </cell>
          <cell r="K104">
            <v>0</v>
          </cell>
        </row>
        <row r="105">
          <cell r="A105" t="str">
            <v>12DCNZN</v>
          </cell>
          <cell r="B105" t="str">
            <v>CRED.AREA SOC.ADM.DELEG.</v>
          </cell>
          <cell r="C105">
            <v>0</v>
          </cell>
          <cell r="D105">
            <v>0</v>
          </cell>
          <cell r="E105">
            <v>0</v>
          </cell>
          <cell r="F105">
            <v>0</v>
          </cell>
          <cell r="G105">
            <v>0</v>
          </cell>
          <cell r="H105">
            <v>0</v>
          </cell>
          <cell r="I105">
            <v>0</v>
          </cell>
          <cell r="J105">
            <v>0</v>
          </cell>
          <cell r="K105">
            <v>0</v>
          </cell>
        </row>
        <row r="106">
          <cell r="A106" t="str">
            <v>12BHNZN</v>
          </cell>
          <cell r="B106" t="str">
            <v xml:space="preserve">DEUD.POR CJE.VHR-CAR SINAP </v>
          </cell>
          <cell r="C106">
            <v>0</v>
          </cell>
          <cell r="D106">
            <v>0</v>
          </cell>
          <cell r="E106">
            <v>0</v>
          </cell>
          <cell r="F106">
            <v>0</v>
          </cell>
          <cell r="G106">
            <v>0</v>
          </cell>
          <cell r="H106">
            <v>0</v>
          </cell>
          <cell r="I106">
            <v>0</v>
          </cell>
          <cell r="J106">
            <v>0</v>
          </cell>
          <cell r="K106">
            <v>0</v>
          </cell>
        </row>
        <row r="107">
          <cell r="A107" t="str">
            <v>12DDNZN</v>
          </cell>
          <cell r="B107" t="str">
            <v xml:space="preserve">REAJ P/COBRAR S/CRED AREA SOCIAL EN ADM, </v>
          </cell>
          <cell r="C107">
            <v>0</v>
          </cell>
          <cell r="D107">
            <v>0</v>
          </cell>
          <cell r="E107">
            <v>0</v>
          </cell>
          <cell r="F107">
            <v>0</v>
          </cell>
          <cell r="G107">
            <v>0</v>
          </cell>
          <cell r="H107">
            <v>0</v>
          </cell>
          <cell r="I107">
            <v>0</v>
          </cell>
          <cell r="J107">
            <v>0</v>
          </cell>
          <cell r="K107">
            <v>0</v>
          </cell>
        </row>
        <row r="108">
          <cell r="A108" t="str">
            <v>13DXNZN</v>
          </cell>
          <cell r="B108" t="str">
            <v>REAJ P/COBRAR S/L C CCAP DL 2824</v>
          </cell>
          <cell r="C108">
            <v>0</v>
          </cell>
          <cell r="D108">
            <v>0</v>
          </cell>
          <cell r="E108">
            <v>0</v>
          </cell>
          <cell r="F108">
            <v>0</v>
          </cell>
          <cell r="G108">
            <v>0</v>
          </cell>
          <cell r="H108">
            <v>0</v>
          </cell>
          <cell r="I108">
            <v>0</v>
          </cell>
          <cell r="J108">
            <v>0</v>
          </cell>
          <cell r="K108">
            <v>0</v>
          </cell>
        </row>
        <row r="109">
          <cell r="A109" t="str">
            <v>13CINZN</v>
          </cell>
          <cell r="B109" t="str">
            <v xml:space="preserve">REAJ P/COBRAR S/DEUDORES CANJE VHR A CAR, </v>
          </cell>
          <cell r="C109">
            <v>0</v>
          </cell>
          <cell r="D109">
            <v>0</v>
          </cell>
          <cell r="E109">
            <v>0</v>
          </cell>
          <cell r="F109">
            <v>0</v>
          </cell>
          <cell r="G109">
            <v>0</v>
          </cell>
          <cell r="H109">
            <v>0</v>
          </cell>
          <cell r="I109">
            <v>0</v>
          </cell>
          <cell r="J109">
            <v>0</v>
          </cell>
          <cell r="K109">
            <v>0</v>
          </cell>
        </row>
        <row r="110">
          <cell r="A110" t="str">
            <v>12CGNZN</v>
          </cell>
          <cell r="B110" t="str">
            <v xml:space="preserve">LC.PROGRAM.ORG.INTERN. INST.SEMIF.AUT.Y OTRAS  </v>
          </cell>
          <cell r="C110">
            <v>98</v>
          </cell>
          <cell r="D110">
            <v>96</v>
          </cell>
          <cell r="E110">
            <v>94</v>
          </cell>
          <cell r="F110">
            <v>92</v>
          </cell>
          <cell r="G110">
            <v>89</v>
          </cell>
          <cell r="H110">
            <v>87</v>
          </cell>
          <cell r="I110">
            <v>85</v>
          </cell>
          <cell r="J110">
            <v>83</v>
          </cell>
          <cell r="K110">
            <v>81</v>
          </cell>
        </row>
        <row r="111">
          <cell r="A111" t="str">
            <v>13DFNZN</v>
          </cell>
          <cell r="B111" t="str">
            <v xml:space="preserve">REAJ.P.COBRAR S.LC.PROG.ORG.INT.INST.SEMIF.AUT. </v>
          </cell>
          <cell r="C111">
            <v>4206</v>
          </cell>
          <cell r="D111">
            <v>4102</v>
          </cell>
          <cell r="E111">
            <v>3999</v>
          </cell>
          <cell r="F111">
            <v>3896</v>
          </cell>
          <cell r="G111">
            <v>3792</v>
          </cell>
          <cell r="H111">
            <v>3689</v>
          </cell>
          <cell r="I111">
            <v>3585</v>
          </cell>
          <cell r="J111">
            <v>3482</v>
          </cell>
          <cell r="K111">
            <v>3378</v>
          </cell>
        </row>
        <row r="112">
          <cell r="A112" t="str">
            <v>12ERNZN</v>
          </cell>
          <cell r="B112" t="str">
            <v xml:space="preserve">REFINANCIAMIENTO CORFO  </v>
          </cell>
          <cell r="C112">
            <v>0</v>
          </cell>
          <cell r="D112">
            <v>0</v>
          </cell>
          <cell r="E112">
            <v>0</v>
          </cell>
          <cell r="F112">
            <v>0</v>
          </cell>
          <cell r="G112">
            <v>0</v>
          </cell>
          <cell r="H112">
            <v>0</v>
          </cell>
          <cell r="I112">
            <v>0</v>
          </cell>
          <cell r="J112">
            <v>0</v>
          </cell>
          <cell r="K112">
            <v>0</v>
          </cell>
        </row>
        <row r="113">
          <cell r="A113" t="str">
            <v>12HNNZN</v>
          </cell>
          <cell r="B113" t="str">
            <v xml:space="preserve">REAJ.P.COBRAR S.REFINANC.A CORFO </v>
          </cell>
          <cell r="C113">
            <v>0</v>
          </cell>
          <cell r="D113">
            <v>0</v>
          </cell>
          <cell r="E113">
            <v>0</v>
          </cell>
          <cell r="F113">
            <v>0</v>
          </cell>
          <cell r="G113">
            <v>0</v>
          </cell>
          <cell r="H113">
            <v>0</v>
          </cell>
          <cell r="I113">
            <v>0</v>
          </cell>
          <cell r="J113">
            <v>0</v>
          </cell>
          <cell r="K113">
            <v>0</v>
          </cell>
        </row>
        <row r="114">
          <cell r="A114" t="str">
            <v>-</v>
          </cell>
          <cell r="B114" t="str">
            <v xml:space="preserve">PAGARES CORFO ACDO.1045 </v>
          </cell>
          <cell r="C114">
            <v>0</v>
          </cell>
          <cell r="D114">
            <v>0</v>
          </cell>
          <cell r="E114">
            <v>0</v>
          </cell>
          <cell r="F114">
            <v>0</v>
          </cell>
          <cell r="G114">
            <v>0</v>
          </cell>
          <cell r="H114">
            <v>0</v>
          </cell>
          <cell r="I114">
            <v>0</v>
          </cell>
          <cell r="J114">
            <v>0</v>
          </cell>
          <cell r="K114">
            <v>0</v>
          </cell>
        </row>
        <row r="115">
          <cell r="A115" t="str">
            <v>12HGNZN</v>
          </cell>
          <cell r="B115" t="str">
            <v>VALORES POR RECIBIR DE CORFO LEY 18401</v>
          </cell>
          <cell r="C115">
            <v>1596</v>
          </cell>
          <cell r="D115">
            <v>1595</v>
          </cell>
          <cell r="E115">
            <v>1603</v>
          </cell>
          <cell r="F115">
            <v>1476</v>
          </cell>
          <cell r="G115">
            <v>1475</v>
          </cell>
          <cell r="H115">
            <v>1470</v>
          </cell>
          <cell r="I115">
            <v>1468</v>
          </cell>
          <cell r="J115">
            <v>1467</v>
          </cell>
          <cell r="K115">
            <v>1469</v>
          </cell>
        </row>
        <row r="116">
          <cell r="A116" t="str">
            <v>12JMNZN</v>
          </cell>
          <cell r="B116" t="str">
            <v>DEUDORES POR CANJE DE VHR A CAR</v>
          </cell>
          <cell r="C116">
            <v>0</v>
          </cell>
          <cell r="D116">
            <v>0</v>
          </cell>
          <cell r="E116">
            <v>0</v>
          </cell>
          <cell r="F116">
            <v>0</v>
          </cell>
          <cell r="G116">
            <v>0</v>
          </cell>
          <cell r="H116">
            <v>0</v>
          </cell>
          <cell r="I116">
            <v>0</v>
          </cell>
          <cell r="J116">
            <v>0</v>
          </cell>
          <cell r="K116">
            <v>0</v>
          </cell>
        </row>
        <row r="117">
          <cell r="A117" t="str">
            <v>12JPNZN</v>
          </cell>
          <cell r="B117" t="str">
            <v>GTOS.JUD.Y NOTARIALES L/C TRANSP.CORFO AC 1513</v>
          </cell>
          <cell r="C117">
            <v>0</v>
          </cell>
          <cell r="D117">
            <v>0</v>
          </cell>
          <cell r="E117">
            <v>0</v>
          </cell>
          <cell r="F117">
            <v>0</v>
          </cell>
          <cell r="G117">
            <v>0</v>
          </cell>
          <cell r="H117">
            <v>0</v>
          </cell>
          <cell r="I117">
            <v>0</v>
          </cell>
          <cell r="J117">
            <v>0</v>
          </cell>
          <cell r="K117">
            <v>0</v>
          </cell>
        </row>
        <row r="118">
          <cell r="A118" t="str">
            <v>12ALNZN</v>
          </cell>
          <cell r="B118" t="str">
            <v>DEUDORES EN CTA.CTE. BCO.DEL ESTADO</v>
          </cell>
          <cell r="C118">
            <v>0</v>
          </cell>
          <cell r="D118">
            <v>0</v>
          </cell>
          <cell r="E118">
            <v>0</v>
          </cell>
          <cell r="F118">
            <v>0</v>
          </cell>
          <cell r="G118">
            <v>0</v>
          </cell>
          <cell r="H118">
            <v>0</v>
          </cell>
          <cell r="I118">
            <v>0</v>
          </cell>
          <cell r="J118">
            <v>0</v>
          </cell>
          <cell r="K118">
            <v>0</v>
          </cell>
        </row>
        <row r="119">
          <cell r="A119" t="str">
            <v>12FLNZN</v>
          </cell>
          <cell r="B119" t="str">
            <v xml:space="preserve">PTMO.P/IMPORT.AUTOS P/LISIADOS-BCO.ESTADO </v>
          </cell>
          <cell r="C119">
            <v>0</v>
          </cell>
          <cell r="D119">
            <v>0</v>
          </cell>
          <cell r="E119">
            <v>0</v>
          </cell>
          <cell r="F119">
            <v>0</v>
          </cell>
          <cell r="G119">
            <v>0</v>
          </cell>
          <cell r="H119">
            <v>0</v>
          </cell>
          <cell r="I119">
            <v>0</v>
          </cell>
          <cell r="J119">
            <v>0</v>
          </cell>
          <cell r="K119">
            <v>0</v>
          </cell>
        </row>
        <row r="120">
          <cell r="A120" t="str">
            <v>12FMNZN</v>
          </cell>
          <cell r="B120" t="str">
            <v xml:space="preserve">REFINANC.REAJUST.BCO.ESTADO </v>
          </cell>
          <cell r="C120">
            <v>0</v>
          </cell>
          <cell r="D120">
            <v>0</v>
          </cell>
          <cell r="E120">
            <v>0</v>
          </cell>
          <cell r="F120">
            <v>0</v>
          </cell>
          <cell r="G120">
            <v>0</v>
          </cell>
          <cell r="H120">
            <v>0</v>
          </cell>
          <cell r="I120">
            <v>0</v>
          </cell>
          <cell r="J120">
            <v>0</v>
          </cell>
          <cell r="K120">
            <v>0</v>
          </cell>
        </row>
        <row r="121">
          <cell r="A121" t="str">
            <v>12FNNZN</v>
          </cell>
          <cell r="B121" t="str">
            <v xml:space="preserve">REFINANC.BCOS ESTADO </v>
          </cell>
          <cell r="C121">
            <v>0</v>
          </cell>
          <cell r="D121">
            <v>0</v>
          </cell>
          <cell r="E121">
            <v>0</v>
          </cell>
          <cell r="F121">
            <v>0</v>
          </cell>
          <cell r="G121">
            <v>0</v>
          </cell>
          <cell r="H121">
            <v>0</v>
          </cell>
          <cell r="I121">
            <v>0</v>
          </cell>
          <cell r="J121">
            <v>0</v>
          </cell>
          <cell r="K121">
            <v>0</v>
          </cell>
        </row>
        <row r="122">
          <cell r="A122" t="str">
            <v>-</v>
          </cell>
          <cell r="B122" t="str">
            <v>PRESTAMOS PARA IMPORTACIONES BCO.DEL ESTADO</v>
          </cell>
          <cell r="C122">
            <v>0</v>
          </cell>
          <cell r="D122">
            <v>0</v>
          </cell>
          <cell r="E122">
            <v>0</v>
          </cell>
          <cell r="F122">
            <v>0</v>
          </cell>
          <cell r="G122">
            <v>0</v>
          </cell>
          <cell r="H122">
            <v>0</v>
          </cell>
          <cell r="I122">
            <v>0</v>
          </cell>
          <cell r="J122">
            <v>0</v>
          </cell>
          <cell r="K122">
            <v>0</v>
          </cell>
        </row>
        <row r="123">
          <cell r="A123" t="str">
            <v>12MMNZN</v>
          </cell>
          <cell r="B123" t="str">
            <v xml:space="preserve">LINEA DE CREDITO DE LIQUIDEZ BECH </v>
          </cell>
          <cell r="C123">
            <v>39000</v>
          </cell>
          <cell r="D123">
            <v>0</v>
          </cell>
          <cell r="E123">
            <v>5000</v>
          </cell>
          <cell r="F123">
            <v>4000</v>
          </cell>
          <cell r="G123">
            <v>0</v>
          </cell>
          <cell r="H123">
            <v>39000</v>
          </cell>
          <cell r="I123">
            <v>0</v>
          </cell>
          <cell r="J123">
            <v>3500</v>
          </cell>
          <cell r="K123">
            <v>0</v>
          </cell>
        </row>
        <row r="124">
          <cell r="A124" t="str">
            <v>12FRNZN</v>
          </cell>
          <cell r="B124" t="str">
            <v>REFIN.CRED.XI REG.B.ESTADO</v>
          </cell>
          <cell r="C124">
            <v>0</v>
          </cell>
          <cell r="D124">
            <v>0</v>
          </cell>
          <cell r="E124">
            <v>0</v>
          </cell>
          <cell r="F124">
            <v>0</v>
          </cell>
          <cell r="G124">
            <v>0</v>
          </cell>
          <cell r="H124">
            <v>0</v>
          </cell>
          <cell r="I124">
            <v>0</v>
          </cell>
          <cell r="J124">
            <v>0</v>
          </cell>
          <cell r="K124">
            <v>0</v>
          </cell>
        </row>
        <row r="125">
          <cell r="A125" t="str">
            <v>12MANZN</v>
          </cell>
          <cell r="B125" t="str">
            <v>REAJ P/COBRAR S/REFIN REAJ BCO ESTADO</v>
          </cell>
          <cell r="C125">
            <v>0</v>
          </cell>
          <cell r="D125">
            <v>0</v>
          </cell>
          <cell r="E125">
            <v>0</v>
          </cell>
          <cell r="F125">
            <v>0</v>
          </cell>
          <cell r="G125">
            <v>0</v>
          </cell>
          <cell r="H125">
            <v>0</v>
          </cell>
          <cell r="I125">
            <v>0</v>
          </cell>
          <cell r="J125">
            <v>0</v>
          </cell>
          <cell r="K125">
            <v>0</v>
          </cell>
        </row>
        <row r="126">
          <cell r="A126" t="str">
            <v>12CFNZN</v>
          </cell>
          <cell r="B126" t="str">
            <v xml:space="preserve">LC.PROGRAM.ORG.INTERNACIONALES BCO. ESTADO </v>
          </cell>
          <cell r="C126">
            <v>0</v>
          </cell>
          <cell r="D126">
            <v>0</v>
          </cell>
          <cell r="E126">
            <v>0</v>
          </cell>
          <cell r="F126">
            <v>0</v>
          </cell>
          <cell r="G126">
            <v>0</v>
          </cell>
          <cell r="H126">
            <v>0</v>
          </cell>
          <cell r="I126">
            <v>0</v>
          </cell>
          <cell r="J126">
            <v>0</v>
          </cell>
          <cell r="K126">
            <v>0</v>
          </cell>
        </row>
        <row r="127">
          <cell r="A127" t="str">
            <v>13DKNZN</v>
          </cell>
          <cell r="B127" t="str">
            <v xml:space="preserve">REAJ.P.COBRAR S.LC.PROG.ORG.INTER.BCO. ESTADO   </v>
          </cell>
          <cell r="C127">
            <v>0</v>
          </cell>
          <cell r="D127">
            <v>0</v>
          </cell>
          <cell r="E127">
            <v>0</v>
          </cell>
          <cell r="F127">
            <v>0</v>
          </cell>
          <cell r="G127">
            <v>0</v>
          </cell>
          <cell r="H127">
            <v>0</v>
          </cell>
          <cell r="I127">
            <v>0</v>
          </cell>
          <cell r="J127">
            <v>0</v>
          </cell>
          <cell r="K127">
            <v>0</v>
          </cell>
        </row>
        <row r="128">
          <cell r="A128" t="str">
            <v>13CGNZN</v>
          </cell>
          <cell r="B128" t="str">
            <v>REAJ P/COBRAR S/L C XI REGION BCO ESTADO</v>
          </cell>
          <cell r="C128">
            <v>0</v>
          </cell>
          <cell r="D128">
            <v>0</v>
          </cell>
          <cell r="E128">
            <v>0</v>
          </cell>
          <cell r="F128">
            <v>0</v>
          </cell>
          <cell r="G128">
            <v>0</v>
          </cell>
          <cell r="H128">
            <v>0</v>
          </cell>
          <cell r="I128">
            <v>0</v>
          </cell>
          <cell r="J128">
            <v>0</v>
          </cell>
          <cell r="K128">
            <v>0</v>
          </cell>
        </row>
        <row r="129">
          <cell r="A129" t="str">
            <v>12FYNZN</v>
          </cell>
          <cell r="B129" t="str">
            <v xml:space="preserve">PRESTAMOS DE URGENCIA BCO.DEL ESTADO </v>
          </cell>
          <cell r="C129">
            <v>0</v>
          </cell>
          <cell r="D129">
            <v>0</v>
          </cell>
          <cell r="E129">
            <v>0</v>
          </cell>
          <cell r="F129">
            <v>0</v>
          </cell>
          <cell r="G129">
            <v>0</v>
          </cell>
          <cell r="H129">
            <v>0</v>
          </cell>
          <cell r="I129">
            <v>0</v>
          </cell>
          <cell r="J129">
            <v>0</v>
          </cell>
          <cell r="K129">
            <v>0</v>
          </cell>
        </row>
        <row r="130">
          <cell r="A130" t="str">
            <v>-</v>
          </cell>
          <cell r="B130" t="str">
            <v>ANTICIPO POR SALDO DE PREC.PAGARE ADQ.BCO.ESTAD</v>
          </cell>
          <cell r="C130">
            <v>0</v>
          </cell>
          <cell r="D130">
            <v>0</v>
          </cell>
          <cell r="E130">
            <v>0</v>
          </cell>
          <cell r="F130">
            <v>0</v>
          </cell>
          <cell r="G130">
            <v>0</v>
          </cell>
          <cell r="H130">
            <v>0</v>
          </cell>
          <cell r="I130">
            <v>0</v>
          </cell>
          <cell r="J130">
            <v>0</v>
          </cell>
          <cell r="K130">
            <v>0</v>
          </cell>
        </row>
        <row r="131">
          <cell r="A131" t="str">
            <v>12AINZN</v>
          </cell>
          <cell r="B131" t="str">
            <v xml:space="preserve">BONOS ADQUIRIDOS A BCO.DEL ESTADO </v>
          </cell>
          <cell r="C131">
            <v>0</v>
          </cell>
          <cell r="D131">
            <v>0</v>
          </cell>
          <cell r="E131">
            <v>0</v>
          </cell>
          <cell r="F131">
            <v>0</v>
          </cell>
          <cell r="G131">
            <v>0</v>
          </cell>
          <cell r="H131">
            <v>0</v>
          </cell>
          <cell r="I131">
            <v>0</v>
          </cell>
          <cell r="J131">
            <v>0</v>
          </cell>
          <cell r="K131">
            <v>0</v>
          </cell>
        </row>
        <row r="132">
          <cell r="A132" t="str">
            <v>12AUNZN</v>
          </cell>
          <cell r="B132" t="str">
            <v>REAJ.P.COBRAR S/BONOS BCO.DEL ESTADO</v>
          </cell>
          <cell r="C132">
            <v>0</v>
          </cell>
          <cell r="D132">
            <v>0</v>
          </cell>
          <cell r="E132">
            <v>0</v>
          </cell>
          <cell r="F132">
            <v>0</v>
          </cell>
          <cell r="G132">
            <v>0</v>
          </cell>
          <cell r="H132">
            <v>0</v>
          </cell>
          <cell r="I132">
            <v>0</v>
          </cell>
          <cell r="J132">
            <v>0</v>
          </cell>
          <cell r="K132">
            <v>0</v>
          </cell>
        </row>
        <row r="133">
          <cell r="A133" t="str">
            <v>12CNNZN</v>
          </cell>
          <cell r="B133" t="str">
            <v xml:space="preserve">LINEA CREDITO A BCO.ESTADO P.CPRA.CARTERA AL 70% M, </v>
          </cell>
          <cell r="C133">
            <v>0</v>
          </cell>
          <cell r="D133">
            <v>0</v>
          </cell>
          <cell r="E133">
            <v>0</v>
          </cell>
          <cell r="F133">
            <v>0</v>
          </cell>
          <cell r="G133">
            <v>0</v>
          </cell>
          <cell r="H133">
            <v>0</v>
          </cell>
          <cell r="I133">
            <v>0</v>
          </cell>
          <cell r="J133">
            <v>0</v>
          </cell>
          <cell r="K133">
            <v>0</v>
          </cell>
        </row>
        <row r="134">
          <cell r="A134" t="str">
            <v>12CHNZN</v>
          </cell>
          <cell r="B134" t="str">
            <v>DESCUENTOS INSTRUMENTOS FINANCIEROS BCO.DEL ESTADO</v>
          </cell>
          <cell r="C134">
            <v>0</v>
          </cell>
          <cell r="D134">
            <v>0</v>
          </cell>
          <cell r="E134">
            <v>0</v>
          </cell>
          <cell r="F134">
            <v>0</v>
          </cell>
          <cell r="G134">
            <v>0</v>
          </cell>
          <cell r="H134">
            <v>0</v>
          </cell>
          <cell r="I134">
            <v>0</v>
          </cell>
          <cell r="J134">
            <v>0</v>
          </cell>
          <cell r="K134">
            <v>0</v>
          </cell>
        </row>
        <row r="135">
          <cell r="A135" t="str">
            <v>12CUNZN</v>
          </cell>
          <cell r="B135" t="str">
            <v>DOCUMENTOS CRED.HIPOTEC.ADQ.BCO.ESTADO</v>
          </cell>
          <cell r="C135">
            <v>6</v>
          </cell>
          <cell r="D135">
            <v>6</v>
          </cell>
          <cell r="E135">
            <v>6</v>
          </cell>
          <cell r="F135">
            <v>5</v>
          </cell>
          <cell r="G135">
            <v>5</v>
          </cell>
          <cell r="H135">
            <v>5</v>
          </cell>
          <cell r="I135">
            <v>3</v>
          </cell>
          <cell r="J135">
            <v>3</v>
          </cell>
          <cell r="K135">
            <v>3</v>
          </cell>
        </row>
        <row r="136">
          <cell r="A136" t="str">
            <v>12MPNZN</v>
          </cell>
          <cell r="B136" t="str">
            <v xml:space="preserve">REAJ.P.COB.S.CPRA.DOC.CRED.HIPOT.ADQ.BCO.ESTADO </v>
          </cell>
          <cell r="C136">
            <v>48</v>
          </cell>
          <cell r="D136">
            <v>48</v>
          </cell>
          <cell r="E136">
            <v>48</v>
          </cell>
          <cell r="F136">
            <v>38</v>
          </cell>
          <cell r="G136">
            <v>38</v>
          </cell>
          <cell r="H136">
            <v>38</v>
          </cell>
          <cell r="I136">
            <v>22</v>
          </cell>
          <cell r="J136">
            <v>22</v>
          </cell>
          <cell r="K136">
            <v>22</v>
          </cell>
        </row>
        <row r="137">
          <cell r="A137" t="str">
            <v>12MSNZN</v>
          </cell>
          <cell r="B137" t="str">
            <v xml:space="preserve">REAJ.P.COB.S.LC.BCO.ESTADO P.CPRA.CARTERA 70 % </v>
          </cell>
          <cell r="C137">
            <v>0</v>
          </cell>
          <cell r="D137">
            <v>0</v>
          </cell>
          <cell r="E137">
            <v>0</v>
          </cell>
          <cell r="F137">
            <v>0</v>
          </cell>
          <cell r="G137">
            <v>0</v>
          </cell>
          <cell r="H137">
            <v>0</v>
          </cell>
          <cell r="I137">
            <v>0</v>
          </cell>
          <cell r="J137">
            <v>0</v>
          </cell>
          <cell r="K137">
            <v>0</v>
          </cell>
        </row>
        <row r="138">
          <cell r="A138" t="str">
            <v>12CPNZN</v>
          </cell>
          <cell r="B138" t="str">
            <v>ANTIC.DE CRED.AL SISTEMA FINANCIERO BECH</v>
          </cell>
          <cell r="C138">
            <v>0</v>
          </cell>
          <cell r="D138">
            <v>0</v>
          </cell>
          <cell r="E138">
            <v>0</v>
          </cell>
          <cell r="F138">
            <v>0</v>
          </cell>
          <cell r="G138">
            <v>0</v>
          </cell>
          <cell r="H138">
            <v>0</v>
          </cell>
          <cell r="I138">
            <v>0</v>
          </cell>
          <cell r="J138">
            <v>0</v>
          </cell>
          <cell r="K138">
            <v>0</v>
          </cell>
        </row>
        <row r="139">
          <cell r="A139" t="str">
            <v>12CVNZN</v>
          </cell>
          <cell r="B139" t="str">
            <v>L.CREDITO.P.REPROGRAMACION DEUDAS BCO.ESTADO</v>
          </cell>
          <cell r="C139">
            <v>0</v>
          </cell>
          <cell r="D139">
            <v>0</v>
          </cell>
          <cell r="E139">
            <v>0</v>
          </cell>
          <cell r="F139">
            <v>0</v>
          </cell>
          <cell r="G139">
            <v>0</v>
          </cell>
          <cell r="H139">
            <v>0</v>
          </cell>
          <cell r="I139">
            <v>0</v>
          </cell>
          <cell r="J139">
            <v>0</v>
          </cell>
          <cell r="K139">
            <v>0</v>
          </cell>
        </row>
        <row r="140">
          <cell r="A140" t="str">
            <v>12CWNZN</v>
          </cell>
          <cell r="B140" t="str">
            <v>REAJ.P.COB.S.LC.P.REPROGRAM.DEUDAS BCO.ESTADO</v>
          </cell>
          <cell r="C140">
            <v>0</v>
          </cell>
          <cell r="D140">
            <v>0</v>
          </cell>
          <cell r="E140">
            <v>0</v>
          </cell>
          <cell r="F140">
            <v>0</v>
          </cell>
          <cell r="G140">
            <v>0</v>
          </cell>
          <cell r="H140">
            <v>0</v>
          </cell>
          <cell r="I140">
            <v>0</v>
          </cell>
          <cell r="J140">
            <v>0</v>
          </cell>
          <cell r="K140">
            <v>0</v>
          </cell>
        </row>
        <row r="141">
          <cell r="A141" t="str">
            <v>12CSNZN</v>
          </cell>
          <cell r="B141" t="str">
            <v>REAJ.P..COB.S.DESC.INST.FINANC.BCO.DEL ESTADO</v>
          </cell>
          <cell r="C141">
            <v>0</v>
          </cell>
          <cell r="D141">
            <v>0</v>
          </cell>
          <cell r="E141">
            <v>0</v>
          </cell>
          <cell r="F141">
            <v>0</v>
          </cell>
          <cell r="G141">
            <v>0</v>
          </cell>
          <cell r="H141">
            <v>0</v>
          </cell>
          <cell r="I141">
            <v>0</v>
          </cell>
          <cell r="J141">
            <v>0</v>
          </cell>
          <cell r="K141">
            <v>0</v>
          </cell>
        </row>
        <row r="142">
          <cell r="A142" t="str">
            <v>12IXNZN</v>
          </cell>
          <cell r="B142" t="str">
            <v xml:space="preserve">LINEA DE CREDITO DE CORTO PLAZO A BANCO DEL ESTADO, </v>
          </cell>
          <cell r="C142">
            <v>0</v>
          </cell>
          <cell r="D142">
            <v>0</v>
          </cell>
          <cell r="E142">
            <v>0</v>
          </cell>
          <cell r="F142">
            <v>0</v>
          </cell>
          <cell r="G142">
            <v>0</v>
          </cell>
          <cell r="H142">
            <v>0</v>
          </cell>
          <cell r="I142">
            <v>0</v>
          </cell>
          <cell r="J142">
            <v>0</v>
          </cell>
          <cell r="K142">
            <v>0</v>
          </cell>
        </row>
        <row r="143">
          <cell r="A143" t="str">
            <v>-</v>
          </cell>
          <cell r="B143" t="str">
            <v>COBRAR S/L/C DE CORTO PLAZO BANCO DEL ESTADO</v>
          </cell>
          <cell r="C143">
            <v>0</v>
          </cell>
          <cell r="D143">
            <v>0</v>
          </cell>
          <cell r="E143">
            <v>0</v>
          </cell>
          <cell r="F143">
            <v>0</v>
          </cell>
          <cell r="G143">
            <v>0</v>
          </cell>
          <cell r="H143">
            <v>0</v>
          </cell>
          <cell r="I143">
            <v>0</v>
          </cell>
          <cell r="J143">
            <v>0</v>
          </cell>
          <cell r="K143">
            <v>0</v>
          </cell>
        </row>
        <row r="144">
          <cell r="A144" t="str">
            <v>12DHNZN</v>
          </cell>
          <cell r="B144" t="str">
            <v xml:space="preserve">LC.REPROGRAMACION DEUDAS HIPOTECARIAS BCO.ESTADO </v>
          </cell>
          <cell r="C144">
            <v>4366</v>
          </cell>
          <cell r="D144">
            <v>4232</v>
          </cell>
          <cell r="E144">
            <v>4119</v>
          </cell>
          <cell r="F144">
            <v>3990</v>
          </cell>
          <cell r="G144">
            <v>3901</v>
          </cell>
          <cell r="H144">
            <v>3730</v>
          </cell>
          <cell r="I144">
            <v>3628</v>
          </cell>
          <cell r="J144">
            <v>3543</v>
          </cell>
          <cell r="K144">
            <v>3468</v>
          </cell>
        </row>
        <row r="145">
          <cell r="A145" t="str">
            <v>12DINZN</v>
          </cell>
          <cell r="B145" t="str">
            <v xml:space="preserve">REAJ.P.COB.S/LC.P.REPROGRAM.DEUDAS HIP.BCO.ESTADO, </v>
          </cell>
          <cell r="C145">
            <v>81</v>
          </cell>
          <cell r="D145">
            <v>81</v>
          </cell>
          <cell r="E145">
            <v>89</v>
          </cell>
          <cell r="F145">
            <v>98</v>
          </cell>
          <cell r="G145">
            <v>102</v>
          </cell>
          <cell r="H145">
            <v>95</v>
          </cell>
          <cell r="I145">
            <v>93</v>
          </cell>
          <cell r="J145">
            <v>78</v>
          </cell>
          <cell r="K145">
            <v>39</v>
          </cell>
        </row>
        <row r="146">
          <cell r="A146" t="str">
            <v>12DNNZN</v>
          </cell>
          <cell r="B146" t="str">
            <v xml:space="preserve">LC.P.CONTRATO CON BCO.ESTADO POR CESION CARTERA, </v>
          </cell>
          <cell r="C146">
            <v>0</v>
          </cell>
          <cell r="D146">
            <v>0</v>
          </cell>
          <cell r="E146">
            <v>0</v>
          </cell>
          <cell r="F146">
            <v>0</v>
          </cell>
          <cell r="G146">
            <v>0</v>
          </cell>
          <cell r="H146">
            <v>0</v>
          </cell>
          <cell r="I146">
            <v>0</v>
          </cell>
          <cell r="J146">
            <v>0</v>
          </cell>
          <cell r="K146">
            <v>0</v>
          </cell>
        </row>
        <row r="147">
          <cell r="A147" t="str">
            <v>12DPNZN</v>
          </cell>
          <cell r="B147" t="str">
            <v xml:space="preserve">REAJ.P.COB.P.LC.CONTR.C.BCO.ESTADO P.CESION CARTER, </v>
          </cell>
          <cell r="C147">
            <v>0</v>
          </cell>
          <cell r="D147">
            <v>0</v>
          </cell>
          <cell r="E147">
            <v>0</v>
          </cell>
          <cell r="F147">
            <v>0</v>
          </cell>
          <cell r="G147">
            <v>0</v>
          </cell>
          <cell r="H147">
            <v>0</v>
          </cell>
          <cell r="I147">
            <v>0</v>
          </cell>
          <cell r="J147">
            <v>0</v>
          </cell>
          <cell r="K147">
            <v>0</v>
          </cell>
        </row>
        <row r="148">
          <cell r="A148" t="str">
            <v>12EUNZN</v>
          </cell>
          <cell r="B148" t="str">
            <v xml:space="preserve">LINEA DE CREDITO PARA CAPITAL DE TRABAJO BECH </v>
          </cell>
          <cell r="C148">
            <v>0</v>
          </cell>
          <cell r="D148">
            <v>0</v>
          </cell>
          <cell r="E148">
            <v>0</v>
          </cell>
          <cell r="F148">
            <v>0</v>
          </cell>
          <cell r="G148">
            <v>0</v>
          </cell>
          <cell r="H148">
            <v>0</v>
          </cell>
          <cell r="I148">
            <v>0</v>
          </cell>
          <cell r="J148">
            <v>0</v>
          </cell>
          <cell r="K148">
            <v>0</v>
          </cell>
        </row>
        <row r="149">
          <cell r="A149" t="str">
            <v>12EVNZN</v>
          </cell>
          <cell r="B149" t="str">
            <v>REAJ.P.COBRAR P.LC P.CAPITAL DE TRABAJO BECH</v>
          </cell>
          <cell r="C149">
            <v>0</v>
          </cell>
          <cell r="D149">
            <v>0</v>
          </cell>
          <cell r="E149">
            <v>0</v>
          </cell>
          <cell r="F149">
            <v>0</v>
          </cell>
          <cell r="G149">
            <v>0</v>
          </cell>
          <cell r="H149">
            <v>0</v>
          </cell>
          <cell r="I149">
            <v>0</v>
          </cell>
          <cell r="J149">
            <v>0</v>
          </cell>
          <cell r="K149">
            <v>0</v>
          </cell>
        </row>
        <row r="150">
          <cell r="A150" t="str">
            <v>-</v>
          </cell>
          <cell r="B150" t="str">
            <v>L.C PARA PAGO OBLIG.C.EXTERIOR DEL BUF Y BHC</v>
          </cell>
          <cell r="C150">
            <v>0</v>
          </cell>
          <cell r="D150">
            <v>0</v>
          </cell>
          <cell r="E150">
            <v>0</v>
          </cell>
          <cell r="F150">
            <v>0</v>
          </cell>
          <cell r="G150">
            <v>0</v>
          </cell>
          <cell r="H150">
            <v>0</v>
          </cell>
          <cell r="I150">
            <v>0</v>
          </cell>
          <cell r="J150">
            <v>0</v>
          </cell>
          <cell r="K150">
            <v>0</v>
          </cell>
        </row>
        <row r="151">
          <cell r="A151" t="str">
            <v>12CANZN</v>
          </cell>
          <cell r="B151" t="str">
            <v>REPROG.DEUDAS S.PRODUCTIVO (ACDO.1578) B.ESTADO</v>
          </cell>
          <cell r="C151">
            <v>0</v>
          </cell>
          <cell r="D151">
            <v>0</v>
          </cell>
          <cell r="E151">
            <v>0</v>
          </cell>
          <cell r="F151">
            <v>0</v>
          </cell>
          <cell r="G151">
            <v>0</v>
          </cell>
          <cell r="H151">
            <v>0</v>
          </cell>
          <cell r="I151">
            <v>0</v>
          </cell>
          <cell r="J151">
            <v>0</v>
          </cell>
          <cell r="K151">
            <v>0</v>
          </cell>
        </row>
        <row r="152">
          <cell r="A152" t="str">
            <v>12DANZN</v>
          </cell>
          <cell r="B152" t="str">
            <v xml:space="preserve">REAJ.P.COBRAR S.REPROG.DEUDAS SEC.PROD.(ACDO 1578), </v>
          </cell>
          <cell r="C152">
            <v>0</v>
          </cell>
          <cell r="D152">
            <v>0</v>
          </cell>
          <cell r="E152">
            <v>0</v>
          </cell>
          <cell r="F152">
            <v>0</v>
          </cell>
          <cell r="G152">
            <v>0</v>
          </cell>
          <cell r="H152">
            <v>0</v>
          </cell>
          <cell r="I152">
            <v>0</v>
          </cell>
          <cell r="J152">
            <v>0</v>
          </cell>
          <cell r="K152">
            <v>0</v>
          </cell>
        </row>
        <row r="153">
          <cell r="A153" t="str">
            <v>12BANZN</v>
          </cell>
          <cell r="B153" t="str">
            <v>LINEA DE CREDITO DE MEDIANO PLAZO</v>
          </cell>
          <cell r="C153">
            <v>0</v>
          </cell>
          <cell r="D153">
            <v>0</v>
          </cell>
          <cell r="E153">
            <v>0</v>
          </cell>
          <cell r="F153">
            <v>0</v>
          </cell>
          <cell r="G153">
            <v>0</v>
          </cell>
          <cell r="H153">
            <v>0</v>
          </cell>
          <cell r="I153">
            <v>0</v>
          </cell>
          <cell r="J153">
            <v>0</v>
          </cell>
          <cell r="K153">
            <v>0</v>
          </cell>
        </row>
        <row r="154">
          <cell r="A154" t="str">
            <v>12GANZN</v>
          </cell>
          <cell r="B154" t="str">
            <v xml:space="preserve">REAJ.P.COB.LC.MEDIANO PLAZO BECH </v>
          </cell>
          <cell r="C154">
            <v>0</v>
          </cell>
          <cell r="D154">
            <v>0</v>
          </cell>
          <cell r="E154">
            <v>0</v>
          </cell>
          <cell r="F154">
            <v>0</v>
          </cell>
          <cell r="G154">
            <v>0</v>
          </cell>
          <cell r="H154">
            <v>0</v>
          </cell>
          <cell r="I154">
            <v>0</v>
          </cell>
          <cell r="J154">
            <v>0</v>
          </cell>
          <cell r="K154">
            <v>0</v>
          </cell>
        </row>
        <row r="155">
          <cell r="A155" t="str">
            <v>12HHNZN</v>
          </cell>
          <cell r="B155" t="str">
            <v xml:space="preserve">LC.DEPOSITOS ACDO.1657 BANCO DEL ESTADO </v>
          </cell>
          <cell r="C155">
            <v>0</v>
          </cell>
          <cell r="D155">
            <v>0</v>
          </cell>
          <cell r="E155">
            <v>0</v>
          </cell>
          <cell r="F155">
            <v>0</v>
          </cell>
          <cell r="G155">
            <v>0</v>
          </cell>
          <cell r="H155">
            <v>0</v>
          </cell>
          <cell r="I155">
            <v>0</v>
          </cell>
          <cell r="J155">
            <v>0</v>
          </cell>
          <cell r="K155">
            <v>0</v>
          </cell>
        </row>
        <row r="156">
          <cell r="A156" t="str">
            <v>12HSNZN</v>
          </cell>
          <cell r="B156" t="str">
            <v xml:space="preserve">CRED.MODALIDAD UNO LIBOR AJUSTADA AC 1686 BECH </v>
          </cell>
          <cell r="C156">
            <v>0</v>
          </cell>
          <cell r="D156">
            <v>0</v>
          </cell>
          <cell r="E156">
            <v>0</v>
          </cell>
          <cell r="F156">
            <v>0</v>
          </cell>
          <cell r="G156">
            <v>0</v>
          </cell>
          <cell r="H156">
            <v>0</v>
          </cell>
          <cell r="I156">
            <v>0</v>
          </cell>
          <cell r="J156">
            <v>0</v>
          </cell>
          <cell r="K156">
            <v>0</v>
          </cell>
        </row>
        <row r="157">
          <cell r="A157" t="str">
            <v>12JGNZN</v>
          </cell>
          <cell r="B157" t="str">
            <v xml:space="preserve">CRED.MOD.UNO TIP 91-365 BCO.DEL ESTADO </v>
          </cell>
          <cell r="C157">
            <v>0</v>
          </cell>
          <cell r="D157">
            <v>0</v>
          </cell>
          <cell r="E157">
            <v>0</v>
          </cell>
          <cell r="F157">
            <v>0</v>
          </cell>
          <cell r="G157">
            <v>0</v>
          </cell>
          <cell r="H157">
            <v>0</v>
          </cell>
          <cell r="I157">
            <v>0</v>
          </cell>
          <cell r="J157">
            <v>0</v>
          </cell>
          <cell r="K157">
            <v>0</v>
          </cell>
        </row>
        <row r="158">
          <cell r="A158" t="str">
            <v>12HTNZN</v>
          </cell>
          <cell r="B158" t="str">
            <v xml:space="preserve">CRED.MODAL.DOS TIP 91-365 BCO.ESTADO </v>
          </cell>
          <cell r="C158">
            <v>0</v>
          </cell>
          <cell r="D158">
            <v>0</v>
          </cell>
          <cell r="E158">
            <v>0</v>
          </cell>
          <cell r="F158">
            <v>0</v>
          </cell>
          <cell r="G158">
            <v>0</v>
          </cell>
          <cell r="H158">
            <v>0</v>
          </cell>
          <cell r="I158">
            <v>0</v>
          </cell>
          <cell r="J158">
            <v>0</v>
          </cell>
          <cell r="K158">
            <v>0</v>
          </cell>
        </row>
        <row r="159">
          <cell r="A159" t="str">
            <v>-</v>
          </cell>
          <cell r="B159" t="str">
            <v>CRED MODALIDAD DOS TIP 30-89 DIAS BCO DEL ESTADO</v>
          </cell>
          <cell r="C159">
            <v>0</v>
          </cell>
          <cell r="D159">
            <v>0</v>
          </cell>
          <cell r="E159">
            <v>0</v>
          </cell>
          <cell r="F159">
            <v>0</v>
          </cell>
          <cell r="G159">
            <v>0</v>
          </cell>
          <cell r="H159">
            <v>0</v>
          </cell>
          <cell r="I159">
            <v>0</v>
          </cell>
          <cell r="J159">
            <v>0</v>
          </cell>
          <cell r="K159">
            <v>0</v>
          </cell>
        </row>
        <row r="160">
          <cell r="A160" t="str">
            <v>12JJNZN</v>
          </cell>
          <cell r="B160" t="str">
            <v xml:space="preserve">L/C PARA CONSTITUIR RESERVA TECNICA BANCO ESTADO </v>
          </cell>
          <cell r="C160">
            <v>0</v>
          </cell>
          <cell r="D160">
            <v>0</v>
          </cell>
          <cell r="E160">
            <v>0</v>
          </cell>
          <cell r="F160">
            <v>0</v>
          </cell>
          <cell r="G160">
            <v>0</v>
          </cell>
          <cell r="H160">
            <v>0</v>
          </cell>
          <cell r="I160">
            <v>0</v>
          </cell>
          <cell r="J160">
            <v>0</v>
          </cell>
          <cell r="K160">
            <v>0</v>
          </cell>
        </row>
        <row r="161">
          <cell r="A161" t="str">
            <v>12JNNZN</v>
          </cell>
          <cell r="B161" t="str">
            <v xml:space="preserve">REAJ.P/COBR S/L/C PARA CONSTITUIR RES.TEC.BECH </v>
          </cell>
          <cell r="C161">
            <v>0</v>
          </cell>
          <cell r="D161">
            <v>0</v>
          </cell>
          <cell r="E161">
            <v>0</v>
          </cell>
          <cell r="F161">
            <v>0</v>
          </cell>
          <cell r="G161">
            <v>0</v>
          </cell>
          <cell r="H161">
            <v>0</v>
          </cell>
          <cell r="I161">
            <v>0</v>
          </cell>
          <cell r="J161">
            <v>0</v>
          </cell>
          <cell r="K161">
            <v>0</v>
          </cell>
        </row>
        <row r="162">
          <cell r="A162" t="str">
            <v>12JSNZN</v>
          </cell>
          <cell r="B162" t="str">
            <v xml:space="preserve">L/C P.LICIT.CART.HIPOT.ANAP AC.1901 BCO.ESTADO </v>
          </cell>
          <cell r="C162">
            <v>3762</v>
          </cell>
          <cell r="D162">
            <v>3689</v>
          </cell>
          <cell r="E162">
            <v>3615</v>
          </cell>
          <cell r="F162">
            <v>3542</v>
          </cell>
          <cell r="G162">
            <v>3542</v>
          </cell>
          <cell r="H162">
            <v>3393</v>
          </cell>
          <cell r="I162">
            <v>3318</v>
          </cell>
          <cell r="J162">
            <v>3318</v>
          </cell>
          <cell r="K162">
            <v>3167</v>
          </cell>
        </row>
        <row r="163">
          <cell r="A163" t="str">
            <v>12JTNZN</v>
          </cell>
          <cell r="B163" t="str">
            <v>REAJ.P.L/C.LICIT.CART.HIP.ANAP.AC.1901 BECH</v>
          </cell>
          <cell r="C163">
            <v>9294</v>
          </cell>
          <cell r="D163">
            <v>9107</v>
          </cell>
          <cell r="E163">
            <v>9000</v>
          </cell>
          <cell r="F163">
            <v>8949</v>
          </cell>
          <cell r="G163">
            <v>8985</v>
          </cell>
          <cell r="H163">
            <v>8570</v>
          </cell>
          <cell r="I163">
            <v>8367</v>
          </cell>
          <cell r="J163">
            <v>8358</v>
          </cell>
          <cell r="K163">
            <v>7990</v>
          </cell>
        </row>
        <row r="164">
          <cell r="A164" t="str">
            <v>12KJNZN</v>
          </cell>
          <cell r="B164" t="str">
            <v xml:space="preserve">LTS.CREDITO POR CESION DE CARTERA HIP.BUF-BHC BECH, </v>
          </cell>
          <cell r="C164">
            <v>0</v>
          </cell>
          <cell r="D164">
            <v>0</v>
          </cell>
          <cell r="E164">
            <v>0</v>
          </cell>
          <cell r="F164">
            <v>0</v>
          </cell>
          <cell r="G164">
            <v>0</v>
          </cell>
          <cell r="H164">
            <v>0</v>
          </cell>
          <cell r="I164">
            <v>0</v>
          </cell>
          <cell r="J164">
            <v>0</v>
          </cell>
          <cell r="K164">
            <v>0</v>
          </cell>
        </row>
        <row r="165">
          <cell r="A165" t="str">
            <v>12KKNZN</v>
          </cell>
          <cell r="B165" t="str">
            <v>REAJ.P.COB.S.LTS.CRED.CS.CART.HIP.BUF-BHC BECH,</v>
          </cell>
          <cell r="C165">
            <v>0</v>
          </cell>
          <cell r="D165">
            <v>0</v>
          </cell>
          <cell r="E165">
            <v>0</v>
          </cell>
          <cell r="F165">
            <v>0</v>
          </cell>
          <cell r="G165">
            <v>0</v>
          </cell>
          <cell r="H165">
            <v>0</v>
          </cell>
          <cell r="I165">
            <v>0</v>
          </cell>
          <cell r="J165">
            <v>0</v>
          </cell>
          <cell r="K165">
            <v>0</v>
          </cell>
        </row>
        <row r="166">
          <cell r="A166" t="str">
            <v>(12KLNZN)</v>
          </cell>
          <cell r="B166" t="str">
            <v>PACTO RETROVENTA BCO.DEL ESTADO</v>
          </cell>
          <cell r="C166">
            <v>0</v>
          </cell>
          <cell r="D166">
            <v>0</v>
          </cell>
          <cell r="E166">
            <v>0</v>
          </cell>
          <cell r="F166">
            <v>0</v>
          </cell>
          <cell r="G166">
            <v>0</v>
          </cell>
          <cell r="H166">
            <v>0</v>
          </cell>
          <cell r="I166">
            <v>0</v>
          </cell>
          <cell r="J166">
            <v>0</v>
          </cell>
          <cell r="K166">
            <v>0</v>
          </cell>
        </row>
        <row r="167">
          <cell r="A167" t="str">
            <v>12FBNZN</v>
          </cell>
          <cell r="B167" t="str">
            <v>REFIN.REAJ.BCOS COMERC</v>
          </cell>
          <cell r="C167">
            <v>0</v>
          </cell>
          <cell r="D167">
            <v>0</v>
          </cell>
          <cell r="E167">
            <v>0</v>
          </cell>
          <cell r="F167">
            <v>0</v>
          </cell>
          <cell r="G167">
            <v>0</v>
          </cell>
          <cell r="H167">
            <v>0</v>
          </cell>
          <cell r="I167">
            <v>0</v>
          </cell>
          <cell r="J167">
            <v>0</v>
          </cell>
          <cell r="K167">
            <v>0</v>
          </cell>
        </row>
        <row r="168">
          <cell r="A168" t="str">
            <v>-</v>
          </cell>
          <cell r="B168" t="str">
            <v>PRESTAMOS PARA IMPORTACIONES BCOS.COMERC.Y FOMENTO</v>
          </cell>
          <cell r="C168">
            <v>0</v>
          </cell>
          <cell r="D168">
            <v>0</v>
          </cell>
          <cell r="E168">
            <v>0</v>
          </cell>
          <cell r="F168">
            <v>0</v>
          </cell>
          <cell r="G168">
            <v>0</v>
          </cell>
          <cell r="H168">
            <v>0</v>
          </cell>
          <cell r="I168">
            <v>0</v>
          </cell>
          <cell r="J168">
            <v>0</v>
          </cell>
          <cell r="K168">
            <v>0</v>
          </cell>
        </row>
        <row r="169">
          <cell r="A169" t="str">
            <v>12ATNZN</v>
          </cell>
          <cell r="B169" t="str">
            <v>DEUDORES EN CTA.CTE.BCOS.COMERCIALES</v>
          </cell>
          <cell r="C169">
            <v>0</v>
          </cell>
          <cell r="D169">
            <v>0</v>
          </cell>
          <cell r="E169">
            <v>0</v>
          </cell>
          <cell r="F169">
            <v>0</v>
          </cell>
          <cell r="G169">
            <v>0</v>
          </cell>
          <cell r="H169">
            <v>0</v>
          </cell>
          <cell r="I169">
            <v>0</v>
          </cell>
          <cell r="J169">
            <v>0</v>
          </cell>
          <cell r="K169">
            <v>0</v>
          </cell>
        </row>
        <row r="170">
          <cell r="A170" t="str">
            <v>12FCNZN</v>
          </cell>
          <cell r="B170" t="str">
            <v xml:space="preserve">REFINANC.BCOS COMERCIALES </v>
          </cell>
          <cell r="C170">
            <v>0</v>
          </cell>
          <cell r="D170">
            <v>0</v>
          </cell>
          <cell r="E170">
            <v>0</v>
          </cell>
          <cell r="F170">
            <v>0</v>
          </cell>
          <cell r="G170">
            <v>0</v>
          </cell>
          <cell r="H170">
            <v>0</v>
          </cell>
          <cell r="I170">
            <v>0</v>
          </cell>
          <cell r="J170">
            <v>0</v>
          </cell>
          <cell r="K170">
            <v>0</v>
          </cell>
        </row>
        <row r="171">
          <cell r="A171" t="str">
            <v>12FDNZN</v>
          </cell>
          <cell r="B171" t="str">
            <v xml:space="preserve">PTMO.P/IMPORT.AUTOS P/LISIADOS-BCOS.COMERCIALES </v>
          </cell>
          <cell r="C171">
            <v>0</v>
          </cell>
          <cell r="D171">
            <v>0</v>
          </cell>
          <cell r="E171">
            <v>0</v>
          </cell>
          <cell r="F171">
            <v>0</v>
          </cell>
          <cell r="G171">
            <v>0</v>
          </cell>
          <cell r="H171">
            <v>0</v>
          </cell>
          <cell r="I171">
            <v>0</v>
          </cell>
          <cell r="J171">
            <v>0</v>
          </cell>
          <cell r="K171">
            <v>0</v>
          </cell>
        </row>
        <row r="172">
          <cell r="A172" t="str">
            <v>12MGNZN</v>
          </cell>
          <cell r="B172" t="str">
            <v>LINEA DE CREDITO DE LIQUIDEZ A BANCOS COMERC.</v>
          </cell>
          <cell r="C172">
            <v>10100</v>
          </cell>
          <cell r="D172">
            <v>12000</v>
          </cell>
          <cell r="E172">
            <v>6000</v>
          </cell>
          <cell r="F172">
            <v>32477</v>
          </cell>
          <cell r="G172">
            <v>3000</v>
          </cell>
          <cell r="H172">
            <v>49982</v>
          </cell>
          <cell r="I172">
            <v>18150</v>
          </cell>
          <cell r="J172">
            <v>636</v>
          </cell>
          <cell r="K172">
            <v>5261</v>
          </cell>
        </row>
        <row r="173">
          <cell r="A173" t="str">
            <v>12FWNZN</v>
          </cell>
          <cell r="B173" t="str">
            <v xml:space="preserve">REAJ P/COBRAR S/REFLN REAJ BCO COMER, </v>
          </cell>
          <cell r="C173">
            <v>0</v>
          </cell>
          <cell r="D173">
            <v>0</v>
          </cell>
          <cell r="E173">
            <v>0</v>
          </cell>
          <cell r="F173">
            <v>0</v>
          </cell>
          <cell r="G173">
            <v>0</v>
          </cell>
          <cell r="H173">
            <v>0</v>
          </cell>
          <cell r="I173">
            <v>0</v>
          </cell>
          <cell r="J173">
            <v>0</v>
          </cell>
          <cell r="K173">
            <v>0</v>
          </cell>
        </row>
        <row r="174">
          <cell r="A174" t="str">
            <v>12BTNZN</v>
          </cell>
          <cell r="B174" t="str">
            <v xml:space="preserve">LC.PROGRAM.ORG.INTERNACIONALES BCOS.COMERCIALES </v>
          </cell>
          <cell r="C174">
            <v>0</v>
          </cell>
          <cell r="D174">
            <v>0</v>
          </cell>
          <cell r="E174">
            <v>0</v>
          </cell>
          <cell r="F174">
            <v>0</v>
          </cell>
          <cell r="G174">
            <v>0</v>
          </cell>
          <cell r="H174">
            <v>0</v>
          </cell>
          <cell r="I174">
            <v>0</v>
          </cell>
          <cell r="J174">
            <v>0</v>
          </cell>
          <cell r="K174">
            <v>0</v>
          </cell>
        </row>
        <row r="175">
          <cell r="A175" t="str">
            <v>13DJNZN</v>
          </cell>
          <cell r="B175" t="str">
            <v xml:space="preserve">REAJ.P.COBRAR S.LC.PROG.ORG.INTER.BCOS.COMERC. </v>
          </cell>
          <cell r="C175">
            <v>0</v>
          </cell>
          <cell r="D175">
            <v>0</v>
          </cell>
          <cell r="E175">
            <v>0</v>
          </cell>
          <cell r="F175">
            <v>0</v>
          </cell>
          <cell r="G175">
            <v>0</v>
          </cell>
          <cell r="H175">
            <v>0</v>
          </cell>
          <cell r="I175">
            <v>0</v>
          </cell>
          <cell r="J175">
            <v>0</v>
          </cell>
          <cell r="K175">
            <v>0</v>
          </cell>
        </row>
        <row r="176">
          <cell r="A176" t="str">
            <v>12FSNZN</v>
          </cell>
          <cell r="B176" t="str">
            <v>SOBREGIROS CTAS.CTES BANCOS NACIONALES</v>
          </cell>
          <cell r="C176">
            <v>0</v>
          </cell>
          <cell r="D176">
            <v>0</v>
          </cell>
          <cell r="E176">
            <v>0</v>
          </cell>
          <cell r="F176">
            <v>0</v>
          </cell>
          <cell r="G176">
            <v>0</v>
          </cell>
          <cell r="H176">
            <v>0</v>
          </cell>
          <cell r="I176">
            <v>0</v>
          </cell>
          <cell r="J176">
            <v>0</v>
          </cell>
          <cell r="K176">
            <v>0</v>
          </cell>
        </row>
        <row r="177">
          <cell r="A177" t="str">
            <v>12CKNZN</v>
          </cell>
          <cell r="B177" t="str">
            <v xml:space="preserve">PAG.ADQ.BCOS.COMERCIALES EN LIQ </v>
          </cell>
          <cell r="C177">
            <v>0</v>
          </cell>
          <cell r="D177">
            <v>0</v>
          </cell>
          <cell r="E177">
            <v>0</v>
          </cell>
          <cell r="F177">
            <v>0</v>
          </cell>
          <cell r="G177">
            <v>0</v>
          </cell>
          <cell r="H177">
            <v>0</v>
          </cell>
          <cell r="I177">
            <v>0</v>
          </cell>
          <cell r="J177">
            <v>0</v>
          </cell>
          <cell r="K177">
            <v>0</v>
          </cell>
        </row>
        <row r="178">
          <cell r="A178" t="str">
            <v>12ANNZN</v>
          </cell>
          <cell r="B178" t="str">
            <v xml:space="preserve">CONSOLIDAC. PREST.URGENCIA BCOS. COMERCIALES </v>
          </cell>
          <cell r="C178">
            <v>0</v>
          </cell>
          <cell r="D178">
            <v>0</v>
          </cell>
          <cell r="E178">
            <v>0</v>
          </cell>
          <cell r="F178">
            <v>0</v>
          </cell>
          <cell r="G178">
            <v>0</v>
          </cell>
          <cell r="H178">
            <v>0</v>
          </cell>
          <cell r="I178">
            <v>0</v>
          </cell>
          <cell r="J178">
            <v>0</v>
          </cell>
          <cell r="K178">
            <v>0</v>
          </cell>
        </row>
        <row r="179">
          <cell r="A179" t="str">
            <v>12AJNZN</v>
          </cell>
          <cell r="B179" t="str">
            <v>FONDOS LICITADOS A BANCOS COMERCIALES,</v>
          </cell>
          <cell r="C179">
            <v>0</v>
          </cell>
          <cell r="D179">
            <v>0</v>
          </cell>
          <cell r="E179">
            <v>0</v>
          </cell>
          <cell r="F179">
            <v>0</v>
          </cell>
          <cell r="G179">
            <v>0</v>
          </cell>
          <cell r="H179">
            <v>0</v>
          </cell>
          <cell r="I179">
            <v>0</v>
          </cell>
          <cell r="J179">
            <v>0</v>
          </cell>
          <cell r="K179">
            <v>0</v>
          </cell>
        </row>
        <row r="180">
          <cell r="A180" t="str">
            <v>12AVNZN</v>
          </cell>
          <cell r="B180" t="str">
            <v>REAJ.P.RECIBIR P.FDOS.LICITADOS A BCOS.COMERC.</v>
          </cell>
          <cell r="C180">
            <v>0</v>
          </cell>
          <cell r="D180">
            <v>0</v>
          </cell>
          <cell r="E180">
            <v>0</v>
          </cell>
          <cell r="F180">
            <v>0</v>
          </cell>
          <cell r="G180">
            <v>0</v>
          </cell>
          <cell r="H180">
            <v>0</v>
          </cell>
          <cell r="I180">
            <v>0</v>
          </cell>
          <cell r="J180">
            <v>0</v>
          </cell>
          <cell r="K180">
            <v>0</v>
          </cell>
        </row>
        <row r="181">
          <cell r="A181" t="str">
            <v>12AZNZN</v>
          </cell>
          <cell r="B181" t="str">
            <v>BONOS ADQUIRIDOS A BCOS.COMERCIALES</v>
          </cell>
          <cell r="C181">
            <v>0</v>
          </cell>
          <cell r="D181">
            <v>0</v>
          </cell>
          <cell r="E181">
            <v>0</v>
          </cell>
          <cell r="F181">
            <v>0</v>
          </cell>
          <cell r="G181">
            <v>0</v>
          </cell>
          <cell r="H181">
            <v>0</v>
          </cell>
          <cell r="I181">
            <v>0</v>
          </cell>
          <cell r="J181">
            <v>0</v>
          </cell>
          <cell r="K181">
            <v>0</v>
          </cell>
        </row>
        <row r="182">
          <cell r="A182" t="str">
            <v>12CCNZN</v>
          </cell>
          <cell r="B182" t="str">
            <v xml:space="preserve">REAJ.P.COBRAR S.BONOS BCOS.COMERCIALES </v>
          </cell>
          <cell r="C182">
            <v>0</v>
          </cell>
          <cell r="D182">
            <v>0</v>
          </cell>
          <cell r="E182">
            <v>0</v>
          </cell>
          <cell r="F182">
            <v>0</v>
          </cell>
          <cell r="G182">
            <v>0</v>
          </cell>
          <cell r="H182">
            <v>0</v>
          </cell>
          <cell r="I182">
            <v>0</v>
          </cell>
          <cell r="J182">
            <v>0</v>
          </cell>
          <cell r="K182">
            <v>0</v>
          </cell>
        </row>
        <row r="183">
          <cell r="A183" t="str">
            <v>12CINZN</v>
          </cell>
          <cell r="B183" t="str">
            <v xml:space="preserve">CARTERA ADQ.C.PACTO DE RETOVTA.BCOS.COM.(ACDO.1488, </v>
          </cell>
          <cell r="C183">
            <v>0</v>
          </cell>
          <cell r="D183">
            <v>0</v>
          </cell>
          <cell r="E183">
            <v>0</v>
          </cell>
          <cell r="F183">
            <v>0</v>
          </cell>
          <cell r="G183">
            <v>0</v>
          </cell>
          <cell r="H183">
            <v>0</v>
          </cell>
          <cell r="I183">
            <v>0</v>
          </cell>
          <cell r="J183">
            <v>0</v>
          </cell>
          <cell r="K183">
            <v>0</v>
          </cell>
        </row>
        <row r="184">
          <cell r="A184" t="str">
            <v>-</v>
          </cell>
          <cell r="B184" t="str">
            <v xml:space="preserve">PRESTAMOS PARA CUBRIR DEFICIT DE ENCAJE BCOS.COMER, </v>
          </cell>
          <cell r="C184">
            <v>0</v>
          </cell>
          <cell r="D184">
            <v>0</v>
          </cell>
          <cell r="E184">
            <v>0</v>
          </cell>
          <cell r="F184">
            <v>0</v>
          </cell>
          <cell r="G184">
            <v>0</v>
          </cell>
          <cell r="H184">
            <v>0</v>
          </cell>
          <cell r="I184">
            <v>0</v>
          </cell>
          <cell r="J184">
            <v>0</v>
          </cell>
          <cell r="K184">
            <v>0</v>
          </cell>
        </row>
        <row r="185">
          <cell r="A185" t="str">
            <v>12MTNZN</v>
          </cell>
          <cell r="B185" t="str">
            <v xml:space="preserve">DOCUMENTOS DE CDTO.HIPOTECARIO ADQ.BCOS.COMERC. </v>
          </cell>
          <cell r="C185">
            <v>627</v>
          </cell>
          <cell r="D185">
            <v>623</v>
          </cell>
          <cell r="E185">
            <v>612</v>
          </cell>
          <cell r="F185">
            <v>477</v>
          </cell>
          <cell r="G185">
            <v>474</v>
          </cell>
          <cell r="H185">
            <v>462</v>
          </cell>
          <cell r="I185">
            <v>331</v>
          </cell>
          <cell r="J185">
            <v>329</v>
          </cell>
          <cell r="K185">
            <v>316</v>
          </cell>
        </row>
        <row r="186">
          <cell r="A186" t="str">
            <v>12CQNZN</v>
          </cell>
          <cell r="B186" t="str">
            <v>REAJ.COBRAR S.CPRA.DOC.CDTO HIP ADQ.B.COM.</v>
          </cell>
          <cell r="C186">
            <v>4881</v>
          </cell>
          <cell r="D186">
            <v>4848</v>
          </cell>
          <cell r="E186">
            <v>4790</v>
          </cell>
          <cell r="F186">
            <v>3777</v>
          </cell>
          <cell r="G186">
            <v>3770</v>
          </cell>
          <cell r="H186">
            <v>3664</v>
          </cell>
          <cell r="I186">
            <v>2619</v>
          </cell>
          <cell r="J186">
            <v>2597</v>
          </cell>
          <cell r="K186">
            <v>2505</v>
          </cell>
        </row>
        <row r="187">
          <cell r="A187" t="str">
            <v>-</v>
          </cell>
          <cell r="B187" t="str">
            <v xml:space="preserve">ANTICIPOS DE CREDITOS AL SISTEMA FINANC.BCOS.COMER, </v>
          </cell>
          <cell r="C187">
            <v>0</v>
          </cell>
          <cell r="D187">
            <v>0</v>
          </cell>
          <cell r="E187">
            <v>0</v>
          </cell>
          <cell r="F187">
            <v>0</v>
          </cell>
          <cell r="G187">
            <v>0</v>
          </cell>
          <cell r="H187">
            <v>0</v>
          </cell>
          <cell r="I187">
            <v>0</v>
          </cell>
          <cell r="J187">
            <v>0</v>
          </cell>
          <cell r="K187">
            <v>0</v>
          </cell>
        </row>
        <row r="188">
          <cell r="A188" t="str">
            <v>12MUNZN</v>
          </cell>
          <cell r="B188" t="str">
            <v xml:space="preserve">CONSOLIDACION PRESTAMOS URGENCIA BCOS.COMERCIALES, </v>
          </cell>
          <cell r="C188">
            <v>0</v>
          </cell>
          <cell r="D188">
            <v>0</v>
          </cell>
          <cell r="E188">
            <v>0</v>
          </cell>
          <cell r="F188">
            <v>0</v>
          </cell>
          <cell r="G188">
            <v>0</v>
          </cell>
          <cell r="H188">
            <v>0</v>
          </cell>
          <cell r="I188">
            <v>0</v>
          </cell>
          <cell r="J188">
            <v>0</v>
          </cell>
          <cell r="K188">
            <v>0</v>
          </cell>
        </row>
        <row r="189">
          <cell r="A189" t="str">
            <v>12CRNZN</v>
          </cell>
          <cell r="B189" t="str">
            <v xml:space="preserve">L.CR.P.REPROGRAMACION DEUDAS BCOS.COMERCIALES </v>
          </cell>
          <cell r="C189">
            <v>0</v>
          </cell>
          <cell r="D189">
            <v>0</v>
          </cell>
          <cell r="E189">
            <v>0</v>
          </cell>
          <cell r="F189">
            <v>0</v>
          </cell>
          <cell r="G189">
            <v>0</v>
          </cell>
          <cell r="H189">
            <v>0</v>
          </cell>
          <cell r="I189">
            <v>0</v>
          </cell>
          <cell r="J189">
            <v>0</v>
          </cell>
          <cell r="K189">
            <v>0</v>
          </cell>
        </row>
        <row r="190">
          <cell r="A190" t="str">
            <v>12CTNZN</v>
          </cell>
          <cell r="B190" t="str">
            <v xml:space="preserve">REAJ.P.COB.S.LC.REPROG.DEUDAS BCOS.COMERCIALRS </v>
          </cell>
          <cell r="C190">
            <v>0</v>
          </cell>
          <cell r="D190">
            <v>0</v>
          </cell>
          <cell r="E190">
            <v>0</v>
          </cell>
          <cell r="F190">
            <v>0</v>
          </cell>
          <cell r="G190">
            <v>0</v>
          </cell>
          <cell r="H190">
            <v>0</v>
          </cell>
          <cell r="I190">
            <v>0</v>
          </cell>
          <cell r="J190">
            <v>0</v>
          </cell>
          <cell r="K190">
            <v>0</v>
          </cell>
        </row>
        <row r="191">
          <cell r="A191" t="str">
            <v>12HPNZN</v>
          </cell>
          <cell r="B191" t="str">
            <v xml:space="preserve">LINEA CREDITO CORTO PLAZO A BCOS.COMERCIALES </v>
          </cell>
          <cell r="C191">
            <v>0</v>
          </cell>
          <cell r="D191">
            <v>0</v>
          </cell>
          <cell r="E191">
            <v>0</v>
          </cell>
          <cell r="F191">
            <v>0</v>
          </cell>
          <cell r="G191">
            <v>0</v>
          </cell>
          <cell r="H191">
            <v>0</v>
          </cell>
          <cell r="I191">
            <v>0</v>
          </cell>
          <cell r="J191">
            <v>0</v>
          </cell>
          <cell r="K191">
            <v>0</v>
          </cell>
        </row>
        <row r="192">
          <cell r="A192" t="str">
            <v>12HKNZN</v>
          </cell>
          <cell r="B192" t="str">
            <v xml:space="preserve">REAJ.P.COBRAR S/L/C.CORTO PLAZO BANCOS COMERCIALES, </v>
          </cell>
          <cell r="C192">
            <v>0</v>
          </cell>
          <cell r="D192">
            <v>0</v>
          </cell>
          <cell r="E192">
            <v>0</v>
          </cell>
          <cell r="F192">
            <v>0</v>
          </cell>
          <cell r="G192">
            <v>0</v>
          </cell>
          <cell r="H192">
            <v>0</v>
          </cell>
          <cell r="I192">
            <v>0</v>
          </cell>
          <cell r="J192">
            <v>0</v>
          </cell>
          <cell r="K192">
            <v>0</v>
          </cell>
        </row>
        <row r="193">
          <cell r="A193" t="str">
            <v>12KINZN</v>
          </cell>
          <cell r="B193" t="str">
            <v xml:space="preserve">REAJUSTES POR COBRAR S.CONSOLID.PRES.URGENCIA </v>
          </cell>
          <cell r="C193">
            <v>0</v>
          </cell>
          <cell r="D193">
            <v>0</v>
          </cell>
          <cell r="E193">
            <v>0</v>
          </cell>
          <cell r="F193">
            <v>0</v>
          </cell>
          <cell r="G193">
            <v>0</v>
          </cell>
          <cell r="H193">
            <v>0</v>
          </cell>
          <cell r="I193">
            <v>0</v>
          </cell>
          <cell r="J193">
            <v>0</v>
          </cell>
          <cell r="K193">
            <v>0</v>
          </cell>
        </row>
        <row r="194">
          <cell r="A194" t="str">
            <v>12DQNZN</v>
          </cell>
          <cell r="B194" t="str">
            <v xml:space="preserve">LC.P.REPROGRAM.DEUDAS HIPOTECARIAS BCOS.COMERCIALE, </v>
          </cell>
          <cell r="C194">
            <v>27114</v>
          </cell>
          <cell r="D194">
            <v>26564</v>
          </cell>
          <cell r="E194">
            <v>26031</v>
          </cell>
          <cell r="F194">
            <v>25379</v>
          </cell>
          <cell r="G194">
            <v>24994</v>
          </cell>
          <cell r="H194">
            <v>24216</v>
          </cell>
          <cell r="I194">
            <v>23782</v>
          </cell>
          <cell r="J194">
            <v>23203</v>
          </cell>
          <cell r="K194">
            <v>22887</v>
          </cell>
        </row>
        <row r="195">
          <cell r="A195" t="str">
            <v>12DRNZN</v>
          </cell>
          <cell r="B195" t="str">
            <v xml:space="preserve">REAJ.P.COB.S.LC.REPROGRAM.DEUDAS HIPOT.BCOS.COMERC, </v>
          </cell>
          <cell r="C195">
            <v>288</v>
          </cell>
          <cell r="D195">
            <v>174</v>
          </cell>
          <cell r="E195">
            <v>282</v>
          </cell>
          <cell r="F195">
            <v>525</v>
          </cell>
          <cell r="G195">
            <v>570</v>
          </cell>
          <cell r="H195">
            <v>409</v>
          </cell>
          <cell r="I195">
            <v>370</v>
          </cell>
          <cell r="J195">
            <v>319</v>
          </cell>
          <cell r="K195">
            <v>333</v>
          </cell>
        </row>
        <row r="196">
          <cell r="A196" t="str">
            <v>12EWNZN</v>
          </cell>
          <cell r="B196" t="str">
            <v xml:space="preserve">CONTRATOS VTAS.CARTERA ADQ.A INST.FINANC.LIQ.B.COM, </v>
          </cell>
          <cell r="C196">
            <v>28</v>
          </cell>
          <cell r="D196">
            <v>28</v>
          </cell>
          <cell r="E196">
            <v>23</v>
          </cell>
          <cell r="F196">
            <v>23</v>
          </cell>
          <cell r="G196">
            <v>23</v>
          </cell>
          <cell r="H196">
            <v>18</v>
          </cell>
          <cell r="I196">
            <v>18</v>
          </cell>
          <cell r="J196">
            <v>18</v>
          </cell>
          <cell r="K196">
            <v>13</v>
          </cell>
        </row>
        <row r="197">
          <cell r="A197" t="str">
            <v>12DSNZN</v>
          </cell>
          <cell r="B197" t="str">
            <v>REAJ.P.COB S.CONTR.VTAS.CARTERA ADQ.INS.FIN.LIQ.B.</v>
          </cell>
          <cell r="C197">
            <v>143</v>
          </cell>
          <cell r="D197">
            <v>139</v>
          </cell>
          <cell r="E197">
            <v>119</v>
          </cell>
          <cell r="F197">
            <v>120</v>
          </cell>
          <cell r="G197">
            <v>117</v>
          </cell>
          <cell r="H197">
            <v>95</v>
          </cell>
          <cell r="I197">
            <v>94</v>
          </cell>
          <cell r="J197">
            <v>90</v>
          </cell>
          <cell r="K197">
            <v>68</v>
          </cell>
        </row>
        <row r="198">
          <cell r="A198" t="str">
            <v>12DTNZN</v>
          </cell>
          <cell r="B198" t="str">
            <v>LINEA CREDITO PARA CAPITAL DE TRABAJO BCOS.COM.,</v>
          </cell>
          <cell r="C198">
            <v>0</v>
          </cell>
          <cell r="D198">
            <v>0</v>
          </cell>
          <cell r="E198">
            <v>0</v>
          </cell>
          <cell r="F198">
            <v>0</v>
          </cell>
          <cell r="G198">
            <v>0</v>
          </cell>
          <cell r="H198">
            <v>0</v>
          </cell>
          <cell r="I198">
            <v>0</v>
          </cell>
          <cell r="J198">
            <v>0</v>
          </cell>
          <cell r="K198">
            <v>0</v>
          </cell>
        </row>
        <row r="199">
          <cell r="A199" t="str">
            <v>12DUNZN</v>
          </cell>
          <cell r="B199" t="str">
            <v xml:space="preserve">REAJ.P.COB.LC PARA CAPITAL DE TRABAJO BCOS.COM., </v>
          </cell>
          <cell r="C199">
            <v>0</v>
          </cell>
          <cell r="D199">
            <v>0</v>
          </cell>
          <cell r="E199">
            <v>0</v>
          </cell>
          <cell r="F199">
            <v>0</v>
          </cell>
          <cell r="G199">
            <v>0</v>
          </cell>
          <cell r="H199">
            <v>0</v>
          </cell>
          <cell r="I199">
            <v>0</v>
          </cell>
          <cell r="J199">
            <v>0</v>
          </cell>
          <cell r="K199">
            <v>0</v>
          </cell>
        </row>
        <row r="200">
          <cell r="A200" t="str">
            <v>12EYNZN</v>
          </cell>
          <cell r="B200" t="str">
            <v xml:space="preserve">PRESTAMO A BANCOS COMERCIALES </v>
          </cell>
          <cell r="C200">
            <v>0</v>
          </cell>
          <cell r="D200">
            <v>0</v>
          </cell>
          <cell r="E200">
            <v>0</v>
          </cell>
          <cell r="F200">
            <v>0</v>
          </cell>
          <cell r="G200">
            <v>0</v>
          </cell>
          <cell r="H200">
            <v>0</v>
          </cell>
          <cell r="I200">
            <v>0</v>
          </cell>
          <cell r="J200">
            <v>0</v>
          </cell>
          <cell r="K200">
            <v>0</v>
          </cell>
        </row>
        <row r="201">
          <cell r="A201" t="str">
            <v>12EZNZN</v>
          </cell>
          <cell r="B201" t="str">
            <v xml:space="preserve">REAJ.P.COB.POR PRESTAMOS A BANCOS COMERCIALES </v>
          </cell>
          <cell r="C201">
            <v>0</v>
          </cell>
          <cell r="D201">
            <v>0</v>
          </cell>
          <cell r="E201">
            <v>0</v>
          </cell>
          <cell r="F201">
            <v>0</v>
          </cell>
          <cell r="G201">
            <v>0</v>
          </cell>
          <cell r="H201">
            <v>0</v>
          </cell>
          <cell r="I201">
            <v>0</v>
          </cell>
          <cell r="J201">
            <v>0</v>
          </cell>
          <cell r="K201">
            <v>0</v>
          </cell>
        </row>
        <row r="202">
          <cell r="A202" t="str">
            <v>12GXNZN</v>
          </cell>
          <cell r="B202" t="str">
            <v xml:space="preserve">COMPRA CARTERA C/PACTO DE REVENTA P.CONTADO B.COM., </v>
          </cell>
          <cell r="C202">
            <v>0</v>
          </cell>
          <cell r="D202">
            <v>0</v>
          </cell>
          <cell r="E202">
            <v>0</v>
          </cell>
          <cell r="F202">
            <v>0</v>
          </cell>
          <cell r="G202">
            <v>0</v>
          </cell>
          <cell r="H202">
            <v>0</v>
          </cell>
          <cell r="I202">
            <v>0</v>
          </cell>
          <cell r="J202">
            <v>0</v>
          </cell>
          <cell r="K202">
            <v>0</v>
          </cell>
        </row>
        <row r="203">
          <cell r="A203" t="str">
            <v>12GYNZN</v>
          </cell>
          <cell r="B203" t="str">
            <v xml:space="preserve">REAJ.COMP.CART.C/PACTO DE REVENTA P.CONTADO B.COM., </v>
          </cell>
          <cell r="C203">
            <v>0</v>
          </cell>
          <cell r="D203">
            <v>0</v>
          </cell>
          <cell r="E203">
            <v>0</v>
          </cell>
          <cell r="F203">
            <v>0</v>
          </cell>
          <cell r="G203">
            <v>0</v>
          </cell>
          <cell r="H203">
            <v>0</v>
          </cell>
          <cell r="I203">
            <v>0</v>
          </cell>
          <cell r="J203">
            <v>0</v>
          </cell>
          <cell r="K203">
            <v>0</v>
          </cell>
        </row>
        <row r="204">
          <cell r="A204" t="str">
            <v>12CXNZN</v>
          </cell>
          <cell r="B204" t="str">
            <v xml:space="preserve">REPROG.CRED.DE CONSUMO BCOS.COMERCIALES </v>
          </cell>
          <cell r="C204">
            <v>0</v>
          </cell>
          <cell r="D204">
            <v>0</v>
          </cell>
          <cell r="E204">
            <v>0</v>
          </cell>
          <cell r="F204">
            <v>0</v>
          </cell>
          <cell r="G204">
            <v>0</v>
          </cell>
          <cell r="H204">
            <v>0</v>
          </cell>
          <cell r="I204">
            <v>0</v>
          </cell>
          <cell r="J204">
            <v>0</v>
          </cell>
          <cell r="K204">
            <v>0</v>
          </cell>
        </row>
        <row r="205">
          <cell r="A205" t="str">
            <v>12CYNZN</v>
          </cell>
          <cell r="B205" t="str">
            <v>REAJ.P.COBRAR S.REPROG.CRED.CONSUMO B.COMERC.</v>
          </cell>
          <cell r="C205">
            <v>0</v>
          </cell>
          <cell r="D205">
            <v>0</v>
          </cell>
          <cell r="E205">
            <v>0</v>
          </cell>
          <cell r="F205">
            <v>0</v>
          </cell>
          <cell r="G205">
            <v>0</v>
          </cell>
          <cell r="H205">
            <v>0</v>
          </cell>
          <cell r="I205">
            <v>0</v>
          </cell>
          <cell r="J205">
            <v>0</v>
          </cell>
          <cell r="K205">
            <v>0</v>
          </cell>
        </row>
        <row r="206">
          <cell r="A206" t="str">
            <v>12CZNZN</v>
          </cell>
          <cell r="B206" t="str">
            <v xml:space="preserve">REPROG.DEUDAS SECTOR PRODUC.(ACDO 1578) B.COMERC., </v>
          </cell>
          <cell r="C206">
            <v>0</v>
          </cell>
          <cell r="D206">
            <v>0</v>
          </cell>
          <cell r="E206">
            <v>0</v>
          </cell>
          <cell r="F206">
            <v>0</v>
          </cell>
          <cell r="G206">
            <v>0</v>
          </cell>
          <cell r="H206">
            <v>0</v>
          </cell>
          <cell r="I206">
            <v>0</v>
          </cell>
          <cell r="J206">
            <v>0</v>
          </cell>
          <cell r="K206">
            <v>0</v>
          </cell>
        </row>
        <row r="207">
          <cell r="A207" t="str">
            <v>12GZNZN</v>
          </cell>
          <cell r="B207" t="str">
            <v xml:space="preserve">REAJ.P.COBRAR S.REPROG.DEUDAS SECTOR PRODUC.B.COM., </v>
          </cell>
          <cell r="C207">
            <v>0</v>
          </cell>
          <cell r="D207">
            <v>0</v>
          </cell>
          <cell r="E207">
            <v>0</v>
          </cell>
          <cell r="F207">
            <v>0</v>
          </cell>
          <cell r="G207">
            <v>0</v>
          </cell>
          <cell r="H207">
            <v>0</v>
          </cell>
          <cell r="I207">
            <v>0</v>
          </cell>
          <cell r="J207">
            <v>0</v>
          </cell>
          <cell r="K207">
            <v>0</v>
          </cell>
        </row>
        <row r="208">
          <cell r="A208" t="str">
            <v>12NQNZN</v>
          </cell>
          <cell r="B208" t="str">
            <v xml:space="preserve">DESCUENTO DE INSTRUMENTOS FINANCIEROS B.COMERC.MN, </v>
          </cell>
          <cell r="C208">
            <v>0</v>
          </cell>
          <cell r="D208">
            <v>0</v>
          </cell>
          <cell r="E208">
            <v>0</v>
          </cell>
          <cell r="F208">
            <v>0</v>
          </cell>
          <cell r="G208">
            <v>0</v>
          </cell>
          <cell r="H208">
            <v>0</v>
          </cell>
          <cell r="I208">
            <v>0</v>
          </cell>
          <cell r="J208">
            <v>0</v>
          </cell>
          <cell r="K208">
            <v>0</v>
          </cell>
        </row>
        <row r="209">
          <cell r="A209" t="str">
            <v>12NRNZN</v>
          </cell>
          <cell r="B209" t="str">
            <v>REAJ.P.COBRAR S.DESC.INSTRUM.FINANC.B.COMERC.</v>
          </cell>
          <cell r="C209">
            <v>0</v>
          </cell>
          <cell r="D209">
            <v>0</v>
          </cell>
          <cell r="E209">
            <v>0</v>
          </cell>
          <cell r="F209">
            <v>0</v>
          </cell>
          <cell r="G209">
            <v>0</v>
          </cell>
          <cell r="H209">
            <v>0</v>
          </cell>
          <cell r="I209">
            <v>0</v>
          </cell>
          <cell r="J209">
            <v>0</v>
          </cell>
          <cell r="K209">
            <v>0</v>
          </cell>
        </row>
        <row r="210">
          <cell r="A210" t="str">
            <v>12NUNZN</v>
          </cell>
          <cell r="B210" t="str">
            <v>LINEA DE CREDITO DE MEDIANO PLAZO A BCOS.COMERC.</v>
          </cell>
          <cell r="C210">
            <v>0</v>
          </cell>
          <cell r="D210">
            <v>0</v>
          </cell>
          <cell r="E210">
            <v>0</v>
          </cell>
          <cell r="F210">
            <v>0</v>
          </cell>
          <cell r="G210">
            <v>0</v>
          </cell>
          <cell r="H210">
            <v>0</v>
          </cell>
          <cell r="I210">
            <v>0</v>
          </cell>
          <cell r="J210">
            <v>0</v>
          </cell>
          <cell r="K210">
            <v>0</v>
          </cell>
        </row>
        <row r="211">
          <cell r="A211" t="str">
            <v>12NVNZN</v>
          </cell>
          <cell r="B211" t="str">
            <v>REAJ.P.COB.S.LC.DE MEDIANO PLAZO A BCOS.COMERC.</v>
          </cell>
          <cell r="C211">
            <v>0</v>
          </cell>
          <cell r="D211">
            <v>0</v>
          </cell>
          <cell r="E211">
            <v>0</v>
          </cell>
          <cell r="F211">
            <v>0</v>
          </cell>
          <cell r="G211">
            <v>0</v>
          </cell>
          <cell r="H211">
            <v>0</v>
          </cell>
          <cell r="I211">
            <v>0</v>
          </cell>
          <cell r="J211">
            <v>0</v>
          </cell>
          <cell r="K211">
            <v>0</v>
          </cell>
        </row>
        <row r="212">
          <cell r="A212" t="str">
            <v>12HJNZN</v>
          </cell>
          <cell r="B212" t="str">
            <v>CONTRATO NOVACION CARTERA POR OBLIGACION SUBORDINA</v>
          </cell>
          <cell r="C212">
            <v>762145</v>
          </cell>
          <cell r="D212">
            <v>762145</v>
          </cell>
          <cell r="E212">
            <v>762145</v>
          </cell>
          <cell r="F212">
            <v>895586</v>
          </cell>
          <cell r="G212">
            <v>895586</v>
          </cell>
          <cell r="H212">
            <v>895586</v>
          </cell>
          <cell r="I212">
            <v>895586</v>
          </cell>
          <cell r="J212">
            <v>895586</v>
          </cell>
          <cell r="K212">
            <v>895586</v>
          </cell>
        </row>
        <row r="213">
          <cell r="A213" t="str">
            <v>12HONZN</v>
          </cell>
          <cell r="B213" t="str">
            <v xml:space="preserve">REAJUSTES P.COBRAR S.CONTRATO NOVACION CART.SUBOR., </v>
          </cell>
          <cell r="C213">
            <v>97685</v>
          </cell>
          <cell r="D213">
            <v>97268</v>
          </cell>
          <cell r="E213">
            <v>102419</v>
          </cell>
          <cell r="F213">
            <v>0</v>
          </cell>
          <cell r="G213">
            <v>2573</v>
          </cell>
          <cell r="H213">
            <v>-204</v>
          </cell>
          <cell r="I213">
            <v>-1280</v>
          </cell>
          <cell r="J213">
            <v>-1914</v>
          </cell>
          <cell r="K213">
            <v>-924</v>
          </cell>
        </row>
        <row r="214">
          <cell r="A214" t="str">
            <v>12HUNZN</v>
          </cell>
          <cell r="B214" t="str">
            <v xml:space="preserve">CRED.MODALIDAD UNO LIBOR AJUSTADA AC 1686 BCOM </v>
          </cell>
          <cell r="C214">
            <v>481</v>
          </cell>
          <cell r="D214">
            <v>442</v>
          </cell>
          <cell r="E214">
            <v>0</v>
          </cell>
          <cell r="F214">
            <v>0</v>
          </cell>
          <cell r="G214">
            <v>0</v>
          </cell>
          <cell r="H214">
            <v>0</v>
          </cell>
          <cell r="I214">
            <v>0</v>
          </cell>
          <cell r="J214">
            <v>0</v>
          </cell>
          <cell r="K214">
            <v>0</v>
          </cell>
        </row>
        <row r="215">
          <cell r="A215" t="str">
            <v>12HINZN</v>
          </cell>
          <cell r="B215" t="str">
            <v xml:space="preserve">CRED.MODALIDAD UNO TIP 91-365 BCOS.COMERCIALES </v>
          </cell>
          <cell r="C215">
            <v>0</v>
          </cell>
          <cell r="D215">
            <v>0</v>
          </cell>
          <cell r="E215">
            <v>0</v>
          </cell>
          <cell r="F215">
            <v>0</v>
          </cell>
          <cell r="G215">
            <v>0</v>
          </cell>
          <cell r="H215">
            <v>0</v>
          </cell>
          <cell r="I215">
            <v>0</v>
          </cell>
          <cell r="J215">
            <v>0</v>
          </cell>
          <cell r="K215">
            <v>0</v>
          </cell>
        </row>
        <row r="216">
          <cell r="A216" t="str">
            <v>12HVNZN</v>
          </cell>
          <cell r="B216" t="str">
            <v xml:space="preserve">CRED.MODALIDAD DOS LIBOR AJUSTADA AC 1686 BCOM </v>
          </cell>
          <cell r="C216">
            <v>548</v>
          </cell>
          <cell r="D216">
            <v>548</v>
          </cell>
          <cell r="E216">
            <v>551</v>
          </cell>
          <cell r="F216">
            <v>557</v>
          </cell>
          <cell r="G216">
            <v>559</v>
          </cell>
          <cell r="H216">
            <v>557</v>
          </cell>
          <cell r="I216">
            <v>446</v>
          </cell>
          <cell r="J216">
            <v>446</v>
          </cell>
          <cell r="K216">
            <v>446</v>
          </cell>
        </row>
        <row r="217">
          <cell r="A217" t="str">
            <v>12IYNZN</v>
          </cell>
          <cell r="B217" t="str">
            <v>CRED.MODALIDAD DOS TIP 91-365 BCOS.COMERCIALES</v>
          </cell>
          <cell r="C217">
            <v>0</v>
          </cell>
          <cell r="D217">
            <v>0</v>
          </cell>
          <cell r="E217">
            <v>0</v>
          </cell>
          <cell r="F217">
            <v>0</v>
          </cell>
          <cell r="G217">
            <v>0</v>
          </cell>
          <cell r="H217">
            <v>0</v>
          </cell>
          <cell r="I217">
            <v>0</v>
          </cell>
          <cell r="J217">
            <v>0</v>
          </cell>
          <cell r="K217">
            <v>0</v>
          </cell>
        </row>
        <row r="218">
          <cell r="A218" t="str">
            <v>12HWNZN</v>
          </cell>
          <cell r="B218" t="str">
            <v>CRED.MODALIDAD DOS TIP 30-89 DS BCOS.COMER.</v>
          </cell>
          <cell r="C218">
            <v>0</v>
          </cell>
          <cell r="D218">
            <v>0</v>
          </cell>
          <cell r="E218">
            <v>0</v>
          </cell>
          <cell r="F218">
            <v>0</v>
          </cell>
          <cell r="G218">
            <v>0</v>
          </cell>
          <cell r="H218">
            <v>0</v>
          </cell>
          <cell r="I218">
            <v>0</v>
          </cell>
          <cell r="J218">
            <v>0</v>
          </cell>
          <cell r="K218">
            <v>0</v>
          </cell>
        </row>
        <row r="219">
          <cell r="A219" t="str">
            <v>12HZNZN</v>
          </cell>
          <cell r="B219" t="str">
            <v xml:space="preserve">REPROGRAMAC.DEUDAS ACDO.1589 BCOS.COMERCIALES </v>
          </cell>
          <cell r="C219">
            <v>0</v>
          </cell>
          <cell r="D219">
            <v>0</v>
          </cell>
          <cell r="E219">
            <v>0</v>
          </cell>
          <cell r="F219">
            <v>0</v>
          </cell>
          <cell r="G219">
            <v>0</v>
          </cell>
          <cell r="H219">
            <v>0</v>
          </cell>
          <cell r="I219">
            <v>0</v>
          </cell>
          <cell r="J219">
            <v>0</v>
          </cell>
          <cell r="K219">
            <v>0</v>
          </cell>
        </row>
        <row r="220">
          <cell r="A220" t="str">
            <v>12HYNZN</v>
          </cell>
          <cell r="B220" t="str">
            <v>REAJ.P/COBR.S/REPROG.DEUDAS AC.1589 BCOS.COMERC.</v>
          </cell>
          <cell r="C220">
            <v>0</v>
          </cell>
          <cell r="D220">
            <v>0</v>
          </cell>
          <cell r="E220">
            <v>0</v>
          </cell>
          <cell r="F220">
            <v>0</v>
          </cell>
          <cell r="G220">
            <v>0</v>
          </cell>
          <cell r="H220">
            <v>0</v>
          </cell>
          <cell r="I220">
            <v>0</v>
          </cell>
          <cell r="J220">
            <v>0</v>
          </cell>
          <cell r="K220">
            <v>0</v>
          </cell>
        </row>
        <row r="221">
          <cell r="A221" t="str">
            <v>12IZNZN</v>
          </cell>
          <cell r="B221" t="str">
            <v>L/C P.CONSTITUIR RESERVA TECNICA BCOS.COMERC.</v>
          </cell>
          <cell r="C221">
            <v>0</v>
          </cell>
          <cell r="D221">
            <v>0</v>
          </cell>
          <cell r="E221">
            <v>0</v>
          </cell>
          <cell r="F221">
            <v>0</v>
          </cell>
          <cell r="G221">
            <v>0</v>
          </cell>
          <cell r="H221">
            <v>0</v>
          </cell>
          <cell r="I221">
            <v>0</v>
          </cell>
          <cell r="J221">
            <v>0</v>
          </cell>
          <cell r="K221">
            <v>0</v>
          </cell>
        </row>
        <row r="222">
          <cell r="A222" t="str">
            <v>12JENZN</v>
          </cell>
          <cell r="B222" t="str">
            <v>REAJ.P.COBRAR S/L/C P.CONSTITUIR RESERVA TEC.BCOM,</v>
          </cell>
          <cell r="C222">
            <v>0</v>
          </cell>
          <cell r="D222">
            <v>0</v>
          </cell>
          <cell r="E222">
            <v>0</v>
          </cell>
          <cell r="F222">
            <v>0</v>
          </cell>
          <cell r="G222">
            <v>0</v>
          </cell>
          <cell r="H222">
            <v>0</v>
          </cell>
          <cell r="I222">
            <v>0</v>
          </cell>
          <cell r="J222">
            <v>0</v>
          </cell>
          <cell r="K222">
            <v>0</v>
          </cell>
        </row>
        <row r="223">
          <cell r="A223" t="str">
            <v>-</v>
          </cell>
          <cell r="B223" t="str">
            <v>L/REDES.PARA FINANC.DE EXPORT.AC.1719 BCOS COMER.</v>
          </cell>
          <cell r="C223">
            <v>0</v>
          </cell>
          <cell r="D223">
            <v>0</v>
          </cell>
          <cell r="E223">
            <v>0</v>
          </cell>
          <cell r="F223">
            <v>0</v>
          </cell>
          <cell r="G223">
            <v>0</v>
          </cell>
          <cell r="H223">
            <v>0</v>
          </cell>
          <cell r="I223">
            <v>0</v>
          </cell>
          <cell r="J223">
            <v>0</v>
          </cell>
          <cell r="K223">
            <v>0</v>
          </cell>
        </row>
        <row r="224">
          <cell r="A224" t="str">
            <v>12JUNZN</v>
          </cell>
          <cell r="B224" t="str">
            <v>L/C P.LICIT.CART.HIPOT.ANAP.AC.1901 BCOS.COMER.</v>
          </cell>
          <cell r="C224">
            <v>6284</v>
          </cell>
          <cell r="D224">
            <v>6161</v>
          </cell>
          <cell r="E224">
            <v>6039</v>
          </cell>
          <cell r="F224">
            <v>5915</v>
          </cell>
          <cell r="G224">
            <v>5915</v>
          </cell>
          <cell r="H224">
            <v>5667</v>
          </cell>
          <cell r="I224">
            <v>5541</v>
          </cell>
          <cell r="J224">
            <v>5541</v>
          </cell>
          <cell r="K224">
            <v>5289</v>
          </cell>
        </row>
        <row r="225">
          <cell r="A225" t="str">
            <v>12JVNZN</v>
          </cell>
          <cell r="B225" t="str">
            <v>REAJ.P.L/C. LICIT.CART.HIP.ANAP AC.1901 B.COMER.</v>
          </cell>
          <cell r="C225">
            <v>15277</v>
          </cell>
          <cell r="D225">
            <v>14969</v>
          </cell>
          <cell r="E225">
            <v>14795</v>
          </cell>
          <cell r="F225">
            <v>14712</v>
          </cell>
          <cell r="G225">
            <v>14771</v>
          </cell>
          <cell r="H225">
            <v>14089</v>
          </cell>
          <cell r="I225">
            <v>13754</v>
          </cell>
          <cell r="J225">
            <v>13741</v>
          </cell>
          <cell r="K225">
            <v>13135</v>
          </cell>
        </row>
        <row r="226">
          <cell r="A226" t="str">
            <v>12JXNZN</v>
          </cell>
          <cell r="B226" t="str">
            <v>COMPRA PAGARES DEL BC C/PACTO RETROV. BCOM.</v>
          </cell>
          <cell r="C226">
            <v>63000</v>
          </cell>
          <cell r="D226">
            <v>0</v>
          </cell>
          <cell r="E226">
            <v>0</v>
          </cell>
          <cell r="F226">
            <v>0</v>
          </cell>
          <cell r="G226">
            <v>0</v>
          </cell>
          <cell r="H226">
            <v>0</v>
          </cell>
          <cell r="I226">
            <v>0</v>
          </cell>
          <cell r="J226">
            <v>0</v>
          </cell>
          <cell r="K226">
            <v>0</v>
          </cell>
        </row>
        <row r="227">
          <cell r="A227" t="str">
            <v>12MQNZN</v>
          </cell>
          <cell r="B227" t="str">
            <v>SALDOS DE PRECIO POR VENTA DE ACTIVO FIJO,</v>
          </cell>
          <cell r="C227">
            <v>0</v>
          </cell>
          <cell r="D227">
            <v>0</v>
          </cell>
          <cell r="E227">
            <v>0</v>
          </cell>
          <cell r="F227">
            <v>0</v>
          </cell>
          <cell r="G227">
            <v>0</v>
          </cell>
          <cell r="H227">
            <v>0</v>
          </cell>
          <cell r="I227">
            <v>0</v>
          </cell>
          <cell r="J227">
            <v>0</v>
          </cell>
          <cell r="K227">
            <v>0</v>
          </cell>
        </row>
        <row r="228">
          <cell r="A228" t="str">
            <v>13DZNZN</v>
          </cell>
          <cell r="B228" t="str">
            <v xml:space="preserve">VTAS.CBIO.PZO.C/FINANC.EN </v>
          </cell>
          <cell r="C228">
            <v>0</v>
          </cell>
          <cell r="D228">
            <v>0</v>
          </cell>
          <cell r="E228">
            <v>0</v>
          </cell>
          <cell r="F228">
            <v>0</v>
          </cell>
          <cell r="G228">
            <v>0</v>
          </cell>
          <cell r="H228">
            <v>0</v>
          </cell>
          <cell r="I228">
            <v>0</v>
          </cell>
          <cell r="J228">
            <v>0</v>
          </cell>
          <cell r="K228">
            <v>0</v>
          </cell>
        </row>
        <row r="229">
          <cell r="A229" t="str">
            <v>12EANZN</v>
          </cell>
          <cell r="B229" t="str">
            <v>REAJ.P.COBRAR.S.VTA.CBIO. C.FTO.EN ME O.INST</v>
          </cell>
          <cell r="C229">
            <v>0</v>
          </cell>
          <cell r="D229">
            <v>0</v>
          </cell>
          <cell r="E229">
            <v>0</v>
          </cell>
          <cell r="F229">
            <v>0</v>
          </cell>
          <cell r="G229">
            <v>0</v>
          </cell>
          <cell r="H229">
            <v>0</v>
          </cell>
          <cell r="I229">
            <v>0</v>
          </cell>
          <cell r="J229">
            <v>0</v>
          </cell>
          <cell r="K229">
            <v>0</v>
          </cell>
        </row>
        <row r="230">
          <cell r="A230" t="str">
            <v>13CANZN</v>
          </cell>
          <cell r="B230" t="str">
            <v xml:space="preserve">REF.REAJUSTABLES OTRAS INSTITUCIONES, </v>
          </cell>
          <cell r="C230">
            <v>0</v>
          </cell>
          <cell r="D230">
            <v>0</v>
          </cell>
          <cell r="E230">
            <v>0</v>
          </cell>
          <cell r="F230">
            <v>0</v>
          </cell>
          <cell r="G230">
            <v>0</v>
          </cell>
          <cell r="H230">
            <v>0</v>
          </cell>
          <cell r="I230">
            <v>0</v>
          </cell>
          <cell r="J230">
            <v>0</v>
          </cell>
          <cell r="K230">
            <v>0</v>
          </cell>
        </row>
        <row r="231">
          <cell r="A231" t="str">
            <v>12MRNZN</v>
          </cell>
          <cell r="B231" t="str">
            <v>PAGARES ADQUIRIDOS OTRAS INSTITUCIONES</v>
          </cell>
          <cell r="C231">
            <v>0</v>
          </cell>
          <cell r="D231">
            <v>0</v>
          </cell>
          <cell r="E231">
            <v>0</v>
          </cell>
          <cell r="F231">
            <v>0</v>
          </cell>
          <cell r="G231">
            <v>0</v>
          </cell>
          <cell r="H231">
            <v>0</v>
          </cell>
          <cell r="I231">
            <v>0</v>
          </cell>
          <cell r="J231">
            <v>0</v>
          </cell>
          <cell r="K231">
            <v>0</v>
          </cell>
        </row>
        <row r="232">
          <cell r="A232" t="str">
            <v>12MNNZN</v>
          </cell>
          <cell r="B232" t="str">
            <v>REDESCUENTOS A SOCIEDADES FINANCIERAS,</v>
          </cell>
          <cell r="C232">
            <v>0</v>
          </cell>
          <cell r="D232">
            <v>0</v>
          </cell>
          <cell r="E232">
            <v>0</v>
          </cell>
          <cell r="F232">
            <v>0</v>
          </cell>
          <cell r="G232">
            <v>0</v>
          </cell>
          <cell r="H232">
            <v>0</v>
          </cell>
          <cell r="I232">
            <v>0</v>
          </cell>
          <cell r="J232">
            <v>0</v>
          </cell>
          <cell r="K232">
            <v>0</v>
          </cell>
        </row>
        <row r="233">
          <cell r="A233" t="str">
            <v>12DENZN</v>
          </cell>
          <cell r="B233" t="str">
            <v xml:space="preserve">CONV.CRED.OPERAC.CAF </v>
          </cell>
          <cell r="C233">
            <v>0</v>
          </cell>
          <cell r="D233">
            <v>0</v>
          </cell>
          <cell r="E233">
            <v>0</v>
          </cell>
          <cell r="F233">
            <v>0</v>
          </cell>
          <cell r="G233">
            <v>0</v>
          </cell>
          <cell r="H233">
            <v>0</v>
          </cell>
          <cell r="I233">
            <v>0</v>
          </cell>
          <cell r="J233">
            <v>0</v>
          </cell>
          <cell r="K233">
            <v>0</v>
          </cell>
        </row>
        <row r="234">
          <cell r="A234" t="str">
            <v>12BWNZN</v>
          </cell>
          <cell r="B234" t="str">
            <v xml:space="preserve">CRED.AAP.NAC.DEL.2824 </v>
          </cell>
          <cell r="C234">
            <v>0</v>
          </cell>
          <cell r="D234">
            <v>0</v>
          </cell>
          <cell r="E234">
            <v>0</v>
          </cell>
          <cell r="F234">
            <v>0</v>
          </cell>
          <cell r="G234">
            <v>0</v>
          </cell>
          <cell r="H234">
            <v>0</v>
          </cell>
          <cell r="I234">
            <v>0</v>
          </cell>
          <cell r="J234">
            <v>0</v>
          </cell>
          <cell r="K234">
            <v>0</v>
          </cell>
        </row>
        <row r="235">
          <cell r="A235" t="str">
            <v>12BZNZN</v>
          </cell>
          <cell r="B235" t="str">
            <v xml:space="preserve">L/C AAP NAC.DL 2824 </v>
          </cell>
          <cell r="C235">
            <v>0</v>
          </cell>
          <cell r="D235">
            <v>0</v>
          </cell>
          <cell r="E235">
            <v>0</v>
          </cell>
          <cell r="F235">
            <v>0</v>
          </cell>
          <cell r="G235">
            <v>0</v>
          </cell>
          <cell r="H235">
            <v>0</v>
          </cell>
          <cell r="I235">
            <v>0</v>
          </cell>
          <cell r="J235">
            <v>0</v>
          </cell>
          <cell r="K235">
            <v>0</v>
          </cell>
        </row>
        <row r="236">
          <cell r="A236" t="str">
            <v>12EGNZN</v>
          </cell>
          <cell r="B236" t="str">
            <v xml:space="preserve">LC INSTIT.FINANCIERAS NO BANCARIAS </v>
          </cell>
          <cell r="C236">
            <v>0</v>
          </cell>
          <cell r="D236">
            <v>0</v>
          </cell>
          <cell r="E236">
            <v>0</v>
          </cell>
          <cell r="F236">
            <v>0</v>
          </cell>
          <cell r="G236">
            <v>0</v>
          </cell>
          <cell r="H236">
            <v>0</v>
          </cell>
          <cell r="I236">
            <v>0</v>
          </cell>
          <cell r="J236">
            <v>0</v>
          </cell>
          <cell r="K236">
            <v>0</v>
          </cell>
        </row>
        <row r="237">
          <cell r="A237" t="str">
            <v>12GKNZN</v>
          </cell>
          <cell r="B237" t="str">
            <v xml:space="preserve">LIN.REAJ.A BCOS. FOMENTO </v>
          </cell>
          <cell r="C237">
            <v>0</v>
          </cell>
          <cell r="D237">
            <v>0</v>
          </cell>
          <cell r="E237">
            <v>0</v>
          </cell>
          <cell r="F237">
            <v>0</v>
          </cell>
          <cell r="G237">
            <v>0</v>
          </cell>
          <cell r="H237">
            <v>0</v>
          </cell>
          <cell r="I237">
            <v>0</v>
          </cell>
          <cell r="J237">
            <v>0</v>
          </cell>
          <cell r="K237">
            <v>0</v>
          </cell>
        </row>
        <row r="238">
          <cell r="A238" t="str">
            <v>12CJNZN</v>
          </cell>
          <cell r="B238" t="str">
            <v xml:space="preserve">LC.PROGRAM.ORG.INTERNACIONALES OTRAS INSTITUC. </v>
          </cell>
          <cell r="C238">
            <v>209</v>
          </cell>
          <cell r="D238">
            <v>209</v>
          </cell>
          <cell r="E238">
            <v>209</v>
          </cell>
          <cell r="F238">
            <v>209</v>
          </cell>
          <cell r="G238">
            <v>209</v>
          </cell>
          <cell r="H238">
            <v>209</v>
          </cell>
          <cell r="I238">
            <v>209</v>
          </cell>
          <cell r="J238">
            <v>209</v>
          </cell>
          <cell r="K238">
            <v>209</v>
          </cell>
        </row>
        <row r="239">
          <cell r="A239" t="str">
            <v>12ELNZN</v>
          </cell>
          <cell r="B239" t="str">
            <v xml:space="preserve">REAJ P/COBRAR S/REFIN OTR INSTITUCIONES, </v>
          </cell>
          <cell r="C239">
            <v>0</v>
          </cell>
          <cell r="D239">
            <v>0</v>
          </cell>
          <cell r="E239">
            <v>0</v>
          </cell>
          <cell r="F239">
            <v>0</v>
          </cell>
          <cell r="G239">
            <v>0</v>
          </cell>
          <cell r="H239">
            <v>0</v>
          </cell>
          <cell r="I239">
            <v>0</v>
          </cell>
          <cell r="J239">
            <v>0</v>
          </cell>
          <cell r="K239">
            <v>0</v>
          </cell>
        </row>
        <row r="240">
          <cell r="A240" t="str">
            <v>13CLNZN</v>
          </cell>
          <cell r="B240" t="str">
            <v>REAJ.P/COB.LC.INST.FINAN.NO BANCARIAS,</v>
          </cell>
          <cell r="C240">
            <v>0</v>
          </cell>
          <cell r="D240">
            <v>0</v>
          </cell>
          <cell r="E240">
            <v>0</v>
          </cell>
          <cell r="F240">
            <v>0</v>
          </cell>
          <cell r="G240">
            <v>0</v>
          </cell>
          <cell r="H240">
            <v>0</v>
          </cell>
          <cell r="I240">
            <v>0</v>
          </cell>
          <cell r="J240">
            <v>0</v>
          </cell>
          <cell r="K240">
            <v>0</v>
          </cell>
        </row>
        <row r="241">
          <cell r="A241" t="str">
            <v>12NFNZN</v>
          </cell>
          <cell r="B241" t="str">
            <v xml:space="preserve">REAJ.P/COBRAR S/L.C.REAJUSTABLE BCOS. FOMENTO </v>
          </cell>
          <cell r="C241">
            <v>0</v>
          </cell>
          <cell r="D241">
            <v>0</v>
          </cell>
          <cell r="E241">
            <v>0</v>
          </cell>
          <cell r="F241">
            <v>0</v>
          </cell>
          <cell r="G241">
            <v>0</v>
          </cell>
          <cell r="H241">
            <v>0</v>
          </cell>
          <cell r="I241">
            <v>0</v>
          </cell>
          <cell r="J241">
            <v>0</v>
          </cell>
          <cell r="K241">
            <v>0</v>
          </cell>
        </row>
        <row r="242">
          <cell r="A242" t="str">
            <v>13BYNZN</v>
          </cell>
          <cell r="B242" t="str">
            <v>REAJ P/COBRAR S/L C AAP DL 2824,</v>
          </cell>
          <cell r="C242">
            <v>0</v>
          </cell>
          <cell r="D242">
            <v>0</v>
          </cell>
          <cell r="E242">
            <v>0</v>
          </cell>
          <cell r="F242">
            <v>0</v>
          </cell>
          <cell r="G242">
            <v>0</v>
          </cell>
          <cell r="H242">
            <v>0</v>
          </cell>
          <cell r="I242">
            <v>0</v>
          </cell>
          <cell r="J242">
            <v>0</v>
          </cell>
          <cell r="K242">
            <v>0</v>
          </cell>
        </row>
        <row r="243">
          <cell r="A243" t="str">
            <v>13DLNZN</v>
          </cell>
          <cell r="B243" t="str">
            <v>REAJ.P.COBRAR S.LC.PROG.ORG.INTER.OTRO.INSTITUC</v>
          </cell>
          <cell r="C243">
            <v>11167</v>
          </cell>
          <cell r="D243">
            <v>11167</v>
          </cell>
          <cell r="E243">
            <v>11167</v>
          </cell>
          <cell r="F243">
            <v>11167</v>
          </cell>
          <cell r="G243">
            <v>11167</v>
          </cell>
          <cell r="H243">
            <v>11167</v>
          </cell>
          <cell r="I243">
            <v>11167</v>
          </cell>
          <cell r="J243">
            <v>11167</v>
          </cell>
          <cell r="K243">
            <v>11167</v>
          </cell>
        </row>
        <row r="244">
          <cell r="A244" t="str">
            <v>13CPNZN</v>
          </cell>
          <cell r="B244" t="str">
            <v>REAJ.P/COB.VENTA BIENES RAICES</v>
          </cell>
          <cell r="C244">
            <v>0</v>
          </cell>
          <cell r="D244">
            <v>0</v>
          </cell>
          <cell r="E244">
            <v>0</v>
          </cell>
          <cell r="F244">
            <v>0</v>
          </cell>
          <cell r="G244">
            <v>0</v>
          </cell>
          <cell r="H244">
            <v>0</v>
          </cell>
          <cell r="I244">
            <v>0</v>
          </cell>
          <cell r="J244">
            <v>0</v>
          </cell>
          <cell r="K244">
            <v>0</v>
          </cell>
        </row>
        <row r="245">
          <cell r="A245" t="str">
            <v>12FXNZN</v>
          </cell>
          <cell r="B245" t="str">
            <v>PRESTAMOS DE URGENCIA OTRAS INSTITUCIONES</v>
          </cell>
          <cell r="C245">
            <v>0</v>
          </cell>
          <cell r="D245">
            <v>0</v>
          </cell>
          <cell r="E245">
            <v>0</v>
          </cell>
          <cell r="F245">
            <v>0</v>
          </cell>
          <cell r="G245">
            <v>0</v>
          </cell>
          <cell r="H245">
            <v>0</v>
          </cell>
          <cell r="I245">
            <v>0</v>
          </cell>
          <cell r="J245">
            <v>0</v>
          </cell>
          <cell r="K245">
            <v>0</v>
          </cell>
        </row>
        <row r="246">
          <cell r="A246" t="str">
            <v>12APNZN</v>
          </cell>
          <cell r="B246" t="str">
            <v>CONSOLIDAC. PREST.URGENCIA OTRAS INSTITUCIONES</v>
          </cell>
          <cell r="C246">
            <v>0</v>
          </cell>
          <cell r="D246">
            <v>0</v>
          </cell>
          <cell r="E246">
            <v>0</v>
          </cell>
          <cell r="F246">
            <v>0</v>
          </cell>
          <cell r="G246">
            <v>0</v>
          </cell>
          <cell r="H246">
            <v>0</v>
          </cell>
          <cell r="I246">
            <v>0</v>
          </cell>
          <cell r="J246">
            <v>0</v>
          </cell>
          <cell r="K246">
            <v>0</v>
          </cell>
        </row>
        <row r="247">
          <cell r="A247" t="str">
            <v>12AWNZN</v>
          </cell>
          <cell r="B247" t="str">
            <v>FONDOS LICITADOS A OTRAS INSTITUCIONES</v>
          </cell>
          <cell r="C247">
            <v>0</v>
          </cell>
          <cell r="D247">
            <v>0</v>
          </cell>
          <cell r="E247">
            <v>0</v>
          </cell>
          <cell r="F247">
            <v>0</v>
          </cell>
          <cell r="G247">
            <v>0</v>
          </cell>
          <cell r="H247">
            <v>0</v>
          </cell>
          <cell r="I247">
            <v>0</v>
          </cell>
          <cell r="J247">
            <v>0</v>
          </cell>
          <cell r="K247">
            <v>0</v>
          </cell>
        </row>
        <row r="248">
          <cell r="A248" t="str">
            <v>12AXNZN</v>
          </cell>
          <cell r="B248" t="str">
            <v>REAJ.P.RECIB.P.FDOS.LICITADOS A OTRAS INSTITUC.,</v>
          </cell>
          <cell r="C248">
            <v>0</v>
          </cell>
          <cell r="D248">
            <v>0</v>
          </cell>
          <cell r="E248">
            <v>0</v>
          </cell>
          <cell r="F248">
            <v>0</v>
          </cell>
          <cell r="G248">
            <v>0</v>
          </cell>
          <cell r="H248">
            <v>0</v>
          </cell>
          <cell r="I248">
            <v>0</v>
          </cell>
          <cell r="J248">
            <v>0</v>
          </cell>
          <cell r="K248">
            <v>0</v>
          </cell>
        </row>
        <row r="249">
          <cell r="A249" t="str">
            <v>12CENZN</v>
          </cell>
          <cell r="B249" t="str">
            <v>BONOS ADQUIRIDOS A OTRAS INSTITUCIONES</v>
          </cell>
          <cell r="C249">
            <v>0</v>
          </cell>
          <cell r="D249">
            <v>0</v>
          </cell>
          <cell r="E249">
            <v>0</v>
          </cell>
          <cell r="F249">
            <v>0</v>
          </cell>
          <cell r="G249">
            <v>0</v>
          </cell>
          <cell r="H249">
            <v>0</v>
          </cell>
          <cell r="I249">
            <v>0</v>
          </cell>
          <cell r="J249">
            <v>0</v>
          </cell>
          <cell r="K249">
            <v>0</v>
          </cell>
        </row>
        <row r="250">
          <cell r="A250" t="str">
            <v>12CLNZN</v>
          </cell>
          <cell r="B250" t="str">
            <v>REAJ.P.COBRAR S.BONOS DE OTRAS INSTITUCIONES</v>
          </cell>
          <cell r="C250">
            <v>0</v>
          </cell>
          <cell r="D250">
            <v>0</v>
          </cell>
          <cell r="E250">
            <v>0</v>
          </cell>
          <cell r="F250">
            <v>0</v>
          </cell>
          <cell r="G250">
            <v>0</v>
          </cell>
          <cell r="H250">
            <v>0</v>
          </cell>
          <cell r="I250">
            <v>0</v>
          </cell>
          <cell r="J250">
            <v>0</v>
          </cell>
          <cell r="K250">
            <v>0</v>
          </cell>
        </row>
        <row r="251">
          <cell r="A251" t="str">
            <v>12CMNZN</v>
          </cell>
          <cell r="B251" t="str">
            <v xml:space="preserve">CARTERA ADQ.C.PACTO RETROVTA.OT.INSTITUC.(ACDO 148, </v>
          </cell>
          <cell r="C251">
            <v>0</v>
          </cell>
          <cell r="D251">
            <v>0</v>
          </cell>
          <cell r="E251">
            <v>0</v>
          </cell>
          <cell r="F251">
            <v>0</v>
          </cell>
          <cell r="G251">
            <v>0</v>
          </cell>
          <cell r="H251">
            <v>0</v>
          </cell>
          <cell r="I251">
            <v>0</v>
          </cell>
          <cell r="J251">
            <v>0</v>
          </cell>
          <cell r="K251">
            <v>0</v>
          </cell>
        </row>
        <row r="252">
          <cell r="A252" t="str">
            <v>-</v>
          </cell>
          <cell r="B252" t="str">
            <v xml:space="preserve">PRESTAMOS PARA CUBRIR DEFICIT DE ENCAJE O.INSTITUC, </v>
          </cell>
          <cell r="C252">
            <v>0</v>
          </cell>
          <cell r="D252">
            <v>0</v>
          </cell>
          <cell r="E252">
            <v>0</v>
          </cell>
          <cell r="F252">
            <v>0</v>
          </cell>
          <cell r="G252">
            <v>0</v>
          </cell>
          <cell r="H252">
            <v>0</v>
          </cell>
          <cell r="I252">
            <v>0</v>
          </cell>
          <cell r="J252">
            <v>0</v>
          </cell>
          <cell r="K252">
            <v>0</v>
          </cell>
        </row>
        <row r="253">
          <cell r="A253" t="str">
            <v>12MVNZN</v>
          </cell>
          <cell r="B253" t="str">
            <v>DOCUMENTOS CDTO.HIPOTECARIO ADQ.OTRAS INSTITUC.</v>
          </cell>
          <cell r="C253">
            <v>0</v>
          </cell>
          <cell r="D253">
            <v>0</v>
          </cell>
          <cell r="E253">
            <v>0</v>
          </cell>
          <cell r="F253">
            <v>0</v>
          </cell>
          <cell r="G253">
            <v>0</v>
          </cell>
          <cell r="H253">
            <v>0</v>
          </cell>
          <cell r="I253">
            <v>0</v>
          </cell>
          <cell r="J253">
            <v>0</v>
          </cell>
          <cell r="K253">
            <v>0</v>
          </cell>
        </row>
        <row r="254">
          <cell r="A254" t="str">
            <v>12MWNZN</v>
          </cell>
          <cell r="B254" t="str">
            <v>REAJ.P.COB.S.CPRA.DOC.CRED.HIPOT.ADQ.OT.INSTIT</v>
          </cell>
          <cell r="C254">
            <v>0</v>
          </cell>
          <cell r="D254">
            <v>0</v>
          </cell>
          <cell r="E254">
            <v>0</v>
          </cell>
          <cell r="F254">
            <v>0</v>
          </cell>
          <cell r="G254">
            <v>0</v>
          </cell>
          <cell r="H254">
            <v>0</v>
          </cell>
          <cell r="I254">
            <v>0</v>
          </cell>
          <cell r="J254">
            <v>0</v>
          </cell>
          <cell r="K254">
            <v>0</v>
          </cell>
        </row>
        <row r="255">
          <cell r="A255" t="str">
            <v>-</v>
          </cell>
          <cell r="B255" t="str">
            <v xml:space="preserve">ANTICIPOS DE CREDITOS AL SISTEMA FINANC.OTRAS INST, </v>
          </cell>
          <cell r="C255">
            <v>0</v>
          </cell>
          <cell r="D255">
            <v>0</v>
          </cell>
          <cell r="E255">
            <v>0</v>
          </cell>
          <cell r="F255">
            <v>0</v>
          </cell>
          <cell r="G255">
            <v>0</v>
          </cell>
          <cell r="H255">
            <v>0</v>
          </cell>
          <cell r="I255">
            <v>0</v>
          </cell>
          <cell r="J255">
            <v>0</v>
          </cell>
          <cell r="K255">
            <v>0</v>
          </cell>
        </row>
        <row r="256">
          <cell r="A256" t="str">
            <v>12MYNZN</v>
          </cell>
          <cell r="B256" t="str">
            <v>CONSOLIDACION PRESTAMOS URGENCIA OT.INSTITUC.</v>
          </cell>
          <cell r="C256">
            <v>0</v>
          </cell>
          <cell r="D256">
            <v>0</v>
          </cell>
          <cell r="E256">
            <v>0</v>
          </cell>
          <cell r="F256">
            <v>0</v>
          </cell>
          <cell r="G256">
            <v>0</v>
          </cell>
          <cell r="H256">
            <v>0</v>
          </cell>
          <cell r="I256">
            <v>0</v>
          </cell>
          <cell r="J256">
            <v>0</v>
          </cell>
          <cell r="K256">
            <v>0</v>
          </cell>
        </row>
        <row r="257">
          <cell r="A257" t="str">
            <v>12DJNZN</v>
          </cell>
          <cell r="B257" t="str">
            <v>L.C. P.REPROGRAMACION DEUDAS OTRAS INSTITUC.</v>
          </cell>
          <cell r="C257">
            <v>0</v>
          </cell>
          <cell r="D257">
            <v>0</v>
          </cell>
          <cell r="E257">
            <v>0</v>
          </cell>
          <cell r="F257">
            <v>0</v>
          </cell>
          <cell r="G257">
            <v>0</v>
          </cell>
          <cell r="H257">
            <v>0</v>
          </cell>
          <cell r="I257">
            <v>0</v>
          </cell>
          <cell r="J257">
            <v>0</v>
          </cell>
          <cell r="K257">
            <v>0</v>
          </cell>
        </row>
        <row r="258">
          <cell r="A258" t="str">
            <v>12DKNZN</v>
          </cell>
          <cell r="B258" t="str">
            <v>REAJ.P.COB.S.LC.REPROG.DEUDAS OTRAS INSTITUC</v>
          </cell>
          <cell r="C258">
            <v>0</v>
          </cell>
          <cell r="D258">
            <v>0</v>
          </cell>
          <cell r="E258">
            <v>0</v>
          </cell>
          <cell r="F258">
            <v>0</v>
          </cell>
          <cell r="G258">
            <v>0</v>
          </cell>
          <cell r="H258">
            <v>0</v>
          </cell>
          <cell r="I258">
            <v>0</v>
          </cell>
          <cell r="J258">
            <v>0</v>
          </cell>
          <cell r="K258">
            <v>0</v>
          </cell>
        </row>
        <row r="259">
          <cell r="A259" t="str">
            <v>12DLNZN</v>
          </cell>
          <cell r="B259" t="str">
            <v xml:space="preserve">DCTOS.VCDOS P.CRED.C.REC.ORG.INT.A FAVOR FISCO </v>
          </cell>
          <cell r="C259">
            <v>0</v>
          </cell>
          <cell r="D259">
            <v>0</v>
          </cell>
          <cell r="E259">
            <v>0</v>
          </cell>
          <cell r="F259">
            <v>0</v>
          </cell>
          <cell r="G259">
            <v>0</v>
          </cell>
          <cell r="H259">
            <v>0</v>
          </cell>
          <cell r="I259">
            <v>0</v>
          </cell>
          <cell r="J259">
            <v>0</v>
          </cell>
          <cell r="K259">
            <v>0</v>
          </cell>
        </row>
        <row r="260">
          <cell r="A260" t="str">
            <v>-</v>
          </cell>
          <cell r="B260" t="str">
            <v>OPER.CRED.EMITIDAS P.BCOS.EN LIQ.Y PAG.A B.CENT.</v>
          </cell>
          <cell r="C260">
            <v>0</v>
          </cell>
          <cell r="D260">
            <v>0</v>
          </cell>
          <cell r="E260">
            <v>0</v>
          </cell>
          <cell r="F260">
            <v>0</v>
          </cell>
          <cell r="G260">
            <v>0</v>
          </cell>
          <cell r="H260">
            <v>0</v>
          </cell>
          <cell r="I260">
            <v>0</v>
          </cell>
          <cell r="J260">
            <v>0</v>
          </cell>
          <cell r="K260">
            <v>0</v>
          </cell>
        </row>
        <row r="261">
          <cell r="A261" t="str">
            <v>12HQNZN</v>
          </cell>
          <cell r="B261" t="str">
            <v>LINEA CREDITO CORTO PLAZO A SOCIEDADES FINANC.</v>
          </cell>
          <cell r="C261">
            <v>0</v>
          </cell>
          <cell r="D261">
            <v>0</v>
          </cell>
          <cell r="E261">
            <v>0</v>
          </cell>
          <cell r="F261">
            <v>0</v>
          </cell>
          <cell r="G261">
            <v>0</v>
          </cell>
          <cell r="H261">
            <v>0</v>
          </cell>
          <cell r="I261">
            <v>0</v>
          </cell>
          <cell r="J261">
            <v>0</v>
          </cell>
          <cell r="K261">
            <v>0</v>
          </cell>
        </row>
        <row r="262">
          <cell r="A262" t="str">
            <v>12HLNZN</v>
          </cell>
          <cell r="B262" t="str">
            <v xml:space="preserve">REAJ.P.COBRAR S/L/C.CORTO PLAZO OTRAS INSTITUCIONE, </v>
          </cell>
          <cell r="C262">
            <v>0</v>
          </cell>
          <cell r="D262">
            <v>0</v>
          </cell>
          <cell r="E262">
            <v>0</v>
          </cell>
          <cell r="F262">
            <v>0</v>
          </cell>
          <cell r="G262">
            <v>0</v>
          </cell>
          <cell r="H262">
            <v>0</v>
          </cell>
          <cell r="I262">
            <v>0</v>
          </cell>
          <cell r="J262">
            <v>0</v>
          </cell>
          <cell r="K262">
            <v>0</v>
          </cell>
        </row>
        <row r="263">
          <cell r="A263" t="str">
            <v>12DVNZN</v>
          </cell>
          <cell r="B263" t="str">
            <v xml:space="preserve">LC.P.REPROGRAM.DEUDAS HIPOTECARIAS OTRAS INSTITUC., </v>
          </cell>
          <cell r="C263">
            <v>0</v>
          </cell>
          <cell r="D263">
            <v>0</v>
          </cell>
          <cell r="E263">
            <v>0</v>
          </cell>
          <cell r="F263">
            <v>0</v>
          </cell>
          <cell r="G263">
            <v>0</v>
          </cell>
          <cell r="H263">
            <v>0</v>
          </cell>
          <cell r="I263">
            <v>0</v>
          </cell>
          <cell r="J263">
            <v>0</v>
          </cell>
          <cell r="K263">
            <v>0</v>
          </cell>
        </row>
        <row r="264">
          <cell r="A264" t="str">
            <v>12DWNZN</v>
          </cell>
          <cell r="B264" t="str">
            <v xml:space="preserve">REAJ.P.COB. S.LC.REPROGRAM.DEUD.HIPOTEC.OTRAS INST, </v>
          </cell>
          <cell r="C264">
            <v>0</v>
          </cell>
          <cell r="D264">
            <v>0</v>
          </cell>
          <cell r="E264">
            <v>0</v>
          </cell>
          <cell r="F264">
            <v>0</v>
          </cell>
          <cell r="G264">
            <v>0</v>
          </cell>
          <cell r="H264">
            <v>0</v>
          </cell>
          <cell r="I264">
            <v>0</v>
          </cell>
          <cell r="J264">
            <v>0</v>
          </cell>
          <cell r="K264">
            <v>0</v>
          </cell>
        </row>
        <row r="265">
          <cell r="A265" t="str">
            <v>12DXNZN</v>
          </cell>
          <cell r="B265" t="str">
            <v xml:space="preserve">CONTRATOS VTAS.CARTERAS ADQ.INST.FINANC.LIQ.OT.INS, </v>
          </cell>
          <cell r="C265">
            <v>0</v>
          </cell>
          <cell r="D265">
            <v>0</v>
          </cell>
          <cell r="E265">
            <v>0</v>
          </cell>
          <cell r="F265">
            <v>0</v>
          </cell>
          <cell r="G265">
            <v>0</v>
          </cell>
          <cell r="H265">
            <v>0</v>
          </cell>
          <cell r="I265">
            <v>0</v>
          </cell>
          <cell r="J265">
            <v>0</v>
          </cell>
          <cell r="K265">
            <v>0</v>
          </cell>
        </row>
        <row r="266">
          <cell r="A266" t="str">
            <v>12DYNZN</v>
          </cell>
          <cell r="B266" t="str">
            <v>REAJ.P.COB.S.CONTR.VTAS.CARTERA ADQ.INS.FIN.LIQ.O.</v>
          </cell>
          <cell r="C266">
            <v>0</v>
          </cell>
          <cell r="D266">
            <v>0</v>
          </cell>
          <cell r="E266">
            <v>0</v>
          </cell>
          <cell r="F266">
            <v>0</v>
          </cell>
          <cell r="G266">
            <v>0</v>
          </cell>
          <cell r="H266">
            <v>0</v>
          </cell>
          <cell r="I266">
            <v>0</v>
          </cell>
          <cell r="J266">
            <v>0</v>
          </cell>
          <cell r="K266">
            <v>0</v>
          </cell>
        </row>
        <row r="267">
          <cell r="A267" t="str">
            <v>12DZNZN</v>
          </cell>
          <cell r="B267" t="str">
            <v>LINEA CREDITO PARA CAPITAL DE TRABAJO OTR.INST.</v>
          </cell>
          <cell r="C267">
            <v>0</v>
          </cell>
          <cell r="D267">
            <v>0</v>
          </cell>
          <cell r="E267">
            <v>0</v>
          </cell>
          <cell r="F267">
            <v>0</v>
          </cell>
          <cell r="G267">
            <v>0</v>
          </cell>
          <cell r="H267">
            <v>0</v>
          </cell>
          <cell r="I267">
            <v>0</v>
          </cell>
          <cell r="J267">
            <v>0</v>
          </cell>
          <cell r="K267">
            <v>0</v>
          </cell>
        </row>
        <row r="268">
          <cell r="A268" t="str">
            <v>12EMNZN</v>
          </cell>
          <cell r="B268" t="str">
            <v>REAJ.P.COB.P.LC. P.CAPITAL DE TRABAJO OTR.INSTITUC</v>
          </cell>
          <cell r="C268">
            <v>0</v>
          </cell>
          <cell r="D268">
            <v>0</v>
          </cell>
          <cell r="E268">
            <v>0</v>
          </cell>
          <cell r="F268">
            <v>0</v>
          </cell>
          <cell r="G268">
            <v>0</v>
          </cell>
          <cell r="H268">
            <v>0</v>
          </cell>
          <cell r="I268">
            <v>0</v>
          </cell>
          <cell r="J268">
            <v>0</v>
          </cell>
          <cell r="K268">
            <v>0</v>
          </cell>
        </row>
        <row r="269">
          <cell r="A269" t="str">
            <v>12MDNZN</v>
          </cell>
          <cell r="B269" t="str">
            <v xml:space="preserve">REAJ.P.COBRAR S.PAGARES ADQUIRIDOS OTRAS INSTITUC., </v>
          </cell>
          <cell r="C269">
            <v>0</v>
          </cell>
          <cell r="D269">
            <v>0</v>
          </cell>
          <cell r="E269">
            <v>0</v>
          </cell>
          <cell r="F269">
            <v>0</v>
          </cell>
          <cell r="G269">
            <v>0</v>
          </cell>
          <cell r="H269">
            <v>0</v>
          </cell>
          <cell r="I269">
            <v>0</v>
          </cell>
          <cell r="J269">
            <v>0</v>
          </cell>
          <cell r="K269">
            <v>0</v>
          </cell>
        </row>
        <row r="270">
          <cell r="A270" t="str">
            <v>12HENZN</v>
          </cell>
          <cell r="B270" t="str">
            <v xml:space="preserve">COMPRA CARTERA C/PACTO DE REVTA.P.CONTADO OT.INST., </v>
          </cell>
          <cell r="C270">
            <v>0</v>
          </cell>
          <cell r="D270">
            <v>0</v>
          </cell>
          <cell r="E270">
            <v>0</v>
          </cell>
          <cell r="F270">
            <v>0</v>
          </cell>
          <cell r="G270">
            <v>0</v>
          </cell>
          <cell r="H270">
            <v>0</v>
          </cell>
          <cell r="I270">
            <v>0</v>
          </cell>
          <cell r="J270">
            <v>0</v>
          </cell>
          <cell r="K270">
            <v>0</v>
          </cell>
        </row>
        <row r="271">
          <cell r="A271" t="str">
            <v>12HFNZN</v>
          </cell>
          <cell r="B271" t="str">
            <v xml:space="preserve">REAJ.COMP.CART.C/PACTO DE REVTA.P.CONTADO OT.INST., </v>
          </cell>
          <cell r="C271">
            <v>0</v>
          </cell>
          <cell r="D271">
            <v>0</v>
          </cell>
          <cell r="E271">
            <v>0</v>
          </cell>
          <cell r="F271">
            <v>0</v>
          </cell>
          <cell r="G271">
            <v>0</v>
          </cell>
          <cell r="H271">
            <v>0</v>
          </cell>
          <cell r="I271">
            <v>0</v>
          </cell>
          <cell r="J271">
            <v>0</v>
          </cell>
          <cell r="K271">
            <v>0</v>
          </cell>
        </row>
        <row r="272">
          <cell r="A272" t="str">
            <v>12MXNZN</v>
          </cell>
          <cell r="B272" t="str">
            <v>REPROG.CRED.DE CONSUMO OTRAS INSTITUCIONES,</v>
          </cell>
          <cell r="C272">
            <v>0</v>
          </cell>
          <cell r="D272">
            <v>0</v>
          </cell>
          <cell r="E272">
            <v>0</v>
          </cell>
          <cell r="F272">
            <v>0</v>
          </cell>
          <cell r="G272">
            <v>0</v>
          </cell>
          <cell r="H272">
            <v>0</v>
          </cell>
          <cell r="I272">
            <v>0</v>
          </cell>
          <cell r="J272">
            <v>0</v>
          </cell>
          <cell r="K272">
            <v>0</v>
          </cell>
        </row>
        <row r="273">
          <cell r="A273" t="str">
            <v>12MZNZN</v>
          </cell>
          <cell r="B273" t="str">
            <v xml:space="preserve">REAJ.P.COBRAR S.REPROG.CRED.CONSUMO OT.INSTITUCION, </v>
          </cell>
          <cell r="C273">
            <v>0</v>
          </cell>
          <cell r="D273">
            <v>0</v>
          </cell>
          <cell r="E273">
            <v>0</v>
          </cell>
          <cell r="F273">
            <v>0</v>
          </cell>
          <cell r="G273">
            <v>0</v>
          </cell>
          <cell r="H273">
            <v>0</v>
          </cell>
          <cell r="I273">
            <v>0</v>
          </cell>
          <cell r="J273">
            <v>0</v>
          </cell>
          <cell r="K273">
            <v>0</v>
          </cell>
        </row>
        <row r="274">
          <cell r="A274" t="str">
            <v>12NGNZN</v>
          </cell>
          <cell r="B274" t="str">
            <v>REPROG.DEUDAS SECTOR PRODUC.(ACDO.1578)O.INSTIT</v>
          </cell>
          <cell r="C274">
            <v>0</v>
          </cell>
          <cell r="D274">
            <v>0</v>
          </cell>
          <cell r="E274">
            <v>0</v>
          </cell>
          <cell r="F274">
            <v>0</v>
          </cell>
          <cell r="G274">
            <v>0</v>
          </cell>
          <cell r="H274">
            <v>0</v>
          </cell>
          <cell r="I274">
            <v>0</v>
          </cell>
          <cell r="J274">
            <v>0</v>
          </cell>
          <cell r="K274">
            <v>0</v>
          </cell>
        </row>
        <row r="275">
          <cell r="A275" t="str">
            <v>12NPNZN</v>
          </cell>
          <cell r="B275" t="str">
            <v>REAJ.P.COBRAR S.REPROG.DEUDAS SEC.PROD.O.INSTIT</v>
          </cell>
          <cell r="C275">
            <v>0</v>
          </cell>
          <cell r="D275">
            <v>0</v>
          </cell>
          <cell r="E275">
            <v>0</v>
          </cell>
          <cell r="F275">
            <v>0</v>
          </cell>
          <cell r="G275">
            <v>0</v>
          </cell>
          <cell r="H275">
            <v>0</v>
          </cell>
          <cell r="I275">
            <v>0</v>
          </cell>
          <cell r="J275">
            <v>0</v>
          </cell>
          <cell r="K275">
            <v>0</v>
          </cell>
        </row>
        <row r="276">
          <cell r="A276" t="str">
            <v>12NSNZN</v>
          </cell>
          <cell r="B276" t="str">
            <v>DESCUENTO DE INSTRUMENTOS FINANCIEROS OT.INSTIT</v>
          </cell>
          <cell r="C276">
            <v>0</v>
          </cell>
          <cell r="D276">
            <v>0</v>
          </cell>
          <cell r="E276">
            <v>0</v>
          </cell>
          <cell r="F276">
            <v>0</v>
          </cell>
          <cell r="G276">
            <v>0</v>
          </cell>
          <cell r="H276">
            <v>0</v>
          </cell>
          <cell r="I276">
            <v>0</v>
          </cell>
          <cell r="J276">
            <v>0</v>
          </cell>
          <cell r="K276">
            <v>0</v>
          </cell>
        </row>
        <row r="277">
          <cell r="A277" t="str">
            <v>12NTNZN</v>
          </cell>
          <cell r="B277" t="str">
            <v>REAJ.P.COBRAR S.DESC.INSTRUM.FINANC.OT.INSTIT</v>
          </cell>
          <cell r="C277">
            <v>0</v>
          </cell>
          <cell r="D277">
            <v>0</v>
          </cell>
          <cell r="E277">
            <v>0</v>
          </cell>
          <cell r="F277">
            <v>0</v>
          </cell>
          <cell r="G277">
            <v>0</v>
          </cell>
          <cell r="H277">
            <v>0</v>
          </cell>
          <cell r="I277">
            <v>0</v>
          </cell>
          <cell r="J277">
            <v>0</v>
          </cell>
          <cell r="K277">
            <v>0</v>
          </cell>
        </row>
        <row r="278">
          <cell r="A278" t="str">
            <v>12NWNZN</v>
          </cell>
          <cell r="B278" t="str">
            <v>LINEA DE CREDITO DE MEDIANO PLAZO A OT.INSTITUC</v>
          </cell>
          <cell r="C278">
            <v>0</v>
          </cell>
          <cell r="D278">
            <v>0</v>
          </cell>
          <cell r="E278">
            <v>0</v>
          </cell>
          <cell r="F278">
            <v>0</v>
          </cell>
          <cell r="G278">
            <v>0</v>
          </cell>
          <cell r="H278">
            <v>0</v>
          </cell>
          <cell r="I278">
            <v>0</v>
          </cell>
          <cell r="J278">
            <v>0</v>
          </cell>
          <cell r="K278">
            <v>0</v>
          </cell>
        </row>
        <row r="279">
          <cell r="A279" t="str">
            <v>12NXNZN</v>
          </cell>
          <cell r="B279" t="str">
            <v>REAJ.P.COB.S.L/C DE MEDIANO PLAZO A OT.INSTITUC.</v>
          </cell>
          <cell r="C279">
            <v>0</v>
          </cell>
          <cell r="D279">
            <v>0</v>
          </cell>
          <cell r="E279">
            <v>0</v>
          </cell>
          <cell r="F279">
            <v>0</v>
          </cell>
          <cell r="G279">
            <v>0</v>
          </cell>
          <cell r="H279">
            <v>0</v>
          </cell>
          <cell r="I279">
            <v>0</v>
          </cell>
          <cell r="J279">
            <v>0</v>
          </cell>
          <cell r="K279">
            <v>0</v>
          </cell>
        </row>
        <row r="280">
          <cell r="A280" t="str">
            <v>12HMNZN</v>
          </cell>
          <cell r="B280" t="str">
            <v>CREDITOS P.DEPOS.AC.1657-09 OTRAS INSTITUCIONES,</v>
          </cell>
          <cell r="C280">
            <v>0</v>
          </cell>
          <cell r="D280">
            <v>0</v>
          </cell>
          <cell r="E280">
            <v>0</v>
          </cell>
          <cell r="F280">
            <v>0</v>
          </cell>
          <cell r="G280">
            <v>0</v>
          </cell>
          <cell r="H280">
            <v>0</v>
          </cell>
          <cell r="I280">
            <v>0</v>
          </cell>
          <cell r="J280">
            <v>0</v>
          </cell>
          <cell r="K280">
            <v>0</v>
          </cell>
        </row>
        <row r="281">
          <cell r="A281" t="str">
            <v>12HXNZN</v>
          </cell>
          <cell r="B281" t="str">
            <v xml:space="preserve">CRED.MODAL.UNO TIP 91-365 OTRAS INSTITUCIONES </v>
          </cell>
          <cell r="C281">
            <v>0</v>
          </cell>
          <cell r="D281">
            <v>0</v>
          </cell>
          <cell r="E281">
            <v>0</v>
          </cell>
          <cell r="F281">
            <v>0</v>
          </cell>
          <cell r="G281">
            <v>0</v>
          </cell>
          <cell r="H281">
            <v>0</v>
          </cell>
          <cell r="I281">
            <v>0</v>
          </cell>
          <cell r="J281">
            <v>0</v>
          </cell>
          <cell r="K281">
            <v>0</v>
          </cell>
        </row>
        <row r="282">
          <cell r="A282" t="str">
            <v>-</v>
          </cell>
          <cell r="B282" t="str">
            <v>CRED MODALIDAD DOS TIP 30-89 DIAS OTRAS INSTITUCIO,</v>
          </cell>
          <cell r="C282">
            <v>0</v>
          </cell>
          <cell r="D282">
            <v>0</v>
          </cell>
          <cell r="E282">
            <v>0</v>
          </cell>
          <cell r="F282">
            <v>0</v>
          </cell>
          <cell r="G282">
            <v>0</v>
          </cell>
          <cell r="H282">
            <v>0</v>
          </cell>
          <cell r="I282">
            <v>0</v>
          </cell>
          <cell r="J282">
            <v>0</v>
          </cell>
          <cell r="K282">
            <v>0</v>
          </cell>
        </row>
        <row r="283">
          <cell r="A283" t="str">
            <v>-</v>
          </cell>
          <cell r="B283" t="str">
            <v xml:space="preserve">C PARA CONSTITUIR RESERVA TECNICA OTRAS INSTITUCIO, </v>
          </cell>
          <cell r="C283">
            <v>0</v>
          </cell>
          <cell r="D283">
            <v>0</v>
          </cell>
          <cell r="E283">
            <v>0</v>
          </cell>
          <cell r="F283">
            <v>0</v>
          </cell>
          <cell r="G283">
            <v>0</v>
          </cell>
          <cell r="H283">
            <v>0</v>
          </cell>
          <cell r="I283">
            <v>0</v>
          </cell>
          <cell r="J283">
            <v>0</v>
          </cell>
          <cell r="K283">
            <v>0</v>
          </cell>
        </row>
        <row r="284">
          <cell r="A284" t="str">
            <v>-</v>
          </cell>
          <cell r="B284" t="str">
            <v xml:space="preserve">COBRAR S/L/C PARA CONSTITUIR RESERVA TECNICA OTS I, </v>
          </cell>
          <cell r="C284">
            <v>0</v>
          </cell>
          <cell r="D284">
            <v>0</v>
          </cell>
          <cell r="E284">
            <v>0</v>
          </cell>
          <cell r="F284">
            <v>0</v>
          </cell>
          <cell r="G284">
            <v>0</v>
          </cell>
          <cell r="H284">
            <v>0</v>
          </cell>
          <cell r="I284">
            <v>0</v>
          </cell>
          <cell r="J284">
            <v>0</v>
          </cell>
          <cell r="K284">
            <v>0</v>
          </cell>
        </row>
        <row r="285">
          <cell r="A285" t="str">
            <v>12JHNZN</v>
          </cell>
          <cell r="B285" t="str">
            <v xml:space="preserve">CREDITO INSA SA EN LIQUIDACION ACDO 1792, </v>
          </cell>
          <cell r="C285">
            <v>0</v>
          </cell>
          <cell r="D285">
            <v>0</v>
          </cell>
          <cell r="E285">
            <v>0</v>
          </cell>
          <cell r="F285">
            <v>0</v>
          </cell>
          <cell r="G285">
            <v>0</v>
          </cell>
          <cell r="H285">
            <v>0</v>
          </cell>
          <cell r="I285">
            <v>0</v>
          </cell>
          <cell r="J285">
            <v>0</v>
          </cell>
          <cell r="K285">
            <v>0</v>
          </cell>
        </row>
        <row r="286">
          <cell r="A286" t="str">
            <v>12JINZN</v>
          </cell>
          <cell r="B286" t="str">
            <v>REAJ.P.COBRAR S/CRED.INSA SA EN LIQUIDAC.ACDO.1792,</v>
          </cell>
          <cell r="C286">
            <v>0</v>
          </cell>
          <cell r="D286">
            <v>0</v>
          </cell>
          <cell r="E286">
            <v>0</v>
          </cell>
          <cell r="F286">
            <v>0</v>
          </cell>
          <cell r="G286">
            <v>0</v>
          </cell>
          <cell r="H286">
            <v>0</v>
          </cell>
          <cell r="I286">
            <v>0</v>
          </cell>
          <cell r="J286">
            <v>0</v>
          </cell>
          <cell r="K286">
            <v>0</v>
          </cell>
        </row>
        <row r="287">
          <cell r="A287" t="str">
            <v>12JQNZN</v>
          </cell>
          <cell r="B287" t="str">
            <v>L/C LIC.CARTERA HIPOT.ANAP ACDO.1901 O.INST</v>
          </cell>
          <cell r="C287">
            <v>0</v>
          </cell>
          <cell r="D287">
            <v>0</v>
          </cell>
          <cell r="E287">
            <v>0</v>
          </cell>
          <cell r="F287">
            <v>0</v>
          </cell>
          <cell r="G287">
            <v>0</v>
          </cell>
          <cell r="H287">
            <v>0</v>
          </cell>
          <cell r="I287">
            <v>0</v>
          </cell>
          <cell r="J287">
            <v>0</v>
          </cell>
          <cell r="K287">
            <v>0</v>
          </cell>
        </row>
        <row r="288">
          <cell r="A288" t="str">
            <v>12JRNZN</v>
          </cell>
          <cell r="B288" t="str">
            <v>REAJ.P/COB.L/C LIC.CARTERA HIP.ANAP AC.1901 O.INS,</v>
          </cell>
          <cell r="C288">
            <v>0</v>
          </cell>
          <cell r="D288">
            <v>0</v>
          </cell>
          <cell r="E288">
            <v>0</v>
          </cell>
          <cell r="F288">
            <v>0</v>
          </cell>
          <cell r="G288">
            <v>0</v>
          </cell>
          <cell r="H288">
            <v>0</v>
          </cell>
          <cell r="I288">
            <v>0</v>
          </cell>
          <cell r="J288">
            <v>0</v>
          </cell>
          <cell r="K288">
            <v>0</v>
          </cell>
        </row>
        <row r="289">
          <cell r="A289" t="str">
            <v>12JWNZN</v>
          </cell>
          <cell r="B289" t="str">
            <v xml:space="preserve">LIQUIDACION SINAP LEY 18900 </v>
          </cell>
          <cell r="C289">
            <v>365253</v>
          </cell>
          <cell r="D289">
            <v>366445</v>
          </cell>
          <cell r="E289">
            <v>370127</v>
          </cell>
          <cell r="F289">
            <v>375520</v>
          </cell>
          <cell r="G289">
            <v>378139</v>
          </cell>
          <cell r="H289">
            <v>378503</v>
          </cell>
          <cell r="I289">
            <v>379624</v>
          </cell>
          <cell r="J289">
            <v>380931</v>
          </cell>
          <cell r="K289">
            <v>382875</v>
          </cell>
        </row>
        <row r="290">
          <cell r="A290" t="str">
            <v>12JZNZN</v>
          </cell>
          <cell r="B290" t="str">
            <v>PACTO RETROVENTA OTRAS INSTITUC.,</v>
          </cell>
          <cell r="C290">
            <v>0</v>
          </cell>
          <cell r="D290">
            <v>0</v>
          </cell>
          <cell r="E290">
            <v>0</v>
          </cell>
          <cell r="F290">
            <v>0</v>
          </cell>
          <cell r="G290">
            <v>0</v>
          </cell>
          <cell r="H290">
            <v>0</v>
          </cell>
          <cell r="I290">
            <v>0</v>
          </cell>
          <cell r="J290">
            <v>0</v>
          </cell>
          <cell r="K290">
            <v>0</v>
          </cell>
        </row>
        <row r="291">
          <cell r="A291" t="str">
            <v>12JYNZN</v>
          </cell>
          <cell r="B291" t="str">
            <v>SALDO DE PRECIO LEY N| 19.396</v>
          </cell>
          <cell r="C291">
            <v>0</v>
          </cell>
          <cell r="D291">
            <v>0</v>
          </cell>
          <cell r="E291">
            <v>0</v>
          </cell>
          <cell r="F291">
            <v>0</v>
          </cell>
          <cell r="G291">
            <v>0</v>
          </cell>
          <cell r="H291">
            <v>0</v>
          </cell>
          <cell r="I291">
            <v>0</v>
          </cell>
          <cell r="J291">
            <v>0</v>
          </cell>
          <cell r="K291">
            <v>0</v>
          </cell>
        </row>
        <row r="292">
          <cell r="A292" t="str">
            <v>12BCXZN</v>
          </cell>
          <cell r="B292" t="str">
            <v xml:space="preserve">  .CRÉDITO INTERNO M/E</v>
          </cell>
          <cell r="C292">
            <v>13324</v>
          </cell>
          <cell r="D292">
            <v>13671</v>
          </cell>
          <cell r="E292">
            <v>13198</v>
          </cell>
          <cell r="F292">
            <v>12824</v>
          </cell>
          <cell r="G292">
            <v>12987</v>
          </cell>
          <cell r="H292">
            <v>12501</v>
          </cell>
          <cell r="I292">
            <v>12646</v>
          </cell>
          <cell r="J292">
            <v>12499</v>
          </cell>
          <cell r="K292">
            <v>11937</v>
          </cell>
        </row>
        <row r="293">
          <cell r="A293" t="str">
            <v>12KEEZN</v>
          </cell>
          <cell r="B293" t="str">
            <v xml:space="preserve">ACCIONES  BIRF  </v>
          </cell>
          <cell r="C293">
            <v>0</v>
          </cell>
          <cell r="D293">
            <v>0</v>
          </cell>
          <cell r="E293">
            <v>0</v>
          </cell>
          <cell r="F293">
            <v>0</v>
          </cell>
          <cell r="G293">
            <v>0</v>
          </cell>
          <cell r="H293">
            <v>0</v>
          </cell>
          <cell r="I293">
            <v>0</v>
          </cell>
          <cell r="J293">
            <v>0</v>
          </cell>
          <cell r="K293">
            <v>0</v>
          </cell>
        </row>
        <row r="294">
          <cell r="A294" t="str">
            <v>12KDEZN</v>
          </cell>
          <cell r="B294" t="str">
            <v xml:space="preserve">ACCIONES  CFI   </v>
          </cell>
          <cell r="C294">
            <v>0</v>
          </cell>
          <cell r="D294">
            <v>0</v>
          </cell>
          <cell r="E294">
            <v>0</v>
          </cell>
          <cell r="F294">
            <v>0</v>
          </cell>
          <cell r="G294">
            <v>0</v>
          </cell>
          <cell r="H294">
            <v>0</v>
          </cell>
          <cell r="I294">
            <v>0</v>
          </cell>
          <cell r="J294">
            <v>0</v>
          </cell>
          <cell r="K294">
            <v>0</v>
          </cell>
        </row>
        <row r="295">
          <cell r="A295" t="str">
            <v>-</v>
          </cell>
          <cell r="B295" t="str">
            <v xml:space="preserve">SUSCRIPCION ACCIONES AIF  </v>
          </cell>
          <cell r="C295">
            <v>0</v>
          </cell>
          <cell r="D295">
            <v>0</v>
          </cell>
          <cell r="E295">
            <v>0</v>
          </cell>
          <cell r="F295">
            <v>0</v>
          </cell>
          <cell r="G295">
            <v>0</v>
          </cell>
          <cell r="H295">
            <v>0</v>
          </cell>
          <cell r="I295">
            <v>0</v>
          </cell>
          <cell r="J295">
            <v>0</v>
          </cell>
          <cell r="K295">
            <v>0</v>
          </cell>
        </row>
        <row r="296">
          <cell r="A296" t="str">
            <v>-</v>
          </cell>
          <cell r="B296" t="str">
            <v xml:space="preserve">SUSCRIP.ACCIONES DL 2085 </v>
          </cell>
          <cell r="C296">
            <v>0</v>
          </cell>
          <cell r="D296">
            <v>0</v>
          </cell>
          <cell r="E296">
            <v>0</v>
          </cell>
          <cell r="F296">
            <v>0</v>
          </cell>
          <cell r="G296">
            <v>0</v>
          </cell>
          <cell r="H296">
            <v>0</v>
          </cell>
          <cell r="I296">
            <v>0</v>
          </cell>
          <cell r="J296">
            <v>0</v>
          </cell>
          <cell r="K296">
            <v>0</v>
          </cell>
        </row>
        <row r="297">
          <cell r="A297" t="str">
            <v>12ABEZN</v>
          </cell>
          <cell r="B297" t="str">
            <v>LIN.CRED.FISCO-PLANE TESOR.</v>
          </cell>
          <cell r="C297">
            <v>0</v>
          </cell>
          <cell r="D297">
            <v>0</v>
          </cell>
          <cell r="E297">
            <v>0</v>
          </cell>
          <cell r="F297">
            <v>0</v>
          </cell>
          <cell r="G297">
            <v>0</v>
          </cell>
          <cell r="H297">
            <v>0</v>
          </cell>
          <cell r="I297">
            <v>0</v>
          </cell>
          <cell r="J297">
            <v>0</v>
          </cell>
          <cell r="K297">
            <v>0</v>
          </cell>
        </row>
        <row r="298">
          <cell r="A298" t="str">
            <v>12ACEZN</v>
          </cell>
          <cell r="B298" t="str">
            <v>CONSOL.DEUDA FISCO.OTR.SP</v>
          </cell>
          <cell r="C298">
            <v>0</v>
          </cell>
          <cell r="D298">
            <v>0</v>
          </cell>
          <cell r="E298">
            <v>0</v>
          </cell>
          <cell r="F298">
            <v>0</v>
          </cell>
          <cell r="G298">
            <v>0</v>
          </cell>
          <cell r="H298">
            <v>0</v>
          </cell>
          <cell r="I298">
            <v>0</v>
          </cell>
          <cell r="J298">
            <v>0</v>
          </cell>
          <cell r="K298">
            <v>0</v>
          </cell>
        </row>
        <row r="299">
          <cell r="A299" t="str">
            <v>12ADEZN</v>
          </cell>
          <cell r="B299" t="str">
            <v>PRESTAMOS AL FISCO</v>
          </cell>
          <cell r="C299">
            <v>0</v>
          </cell>
          <cell r="D299">
            <v>0</v>
          </cell>
          <cell r="E299">
            <v>0</v>
          </cell>
          <cell r="F299">
            <v>0</v>
          </cell>
          <cell r="G299">
            <v>0</v>
          </cell>
          <cell r="H299">
            <v>0</v>
          </cell>
          <cell r="I299">
            <v>0</v>
          </cell>
          <cell r="J299">
            <v>0</v>
          </cell>
          <cell r="K299">
            <v>0</v>
          </cell>
        </row>
        <row r="300">
          <cell r="A300" t="str">
            <v>12AFEZN</v>
          </cell>
          <cell r="B300" t="str">
            <v>PAGO CTA-RENEG.DEUDA EXTER.</v>
          </cell>
          <cell r="C300">
            <v>0</v>
          </cell>
          <cell r="D300">
            <v>0</v>
          </cell>
          <cell r="E300">
            <v>0</v>
          </cell>
          <cell r="F300">
            <v>0</v>
          </cell>
          <cell r="G300">
            <v>0</v>
          </cell>
          <cell r="H300">
            <v>0</v>
          </cell>
          <cell r="I300">
            <v>0</v>
          </cell>
          <cell r="J300">
            <v>0</v>
          </cell>
          <cell r="K300">
            <v>0</v>
          </cell>
        </row>
        <row r="301">
          <cell r="A301" t="str">
            <v>12HREZN</v>
          </cell>
          <cell r="B301" t="str">
            <v xml:space="preserve">LETRAS DE CREDITO CON GARANTIA ESTATAL FINAN.DAVEN, </v>
          </cell>
          <cell r="C301">
            <v>0</v>
          </cell>
          <cell r="D301">
            <v>0</v>
          </cell>
          <cell r="E301">
            <v>0</v>
          </cell>
          <cell r="F301">
            <v>0</v>
          </cell>
          <cell r="G301">
            <v>0</v>
          </cell>
          <cell r="H301">
            <v>0</v>
          </cell>
          <cell r="I301">
            <v>0</v>
          </cell>
          <cell r="J301">
            <v>0</v>
          </cell>
          <cell r="K301">
            <v>0</v>
          </cell>
        </row>
        <row r="302">
          <cell r="A302" t="str">
            <v>-</v>
          </cell>
          <cell r="B302" t="str">
            <v xml:space="preserve">REAJ.P/COBRAR LTS.CRED.C.GAR.ESTATAL FINANC.DAVENS, </v>
          </cell>
          <cell r="C302">
            <v>0</v>
          </cell>
          <cell r="D302">
            <v>0</v>
          </cell>
          <cell r="E302">
            <v>0</v>
          </cell>
          <cell r="F302">
            <v>0</v>
          </cell>
          <cell r="G302">
            <v>0</v>
          </cell>
          <cell r="H302">
            <v>0</v>
          </cell>
          <cell r="I302">
            <v>0</v>
          </cell>
          <cell r="J302">
            <v>0</v>
          </cell>
          <cell r="K302">
            <v>0</v>
          </cell>
        </row>
        <row r="303">
          <cell r="A303" t="str">
            <v>-</v>
          </cell>
          <cell r="B303" t="str">
            <v>BONOS BANCARIOS AC.1475 CON GARANTIA ESTATAL</v>
          </cell>
          <cell r="C303">
            <v>0</v>
          </cell>
          <cell r="D303">
            <v>0</v>
          </cell>
          <cell r="E303">
            <v>0</v>
          </cell>
          <cell r="F303">
            <v>0</v>
          </cell>
          <cell r="G303">
            <v>0</v>
          </cell>
          <cell r="H303">
            <v>0</v>
          </cell>
          <cell r="I303">
            <v>0</v>
          </cell>
          <cell r="J303">
            <v>0</v>
          </cell>
          <cell r="K303">
            <v>0</v>
          </cell>
        </row>
        <row r="304">
          <cell r="A304" t="str">
            <v>-</v>
          </cell>
          <cell r="B304" t="str">
            <v>REAJ.P/COBRAR B.BANCARIOS AC.1475 CON,</v>
          </cell>
          <cell r="C304">
            <v>0</v>
          </cell>
          <cell r="D304">
            <v>0</v>
          </cell>
          <cell r="E304">
            <v>0</v>
          </cell>
          <cell r="F304">
            <v>0</v>
          </cell>
          <cell r="G304">
            <v>0</v>
          </cell>
          <cell r="H304">
            <v>0</v>
          </cell>
          <cell r="I304">
            <v>0</v>
          </cell>
          <cell r="J304">
            <v>0</v>
          </cell>
          <cell r="K304">
            <v>0</v>
          </cell>
        </row>
        <row r="305">
          <cell r="A305" t="str">
            <v>13CAEZN</v>
          </cell>
          <cell r="B305" t="str">
            <v>PTMOS.P/IMPORT.INST.SEMIFISC.</v>
          </cell>
          <cell r="C305">
            <v>1039</v>
          </cell>
          <cell r="D305">
            <v>1065</v>
          </cell>
          <cell r="E305">
            <v>1030</v>
          </cell>
          <cell r="F305">
            <v>1025</v>
          </cell>
          <cell r="G305">
            <v>1108</v>
          </cell>
          <cell r="H305">
            <v>837</v>
          </cell>
          <cell r="I305">
            <v>841</v>
          </cell>
          <cell r="J305">
            <v>799</v>
          </cell>
          <cell r="K305">
            <v>810</v>
          </cell>
        </row>
        <row r="306">
          <cell r="A306" t="str">
            <v>12BIEZN</v>
          </cell>
          <cell r="B306" t="str">
            <v>L/C CONVENIO BID INSTIT.SEMIFISCALES</v>
          </cell>
          <cell r="C306">
            <v>0</v>
          </cell>
          <cell r="D306">
            <v>0</v>
          </cell>
          <cell r="E306">
            <v>0</v>
          </cell>
          <cell r="F306">
            <v>0</v>
          </cell>
          <cell r="G306">
            <v>0</v>
          </cell>
          <cell r="H306">
            <v>0</v>
          </cell>
          <cell r="I306">
            <v>0</v>
          </cell>
          <cell r="J306">
            <v>0</v>
          </cell>
          <cell r="K306">
            <v>0</v>
          </cell>
        </row>
        <row r="307">
          <cell r="A307" t="str">
            <v>-</v>
          </cell>
          <cell r="B307" t="str">
            <v>CRED.CAJA.CTRL.DL.2824</v>
          </cell>
          <cell r="C307">
            <v>0</v>
          </cell>
          <cell r="D307">
            <v>0</v>
          </cell>
          <cell r="E307">
            <v>0</v>
          </cell>
          <cell r="F307">
            <v>0</v>
          </cell>
          <cell r="G307">
            <v>0</v>
          </cell>
          <cell r="H307">
            <v>0</v>
          </cell>
          <cell r="I307">
            <v>0</v>
          </cell>
          <cell r="J307">
            <v>0</v>
          </cell>
          <cell r="K307">
            <v>0</v>
          </cell>
        </row>
        <row r="308">
          <cell r="A308" t="str">
            <v>-</v>
          </cell>
          <cell r="B308" t="str">
            <v xml:space="preserve">L/C CAJA CENTRAL DL.2824 </v>
          </cell>
          <cell r="C308">
            <v>0</v>
          </cell>
          <cell r="D308">
            <v>0</v>
          </cell>
          <cell r="E308">
            <v>0</v>
          </cell>
          <cell r="F308">
            <v>0</v>
          </cell>
          <cell r="G308">
            <v>0</v>
          </cell>
          <cell r="H308">
            <v>0</v>
          </cell>
          <cell r="I308">
            <v>0</v>
          </cell>
          <cell r="J308">
            <v>0</v>
          </cell>
          <cell r="K308">
            <v>0</v>
          </cell>
        </row>
        <row r="309">
          <cell r="A309" t="str">
            <v>12DGEZN</v>
          </cell>
          <cell r="B309" t="str">
            <v xml:space="preserve">CRED.AREA SOC.ADM.DELEG. </v>
          </cell>
          <cell r="C309">
            <v>0</v>
          </cell>
          <cell r="D309">
            <v>0</v>
          </cell>
          <cell r="E309">
            <v>0</v>
          </cell>
          <cell r="F309">
            <v>0</v>
          </cell>
          <cell r="G309">
            <v>0</v>
          </cell>
          <cell r="H309">
            <v>0</v>
          </cell>
          <cell r="I309">
            <v>0</v>
          </cell>
          <cell r="J309">
            <v>0</v>
          </cell>
          <cell r="K309">
            <v>0</v>
          </cell>
        </row>
        <row r="310">
          <cell r="A310" t="str">
            <v>-</v>
          </cell>
          <cell r="B310" t="str">
            <v xml:space="preserve">DEUD.POR CJE.VHR-CAR SINAP </v>
          </cell>
          <cell r="C310">
            <v>0</v>
          </cell>
          <cell r="D310">
            <v>0</v>
          </cell>
          <cell r="E310">
            <v>0</v>
          </cell>
          <cell r="F310">
            <v>0</v>
          </cell>
          <cell r="G310">
            <v>0</v>
          </cell>
          <cell r="H310">
            <v>0</v>
          </cell>
          <cell r="I310">
            <v>0</v>
          </cell>
          <cell r="J310">
            <v>0</v>
          </cell>
          <cell r="K310">
            <v>0</v>
          </cell>
        </row>
        <row r="311">
          <cell r="A311" t="str">
            <v>-</v>
          </cell>
          <cell r="B311" t="str">
            <v>REAJ P/COBRAR S/CRED AREA SOCIAL EN ADM,</v>
          </cell>
          <cell r="C311">
            <v>0</v>
          </cell>
          <cell r="D311">
            <v>0</v>
          </cell>
          <cell r="E311">
            <v>0</v>
          </cell>
          <cell r="F311">
            <v>0</v>
          </cell>
          <cell r="G311">
            <v>0</v>
          </cell>
          <cell r="H311">
            <v>0</v>
          </cell>
          <cell r="I311">
            <v>0</v>
          </cell>
          <cell r="J311">
            <v>0</v>
          </cell>
          <cell r="K311">
            <v>0</v>
          </cell>
        </row>
        <row r="312">
          <cell r="A312" t="str">
            <v>-</v>
          </cell>
          <cell r="B312" t="str">
            <v>REAJ P/COBRAR S/L C CCAP DL 2824,</v>
          </cell>
          <cell r="C312">
            <v>0</v>
          </cell>
          <cell r="D312">
            <v>0</v>
          </cell>
          <cell r="E312">
            <v>0</v>
          </cell>
          <cell r="F312">
            <v>0</v>
          </cell>
          <cell r="G312">
            <v>0</v>
          </cell>
          <cell r="H312">
            <v>0</v>
          </cell>
          <cell r="I312">
            <v>0</v>
          </cell>
          <cell r="J312">
            <v>0</v>
          </cell>
          <cell r="K312">
            <v>0</v>
          </cell>
        </row>
        <row r="313">
          <cell r="A313" t="str">
            <v>-</v>
          </cell>
          <cell r="B313" t="str">
            <v xml:space="preserve">REAJ P/COBRAR S/DEUDORES CANJE VHR A CAR, </v>
          </cell>
          <cell r="C313">
            <v>0</v>
          </cell>
          <cell r="D313">
            <v>0</v>
          </cell>
          <cell r="E313">
            <v>0</v>
          </cell>
          <cell r="F313">
            <v>0</v>
          </cell>
          <cell r="G313">
            <v>0</v>
          </cell>
          <cell r="H313">
            <v>0</v>
          </cell>
          <cell r="I313">
            <v>0</v>
          </cell>
          <cell r="J313">
            <v>0</v>
          </cell>
          <cell r="K313">
            <v>0</v>
          </cell>
        </row>
        <row r="314">
          <cell r="A314" t="str">
            <v>-</v>
          </cell>
          <cell r="B314" t="str">
            <v xml:space="preserve">LC.PROGRAM.ORG.INTERN. INST.SEMIF.AUT.Y OTRAS  </v>
          </cell>
          <cell r="C314">
            <v>0</v>
          </cell>
          <cell r="D314">
            <v>0</v>
          </cell>
          <cell r="E314">
            <v>0</v>
          </cell>
          <cell r="F314">
            <v>0</v>
          </cell>
          <cell r="G314">
            <v>0</v>
          </cell>
          <cell r="H314">
            <v>0</v>
          </cell>
          <cell r="I314">
            <v>0</v>
          </cell>
          <cell r="J314">
            <v>0</v>
          </cell>
          <cell r="K314">
            <v>0</v>
          </cell>
        </row>
        <row r="315">
          <cell r="A315" t="str">
            <v>-</v>
          </cell>
          <cell r="B315" t="str">
            <v>REAJ.P.COBRAR S.LC.PROG.ORG.INT.INST.SEMIF.AUT.</v>
          </cell>
          <cell r="C315">
            <v>0</v>
          </cell>
          <cell r="D315">
            <v>0</v>
          </cell>
          <cell r="E315">
            <v>0</v>
          </cell>
          <cell r="F315">
            <v>0</v>
          </cell>
          <cell r="G315">
            <v>0</v>
          </cell>
          <cell r="H315">
            <v>0</v>
          </cell>
          <cell r="I315">
            <v>0</v>
          </cell>
          <cell r="J315">
            <v>0</v>
          </cell>
          <cell r="K315">
            <v>0</v>
          </cell>
        </row>
        <row r="316">
          <cell r="A316" t="str">
            <v>12EREZN</v>
          </cell>
          <cell r="B316" t="str">
            <v xml:space="preserve">REFINANCIAMIENTO CORFO  </v>
          </cell>
          <cell r="C316">
            <v>0</v>
          </cell>
          <cell r="D316">
            <v>0</v>
          </cell>
          <cell r="E316">
            <v>0</v>
          </cell>
          <cell r="F316">
            <v>0</v>
          </cell>
          <cell r="G316">
            <v>0</v>
          </cell>
          <cell r="H316">
            <v>0</v>
          </cell>
          <cell r="I316">
            <v>0</v>
          </cell>
          <cell r="J316">
            <v>0</v>
          </cell>
          <cell r="K316">
            <v>0</v>
          </cell>
        </row>
        <row r="317">
          <cell r="A317" t="str">
            <v>-</v>
          </cell>
          <cell r="B317" t="str">
            <v xml:space="preserve">REAJ.P.COBRAR S.REFINANC.A CORFO </v>
          </cell>
          <cell r="C317">
            <v>0</v>
          </cell>
          <cell r="D317">
            <v>0</v>
          </cell>
          <cell r="E317">
            <v>0</v>
          </cell>
          <cell r="F317">
            <v>0</v>
          </cell>
          <cell r="G317">
            <v>0</v>
          </cell>
          <cell r="H317">
            <v>0</v>
          </cell>
          <cell r="I317">
            <v>0</v>
          </cell>
          <cell r="J317">
            <v>0</v>
          </cell>
          <cell r="K317">
            <v>0</v>
          </cell>
        </row>
        <row r="318">
          <cell r="A318" t="str">
            <v>12BEEZN</v>
          </cell>
          <cell r="B318" t="str">
            <v xml:space="preserve">PAGARES CORFO ACDO.1045 </v>
          </cell>
          <cell r="C318">
            <v>0</v>
          </cell>
          <cell r="D318">
            <v>0</v>
          </cell>
          <cell r="E318">
            <v>0</v>
          </cell>
          <cell r="F318">
            <v>0</v>
          </cell>
          <cell r="G318">
            <v>0</v>
          </cell>
          <cell r="H318">
            <v>0</v>
          </cell>
          <cell r="I318">
            <v>0</v>
          </cell>
          <cell r="J318">
            <v>0</v>
          </cell>
          <cell r="K318">
            <v>0</v>
          </cell>
        </row>
        <row r="319">
          <cell r="A319" t="str">
            <v>-</v>
          </cell>
          <cell r="B319" t="str">
            <v>VALORES POR RECIBIR DE CORFO LEY 18401</v>
          </cell>
          <cell r="C319">
            <v>0</v>
          </cell>
          <cell r="D319">
            <v>0</v>
          </cell>
          <cell r="E319">
            <v>0</v>
          </cell>
          <cell r="F319">
            <v>0</v>
          </cell>
          <cell r="G319">
            <v>0</v>
          </cell>
          <cell r="H319">
            <v>0</v>
          </cell>
          <cell r="I319">
            <v>0</v>
          </cell>
          <cell r="J319">
            <v>0</v>
          </cell>
          <cell r="K319">
            <v>0</v>
          </cell>
        </row>
        <row r="320">
          <cell r="A320" t="str">
            <v>-</v>
          </cell>
          <cell r="B320" t="str">
            <v xml:space="preserve">DEUDORES POR CANJE DE VHR A CAR </v>
          </cell>
          <cell r="C320">
            <v>0</v>
          </cell>
          <cell r="D320">
            <v>0</v>
          </cell>
          <cell r="E320">
            <v>0</v>
          </cell>
          <cell r="F320">
            <v>0</v>
          </cell>
          <cell r="G320">
            <v>0</v>
          </cell>
          <cell r="H320">
            <v>0</v>
          </cell>
          <cell r="I320">
            <v>0</v>
          </cell>
          <cell r="J320">
            <v>0</v>
          </cell>
          <cell r="K320">
            <v>0</v>
          </cell>
        </row>
        <row r="321">
          <cell r="A321" t="str">
            <v>-</v>
          </cell>
          <cell r="B321" t="str">
            <v>GTOS.JUD.Y NOTARIALES L/C TRANSP.CORFO AC 1513</v>
          </cell>
          <cell r="C321">
            <v>0</v>
          </cell>
          <cell r="D321">
            <v>0</v>
          </cell>
          <cell r="E321">
            <v>0</v>
          </cell>
          <cell r="F321">
            <v>0</v>
          </cell>
          <cell r="G321">
            <v>0</v>
          </cell>
          <cell r="H321">
            <v>0</v>
          </cell>
          <cell r="I321">
            <v>0</v>
          </cell>
          <cell r="J321">
            <v>0</v>
          </cell>
          <cell r="K321">
            <v>0</v>
          </cell>
        </row>
        <row r="322">
          <cell r="A322" t="str">
            <v>-</v>
          </cell>
          <cell r="B322" t="str">
            <v>DEUDORES EN CTA.CTE. BCO.DEL ESTADO</v>
          </cell>
          <cell r="C322">
            <v>0</v>
          </cell>
          <cell r="D322">
            <v>0</v>
          </cell>
          <cell r="E322">
            <v>0</v>
          </cell>
          <cell r="F322">
            <v>0</v>
          </cell>
          <cell r="G322">
            <v>0</v>
          </cell>
          <cell r="H322">
            <v>0</v>
          </cell>
          <cell r="I322">
            <v>0</v>
          </cell>
          <cell r="J322">
            <v>0</v>
          </cell>
          <cell r="K322">
            <v>0</v>
          </cell>
        </row>
        <row r="323">
          <cell r="A323" t="str">
            <v>-</v>
          </cell>
          <cell r="B323" t="str">
            <v xml:space="preserve">PTMO.P/IMPORT.AUTOS P/LISIADOS-BCO.ESTADO </v>
          </cell>
          <cell r="C323">
            <v>0</v>
          </cell>
          <cell r="D323">
            <v>0</v>
          </cell>
          <cell r="E323">
            <v>0</v>
          </cell>
          <cell r="F323">
            <v>0</v>
          </cell>
          <cell r="G323">
            <v>0</v>
          </cell>
          <cell r="H323">
            <v>0</v>
          </cell>
          <cell r="I323">
            <v>0</v>
          </cell>
          <cell r="J323">
            <v>0</v>
          </cell>
          <cell r="K323">
            <v>0</v>
          </cell>
        </row>
        <row r="324">
          <cell r="A324" t="str">
            <v>-</v>
          </cell>
          <cell r="B324" t="str">
            <v>REFINANC.REAJUST.BCO.ESTADO</v>
          </cell>
          <cell r="C324">
            <v>0</v>
          </cell>
          <cell r="D324">
            <v>0</v>
          </cell>
          <cell r="E324">
            <v>0</v>
          </cell>
          <cell r="F324">
            <v>0</v>
          </cell>
          <cell r="G324">
            <v>0</v>
          </cell>
          <cell r="H324">
            <v>0</v>
          </cell>
          <cell r="I324">
            <v>0</v>
          </cell>
          <cell r="J324">
            <v>0</v>
          </cell>
          <cell r="K324">
            <v>0</v>
          </cell>
        </row>
        <row r="325">
          <cell r="A325" t="str">
            <v>12FHEZN</v>
          </cell>
          <cell r="B325" t="str">
            <v xml:space="preserve">REFINANC.BCOS ESTADO </v>
          </cell>
          <cell r="C325">
            <v>0</v>
          </cell>
          <cell r="D325">
            <v>0</v>
          </cell>
          <cell r="E325">
            <v>0</v>
          </cell>
          <cell r="F325">
            <v>0</v>
          </cell>
          <cell r="G325">
            <v>0</v>
          </cell>
          <cell r="H325">
            <v>0</v>
          </cell>
          <cell r="I325">
            <v>0</v>
          </cell>
          <cell r="J325">
            <v>0</v>
          </cell>
          <cell r="K325">
            <v>0</v>
          </cell>
        </row>
        <row r="326">
          <cell r="A326" t="str">
            <v>12FIEZN</v>
          </cell>
          <cell r="B326" t="str">
            <v>PRESTAMOS PARA IMPORTACIONES BCO.DEL ESTADO,</v>
          </cell>
          <cell r="C326">
            <v>0</v>
          </cell>
          <cell r="D326">
            <v>0</v>
          </cell>
          <cell r="E326">
            <v>0</v>
          </cell>
          <cell r="F326">
            <v>0</v>
          </cell>
          <cell r="G326">
            <v>0</v>
          </cell>
          <cell r="H326">
            <v>0</v>
          </cell>
          <cell r="I326">
            <v>0</v>
          </cell>
          <cell r="J326">
            <v>0</v>
          </cell>
          <cell r="K326">
            <v>0</v>
          </cell>
        </row>
        <row r="327">
          <cell r="A327" t="str">
            <v>12MMEZN</v>
          </cell>
          <cell r="B327" t="str">
            <v xml:space="preserve">LINEA DE CREDITO DE LIQUIDEZ BECH </v>
          </cell>
          <cell r="C327">
            <v>0</v>
          </cell>
          <cell r="D327">
            <v>0</v>
          </cell>
          <cell r="E327">
            <v>0</v>
          </cell>
          <cell r="F327">
            <v>0</v>
          </cell>
          <cell r="G327">
            <v>0</v>
          </cell>
          <cell r="H327">
            <v>0</v>
          </cell>
          <cell r="I327">
            <v>0</v>
          </cell>
          <cell r="J327">
            <v>0</v>
          </cell>
          <cell r="K327">
            <v>0</v>
          </cell>
        </row>
        <row r="328">
          <cell r="A328" t="str">
            <v>-</v>
          </cell>
          <cell r="B328" t="str">
            <v xml:space="preserve">REFIN.CRED.XI REG.B.ESTADO </v>
          </cell>
          <cell r="C328">
            <v>0</v>
          </cell>
          <cell r="D328">
            <v>0</v>
          </cell>
          <cell r="E328">
            <v>0</v>
          </cell>
          <cell r="F328">
            <v>0</v>
          </cell>
          <cell r="G328">
            <v>0</v>
          </cell>
          <cell r="H328">
            <v>0</v>
          </cell>
          <cell r="I328">
            <v>0</v>
          </cell>
          <cell r="J328">
            <v>0</v>
          </cell>
          <cell r="K328">
            <v>0</v>
          </cell>
        </row>
        <row r="329">
          <cell r="A329" t="str">
            <v>-</v>
          </cell>
          <cell r="B329" t="str">
            <v>REAJ P/COBRAR S/REFIN REAJ BCO ESTADO</v>
          </cell>
          <cell r="C329">
            <v>0</v>
          </cell>
          <cell r="D329">
            <v>0</v>
          </cell>
          <cell r="E329">
            <v>0</v>
          </cell>
          <cell r="F329">
            <v>0</v>
          </cell>
          <cell r="G329">
            <v>0</v>
          </cell>
          <cell r="H329">
            <v>0</v>
          </cell>
          <cell r="I329">
            <v>0</v>
          </cell>
          <cell r="J329">
            <v>0</v>
          </cell>
          <cell r="K329">
            <v>0</v>
          </cell>
        </row>
        <row r="330">
          <cell r="A330" t="str">
            <v>-</v>
          </cell>
          <cell r="B330" t="str">
            <v xml:space="preserve">LC.PROGRAM.ORG.INTERNACIONALES BCO. ESTADO  </v>
          </cell>
          <cell r="C330">
            <v>0</v>
          </cell>
          <cell r="D330">
            <v>0</v>
          </cell>
          <cell r="E330">
            <v>0</v>
          </cell>
          <cell r="F330">
            <v>0</v>
          </cell>
          <cell r="G330">
            <v>0</v>
          </cell>
          <cell r="H330">
            <v>0</v>
          </cell>
          <cell r="I330">
            <v>0</v>
          </cell>
          <cell r="J330">
            <v>0</v>
          </cell>
          <cell r="K330">
            <v>0</v>
          </cell>
        </row>
        <row r="331">
          <cell r="A331" t="str">
            <v>-</v>
          </cell>
          <cell r="B331" t="str">
            <v xml:space="preserve">REAJ.P.COBRAR S.LC.PROG.ORG.INTER.BCO. ESTADO </v>
          </cell>
          <cell r="C331">
            <v>0</v>
          </cell>
          <cell r="D331">
            <v>0</v>
          </cell>
          <cell r="E331">
            <v>0</v>
          </cell>
          <cell r="F331">
            <v>0</v>
          </cell>
          <cell r="G331">
            <v>0</v>
          </cell>
          <cell r="H331">
            <v>0</v>
          </cell>
          <cell r="I331">
            <v>0</v>
          </cell>
          <cell r="J331">
            <v>0</v>
          </cell>
          <cell r="K331">
            <v>0</v>
          </cell>
        </row>
        <row r="332">
          <cell r="A332" t="str">
            <v>-</v>
          </cell>
          <cell r="B332" t="str">
            <v>REAJ P/COBRAR S/L C XI REGION BCO ESTADO</v>
          </cell>
          <cell r="C332">
            <v>0</v>
          </cell>
          <cell r="D332">
            <v>0</v>
          </cell>
          <cell r="E332">
            <v>0</v>
          </cell>
          <cell r="F332">
            <v>0</v>
          </cell>
          <cell r="G332">
            <v>0</v>
          </cell>
          <cell r="H332">
            <v>0</v>
          </cell>
          <cell r="I332">
            <v>0</v>
          </cell>
          <cell r="J332">
            <v>0</v>
          </cell>
          <cell r="K332">
            <v>0</v>
          </cell>
        </row>
        <row r="333">
          <cell r="A333" t="str">
            <v>-</v>
          </cell>
          <cell r="B333" t="str">
            <v xml:space="preserve">PRESTAMOS DE URGENCIA BCO.DEL ESTADO </v>
          </cell>
          <cell r="C333">
            <v>0</v>
          </cell>
          <cell r="D333">
            <v>0</v>
          </cell>
          <cell r="E333">
            <v>0</v>
          </cell>
          <cell r="F333">
            <v>0</v>
          </cell>
          <cell r="G333">
            <v>0</v>
          </cell>
          <cell r="H333">
            <v>0</v>
          </cell>
          <cell r="I333">
            <v>0</v>
          </cell>
          <cell r="J333">
            <v>0</v>
          </cell>
          <cell r="K333">
            <v>0</v>
          </cell>
        </row>
        <row r="334">
          <cell r="A334" t="str">
            <v>12AMEZN</v>
          </cell>
          <cell r="B334" t="str">
            <v>ANTICIPO POR SALDO DE PREC.PAGARE ADQ.BCO.ESTAD.</v>
          </cell>
          <cell r="C334">
            <v>0</v>
          </cell>
          <cell r="D334">
            <v>0</v>
          </cell>
          <cell r="E334">
            <v>0</v>
          </cell>
          <cell r="F334">
            <v>0</v>
          </cell>
          <cell r="G334">
            <v>0</v>
          </cell>
          <cell r="H334">
            <v>0</v>
          </cell>
          <cell r="I334">
            <v>0</v>
          </cell>
          <cell r="J334">
            <v>0</v>
          </cell>
          <cell r="K334">
            <v>0</v>
          </cell>
        </row>
        <row r="335">
          <cell r="A335" t="str">
            <v>-</v>
          </cell>
          <cell r="B335" t="str">
            <v xml:space="preserve">BONOS ADQUIRIDOS A BCO.DEL ESTADO </v>
          </cell>
          <cell r="C335">
            <v>0</v>
          </cell>
          <cell r="D335">
            <v>0</v>
          </cell>
          <cell r="E335">
            <v>0</v>
          </cell>
          <cell r="F335">
            <v>0</v>
          </cell>
          <cell r="G335">
            <v>0</v>
          </cell>
          <cell r="H335">
            <v>0</v>
          </cell>
          <cell r="I335">
            <v>0</v>
          </cell>
          <cell r="J335">
            <v>0</v>
          </cell>
          <cell r="K335">
            <v>0</v>
          </cell>
        </row>
        <row r="336">
          <cell r="A336" t="str">
            <v>-</v>
          </cell>
          <cell r="B336" t="str">
            <v xml:space="preserve">REAJ.P.COBRAR S/BONOS BCO.DEL ESTADO </v>
          </cell>
          <cell r="C336">
            <v>0</v>
          </cell>
          <cell r="D336">
            <v>0</v>
          </cell>
          <cell r="E336">
            <v>0</v>
          </cell>
          <cell r="F336">
            <v>0</v>
          </cell>
          <cell r="G336">
            <v>0</v>
          </cell>
          <cell r="H336">
            <v>0</v>
          </cell>
          <cell r="I336">
            <v>0</v>
          </cell>
          <cell r="J336">
            <v>0</v>
          </cell>
          <cell r="K336">
            <v>0</v>
          </cell>
        </row>
        <row r="337">
          <cell r="A337" t="str">
            <v>12CNEZN</v>
          </cell>
          <cell r="B337" t="str">
            <v xml:space="preserve">LINEA CREDITO A BCO.ESTADO P.CPRA.CARTERA AL 70% </v>
          </cell>
          <cell r="C337">
            <v>0</v>
          </cell>
          <cell r="D337">
            <v>0</v>
          </cell>
          <cell r="E337">
            <v>0</v>
          </cell>
          <cell r="F337">
            <v>0</v>
          </cell>
          <cell r="G337">
            <v>0</v>
          </cell>
          <cell r="H337">
            <v>0</v>
          </cell>
          <cell r="I337">
            <v>0</v>
          </cell>
          <cell r="J337">
            <v>0</v>
          </cell>
          <cell r="K337">
            <v>0</v>
          </cell>
        </row>
        <row r="338">
          <cell r="A338" t="str">
            <v>-</v>
          </cell>
          <cell r="B338" t="str">
            <v xml:space="preserve">DESCUENTOS INSTRUMENTOS FINANCIEROS BCO.DEL ESTADO, </v>
          </cell>
          <cell r="C338">
            <v>0</v>
          </cell>
          <cell r="D338">
            <v>0</v>
          </cell>
          <cell r="E338">
            <v>0</v>
          </cell>
          <cell r="F338">
            <v>0</v>
          </cell>
          <cell r="G338">
            <v>0</v>
          </cell>
          <cell r="H338">
            <v>0</v>
          </cell>
          <cell r="I338">
            <v>0</v>
          </cell>
          <cell r="J338">
            <v>0</v>
          </cell>
          <cell r="K338">
            <v>0</v>
          </cell>
        </row>
        <row r="339">
          <cell r="A339" t="str">
            <v>-</v>
          </cell>
          <cell r="B339" t="str">
            <v xml:space="preserve">DOCUMENTOS CRED.HIPOTEC.ADQ.BCO.ESTADO </v>
          </cell>
          <cell r="C339">
            <v>0</v>
          </cell>
          <cell r="D339">
            <v>0</v>
          </cell>
          <cell r="E339">
            <v>0</v>
          </cell>
          <cell r="F339">
            <v>0</v>
          </cell>
          <cell r="G339">
            <v>0</v>
          </cell>
          <cell r="H339">
            <v>0</v>
          </cell>
          <cell r="I339">
            <v>0</v>
          </cell>
          <cell r="J339">
            <v>0</v>
          </cell>
          <cell r="K339">
            <v>0</v>
          </cell>
        </row>
        <row r="340">
          <cell r="A340" t="str">
            <v>-</v>
          </cell>
          <cell r="B340" t="str">
            <v>REAJ.P.COB.S.CPRA.DOC.CRED.HIPOT.ADQ.BCO.ESTADO</v>
          </cell>
          <cell r="C340">
            <v>0</v>
          </cell>
          <cell r="D340">
            <v>0</v>
          </cell>
          <cell r="E340">
            <v>0</v>
          </cell>
          <cell r="F340">
            <v>0</v>
          </cell>
          <cell r="G340">
            <v>0</v>
          </cell>
          <cell r="H340">
            <v>0</v>
          </cell>
          <cell r="I340">
            <v>0</v>
          </cell>
          <cell r="J340">
            <v>0</v>
          </cell>
          <cell r="K340">
            <v>0</v>
          </cell>
        </row>
        <row r="341">
          <cell r="A341" t="str">
            <v>-</v>
          </cell>
          <cell r="B341" t="str">
            <v xml:space="preserve">REAJ.P.COB.S.LC.BCO.ESTADO P.CPRA.CARTERA 70 %  </v>
          </cell>
          <cell r="C341">
            <v>0</v>
          </cell>
          <cell r="D341">
            <v>0</v>
          </cell>
          <cell r="E341">
            <v>0</v>
          </cell>
          <cell r="F341">
            <v>0</v>
          </cell>
          <cell r="G341">
            <v>0</v>
          </cell>
          <cell r="H341">
            <v>0</v>
          </cell>
          <cell r="I341">
            <v>0</v>
          </cell>
          <cell r="J341">
            <v>0</v>
          </cell>
          <cell r="K341">
            <v>0</v>
          </cell>
        </row>
        <row r="342">
          <cell r="A342" t="str">
            <v>12CPEZN</v>
          </cell>
          <cell r="B342" t="str">
            <v xml:space="preserve">ANTIC.DE CRED.AL SISTEMA FINANCIERO BECH </v>
          </cell>
          <cell r="C342">
            <v>0</v>
          </cell>
          <cell r="D342">
            <v>0</v>
          </cell>
          <cell r="E342">
            <v>0</v>
          </cell>
          <cell r="F342">
            <v>0</v>
          </cell>
          <cell r="G342">
            <v>0</v>
          </cell>
          <cell r="H342">
            <v>0</v>
          </cell>
          <cell r="I342">
            <v>0</v>
          </cell>
          <cell r="J342">
            <v>0</v>
          </cell>
          <cell r="K342">
            <v>0</v>
          </cell>
        </row>
        <row r="343">
          <cell r="A343" t="str">
            <v>12CVEZN</v>
          </cell>
          <cell r="B343" t="str">
            <v xml:space="preserve">L.CREDITO.P.REPROGRAMACION DEUDAS BCO.ESTADO </v>
          </cell>
          <cell r="C343">
            <v>0</v>
          </cell>
          <cell r="D343">
            <v>0</v>
          </cell>
          <cell r="E343">
            <v>0</v>
          </cell>
          <cell r="F343">
            <v>0</v>
          </cell>
          <cell r="G343">
            <v>0</v>
          </cell>
          <cell r="H343">
            <v>0</v>
          </cell>
          <cell r="I343">
            <v>0</v>
          </cell>
          <cell r="J343">
            <v>0</v>
          </cell>
          <cell r="K343">
            <v>0</v>
          </cell>
        </row>
        <row r="344">
          <cell r="A344" t="str">
            <v>-</v>
          </cell>
          <cell r="B344" t="str">
            <v xml:space="preserve">REAJ.P.COB.S.LC.P.REPROGRAM.DEUDAS BCO.ESTADO </v>
          </cell>
          <cell r="C344">
            <v>0</v>
          </cell>
          <cell r="D344">
            <v>0</v>
          </cell>
          <cell r="E344">
            <v>0</v>
          </cell>
          <cell r="F344">
            <v>0</v>
          </cell>
          <cell r="G344">
            <v>0</v>
          </cell>
          <cell r="H344">
            <v>0</v>
          </cell>
          <cell r="I344">
            <v>0</v>
          </cell>
          <cell r="J344">
            <v>0</v>
          </cell>
          <cell r="K344">
            <v>0</v>
          </cell>
        </row>
        <row r="345">
          <cell r="A345" t="str">
            <v>-</v>
          </cell>
          <cell r="B345" t="str">
            <v>REAJ.P..COB.S.DESC.INST.FINANC.BCO.DEL ESTADO</v>
          </cell>
          <cell r="C345">
            <v>0</v>
          </cell>
          <cell r="D345">
            <v>0</v>
          </cell>
          <cell r="E345">
            <v>0</v>
          </cell>
          <cell r="F345">
            <v>0</v>
          </cell>
          <cell r="G345">
            <v>0</v>
          </cell>
          <cell r="H345">
            <v>0</v>
          </cell>
          <cell r="I345">
            <v>0</v>
          </cell>
          <cell r="J345">
            <v>0</v>
          </cell>
          <cell r="K345">
            <v>0</v>
          </cell>
        </row>
        <row r="346">
          <cell r="A346" t="str">
            <v>-</v>
          </cell>
          <cell r="B346" t="str">
            <v xml:space="preserve">LINEA DE CREDITO DE CORTO PLAZO A BANCO DEL ESTADO, </v>
          </cell>
          <cell r="C346">
            <v>0</v>
          </cell>
          <cell r="D346">
            <v>0</v>
          </cell>
          <cell r="E346">
            <v>0</v>
          </cell>
          <cell r="F346">
            <v>0</v>
          </cell>
          <cell r="G346">
            <v>0</v>
          </cell>
          <cell r="H346">
            <v>0</v>
          </cell>
          <cell r="I346">
            <v>0</v>
          </cell>
          <cell r="J346">
            <v>0</v>
          </cell>
          <cell r="K346">
            <v>0</v>
          </cell>
        </row>
        <row r="347">
          <cell r="A347" t="str">
            <v>-</v>
          </cell>
          <cell r="B347" t="str">
            <v>COBRAR S/L/C DE CORTO PLAZO BANCO DEL ESTADO</v>
          </cell>
          <cell r="C347">
            <v>0</v>
          </cell>
          <cell r="D347">
            <v>0</v>
          </cell>
          <cell r="E347">
            <v>0</v>
          </cell>
          <cell r="F347">
            <v>0</v>
          </cell>
          <cell r="G347">
            <v>0</v>
          </cell>
          <cell r="H347">
            <v>0</v>
          </cell>
          <cell r="I347">
            <v>0</v>
          </cell>
          <cell r="J347">
            <v>0</v>
          </cell>
          <cell r="K347">
            <v>0</v>
          </cell>
        </row>
        <row r="348">
          <cell r="A348" t="str">
            <v>-</v>
          </cell>
          <cell r="B348" t="str">
            <v xml:space="preserve">LC.REPROGRAMACION DEUDAS HIPOTECARIAS BCO.ESTADO </v>
          </cell>
          <cell r="C348">
            <v>0</v>
          </cell>
          <cell r="D348">
            <v>0</v>
          </cell>
          <cell r="E348">
            <v>0</v>
          </cell>
          <cell r="F348">
            <v>0</v>
          </cell>
          <cell r="G348">
            <v>0</v>
          </cell>
          <cell r="H348">
            <v>0</v>
          </cell>
          <cell r="I348">
            <v>0</v>
          </cell>
          <cell r="J348">
            <v>0</v>
          </cell>
          <cell r="K348">
            <v>0</v>
          </cell>
        </row>
        <row r="349">
          <cell r="A349" t="str">
            <v>-</v>
          </cell>
          <cell r="B349" t="str">
            <v xml:space="preserve">REAJ.P.COB.S/LC.P.REPROGRAM.DEUDAS HIP.BCO.ESTADO, </v>
          </cell>
          <cell r="C349">
            <v>0</v>
          </cell>
          <cell r="D349">
            <v>0</v>
          </cell>
          <cell r="E349">
            <v>0</v>
          </cell>
          <cell r="F349">
            <v>0</v>
          </cell>
          <cell r="G349">
            <v>0</v>
          </cell>
          <cell r="H349">
            <v>0</v>
          </cell>
          <cell r="I349">
            <v>0</v>
          </cell>
          <cell r="J349">
            <v>0</v>
          </cell>
          <cell r="K349">
            <v>0</v>
          </cell>
        </row>
        <row r="350">
          <cell r="A350" t="str">
            <v>-</v>
          </cell>
          <cell r="B350" t="str">
            <v xml:space="preserve">LC.P.CONTRATO CON BCO.ESTADO POR CESION CARTERA, </v>
          </cell>
          <cell r="C350">
            <v>0</v>
          </cell>
          <cell r="D350">
            <v>0</v>
          </cell>
          <cell r="E350">
            <v>0</v>
          </cell>
          <cell r="F350">
            <v>0</v>
          </cell>
          <cell r="G350">
            <v>0</v>
          </cell>
          <cell r="H350">
            <v>0</v>
          </cell>
          <cell r="I350">
            <v>0</v>
          </cell>
          <cell r="J350">
            <v>0</v>
          </cell>
          <cell r="K350">
            <v>0</v>
          </cell>
        </row>
        <row r="351">
          <cell r="A351" t="str">
            <v>-</v>
          </cell>
          <cell r="B351" t="str">
            <v xml:space="preserve">REAJ.P.COB.P.LC.CONTR.C.BCO.ESTADO P.CESION CARTER, </v>
          </cell>
          <cell r="C351">
            <v>0</v>
          </cell>
          <cell r="D351">
            <v>0</v>
          </cell>
          <cell r="E351">
            <v>0</v>
          </cell>
          <cell r="F351">
            <v>0</v>
          </cell>
          <cell r="G351">
            <v>0</v>
          </cell>
          <cell r="H351">
            <v>0</v>
          </cell>
          <cell r="I351">
            <v>0</v>
          </cell>
          <cell r="J351">
            <v>0</v>
          </cell>
          <cell r="K351">
            <v>0</v>
          </cell>
        </row>
        <row r="352">
          <cell r="A352" t="str">
            <v>-</v>
          </cell>
          <cell r="B352" t="str">
            <v>LINEA DE CREDITO PARA CAPITAL DE TRABAJO BECH</v>
          </cell>
          <cell r="C352">
            <v>0</v>
          </cell>
          <cell r="D352">
            <v>0</v>
          </cell>
          <cell r="E352">
            <v>0</v>
          </cell>
          <cell r="F352">
            <v>0</v>
          </cell>
          <cell r="G352">
            <v>0</v>
          </cell>
          <cell r="H352">
            <v>0</v>
          </cell>
          <cell r="I352">
            <v>0</v>
          </cell>
          <cell r="J352">
            <v>0</v>
          </cell>
          <cell r="K352">
            <v>0</v>
          </cell>
        </row>
        <row r="353">
          <cell r="A353" t="str">
            <v>-</v>
          </cell>
          <cell r="B353" t="str">
            <v xml:space="preserve">REAJ.P.COBRAR P.LC P.CAPITAL DE TRABAJO BECH </v>
          </cell>
          <cell r="C353">
            <v>0</v>
          </cell>
          <cell r="D353">
            <v>0</v>
          </cell>
          <cell r="E353">
            <v>0</v>
          </cell>
          <cell r="F353">
            <v>0</v>
          </cell>
          <cell r="G353">
            <v>0</v>
          </cell>
          <cell r="H353">
            <v>0</v>
          </cell>
          <cell r="I353">
            <v>0</v>
          </cell>
          <cell r="J353">
            <v>0</v>
          </cell>
          <cell r="K353">
            <v>0</v>
          </cell>
        </row>
        <row r="354">
          <cell r="A354" t="str">
            <v>12EXEZN</v>
          </cell>
          <cell r="B354" t="str">
            <v xml:space="preserve">L.C PARA PAGO OBLIG.C.EXTERIOR DEL BUF Y BHC </v>
          </cell>
          <cell r="C354">
            <v>12285</v>
          </cell>
          <cell r="D354">
            <v>12606</v>
          </cell>
          <cell r="E354">
            <v>12168</v>
          </cell>
          <cell r="F354">
            <v>11799</v>
          </cell>
          <cell r="G354">
            <v>11879</v>
          </cell>
          <cell r="H354">
            <v>11664</v>
          </cell>
          <cell r="I354">
            <v>11805</v>
          </cell>
          <cell r="J354">
            <v>11700</v>
          </cell>
          <cell r="K354">
            <v>11127</v>
          </cell>
        </row>
        <row r="355">
          <cell r="A355" t="str">
            <v>12CAEZN</v>
          </cell>
          <cell r="B355" t="str">
            <v xml:space="preserve">REPROG.DEUDAS S.PRODUCTIVO (ACDO.1578) B.ESTADO </v>
          </cell>
          <cell r="C355">
            <v>0</v>
          </cell>
          <cell r="D355">
            <v>0</v>
          </cell>
          <cell r="E355">
            <v>0</v>
          </cell>
          <cell r="F355">
            <v>0</v>
          </cell>
          <cell r="G355">
            <v>0</v>
          </cell>
          <cell r="H355">
            <v>0</v>
          </cell>
          <cell r="I355">
            <v>0</v>
          </cell>
          <cell r="J355">
            <v>0</v>
          </cell>
          <cell r="K355">
            <v>0</v>
          </cell>
        </row>
        <row r="356">
          <cell r="A356" t="str">
            <v>-</v>
          </cell>
          <cell r="B356" t="str">
            <v xml:space="preserve">REAJ.P.COBRAR S.REPROG.DEUDAS SEC.PROD.(ACDO 1578), </v>
          </cell>
          <cell r="C356">
            <v>0</v>
          </cell>
          <cell r="D356">
            <v>0</v>
          </cell>
          <cell r="E356">
            <v>0</v>
          </cell>
          <cell r="F356">
            <v>0</v>
          </cell>
          <cell r="G356">
            <v>0</v>
          </cell>
          <cell r="H356">
            <v>0</v>
          </cell>
          <cell r="I356">
            <v>0</v>
          </cell>
          <cell r="J356">
            <v>0</v>
          </cell>
          <cell r="K356">
            <v>0</v>
          </cell>
        </row>
        <row r="357">
          <cell r="A357" t="str">
            <v>-</v>
          </cell>
          <cell r="B357" t="str">
            <v xml:space="preserve">LINEA DE CREDITO DE MEDIANO PLAZO </v>
          </cell>
          <cell r="C357">
            <v>0</v>
          </cell>
          <cell r="D357">
            <v>0</v>
          </cell>
          <cell r="E357">
            <v>0</v>
          </cell>
          <cell r="F357">
            <v>0</v>
          </cell>
          <cell r="G357">
            <v>0</v>
          </cell>
          <cell r="H357">
            <v>0</v>
          </cell>
          <cell r="I357">
            <v>0</v>
          </cell>
          <cell r="J357">
            <v>0</v>
          </cell>
          <cell r="K357">
            <v>0</v>
          </cell>
        </row>
        <row r="358">
          <cell r="A358" t="str">
            <v>-</v>
          </cell>
          <cell r="B358" t="str">
            <v xml:space="preserve">REAJ.P.COB.LC.MEDIANO PLAZO BECH </v>
          </cell>
          <cell r="C358">
            <v>0</v>
          </cell>
          <cell r="D358">
            <v>0</v>
          </cell>
          <cell r="E358">
            <v>0</v>
          </cell>
          <cell r="F358">
            <v>0</v>
          </cell>
          <cell r="G358">
            <v>0</v>
          </cell>
          <cell r="H358">
            <v>0</v>
          </cell>
          <cell r="I358">
            <v>0</v>
          </cell>
          <cell r="J358">
            <v>0</v>
          </cell>
          <cell r="K358">
            <v>0</v>
          </cell>
        </row>
        <row r="359">
          <cell r="A359" t="str">
            <v>-</v>
          </cell>
          <cell r="B359" t="str">
            <v xml:space="preserve">LC.DEPOSITOS ACDO.1657 BANCO DEL ESTADO </v>
          </cell>
          <cell r="C359">
            <v>0</v>
          </cell>
          <cell r="D359">
            <v>0</v>
          </cell>
          <cell r="E359">
            <v>0</v>
          </cell>
          <cell r="F359">
            <v>0</v>
          </cell>
          <cell r="G359">
            <v>0</v>
          </cell>
          <cell r="H359">
            <v>0</v>
          </cell>
          <cell r="I359">
            <v>0</v>
          </cell>
          <cell r="J359">
            <v>0</v>
          </cell>
          <cell r="K359">
            <v>0</v>
          </cell>
        </row>
        <row r="360">
          <cell r="A360" t="str">
            <v>-</v>
          </cell>
          <cell r="B360" t="str">
            <v xml:space="preserve">CRED.MODALIDAD UNO LIBOR AJUSTADA AC 1686 BECH </v>
          </cell>
          <cell r="C360">
            <v>0</v>
          </cell>
          <cell r="D360">
            <v>0</v>
          </cell>
          <cell r="E360">
            <v>0</v>
          </cell>
          <cell r="F360">
            <v>0</v>
          </cell>
          <cell r="G360">
            <v>0</v>
          </cell>
          <cell r="H360">
            <v>0</v>
          </cell>
          <cell r="I360">
            <v>0</v>
          </cell>
          <cell r="J360">
            <v>0</v>
          </cell>
          <cell r="K360">
            <v>0</v>
          </cell>
        </row>
        <row r="361">
          <cell r="A361" t="str">
            <v>-</v>
          </cell>
          <cell r="B361" t="str">
            <v xml:space="preserve">CRED.MOD.UNO TIP 91-365 BCO.DEL ESTADO </v>
          </cell>
          <cell r="C361">
            <v>0</v>
          </cell>
          <cell r="D361">
            <v>0</v>
          </cell>
          <cell r="E361">
            <v>0</v>
          </cell>
          <cell r="F361">
            <v>0</v>
          </cell>
          <cell r="G361">
            <v>0</v>
          </cell>
          <cell r="H361">
            <v>0</v>
          </cell>
          <cell r="I361">
            <v>0</v>
          </cell>
          <cell r="J361">
            <v>0</v>
          </cell>
          <cell r="K361">
            <v>0</v>
          </cell>
        </row>
        <row r="362">
          <cell r="A362" t="str">
            <v>-</v>
          </cell>
          <cell r="B362" t="str">
            <v xml:space="preserve">CRED.MODAL.DOS TIP 91-365 BCO.ESTADO </v>
          </cell>
          <cell r="C362">
            <v>0</v>
          </cell>
          <cell r="D362">
            <v>0</v>
          </cell>
          <cell r="E362">
            <v>0</v>
          </cell>
          <cell r="F362">
            <v>0</v>
          </cell>
          <cell r="G362">
            <v>0</v>
          </cell>
          <cell r="H362">
            <v>0</v>
          </cell>
          <cell r="I362">
            <v>0</v>
          </cell>
          <cell r="J362">
            <v>0</v>
          </cell>
          <cell r="K362">
            <v>0</v>
          </cell>
        </row>
        <row r="363">
          <cell r="A363" t="str">
            <v>-</v>
          </cell>
          <cell r="B363" t="str">
            <v xml:space="preserve">CRED MODALIDAD DOS TIP 30-89 DIAS BCO DEL ESTADO, </v>
          </cell>
          <cell r="C363">
            <v>0</v>
          </cell>
          <cell r="D363">
            <v>0</v>
          </cell>
          <cell r="E363">
            <v>0</v>
          </cell>
          <cell r="F363">
            <v>0</v>
          </cell>
          <cell r="G363">
            <v>0</v>
          </cell>
          <cell r="H363">
            <v>0</v>
          </cell>
          <cell r="I363">
            <v>0</v>
          </cell>
          <cell r="J363">
            <v>0</v>
          </cell>
          <cell r="K363">
            <v>0</v>
          </cell>
        </row>
        <row r="364">
          <cell r="A364" t="str">
            <v>-</v>
          </cell>
          <cell r="B364" t="str">
            <v xml:space="preserve">L/C PARA CONSTITUIR RESERVA TECNICA BANCO ESTADO </v>
          </cell>
          <cell r="C364">
            <v>0</v>
          </cell>
          <cell r="D364">
            <v>0</v>
          </cell>
          <cell r="E364">
            <v>0</v>
          </cell>
          <cell r="F364">
            <v>0</v>
          </cell>
          <cell r="G364">
            <v>0</v>
          </cell>
          <cell r="H364">
            <v>0</v>
          </cell>
          <cell r="I364">
            <v>0</v>
          </cell>
          <cell r="J364">
            <v>0</v>
          </cell>
          <cell r="K364">
            <v>0</v>
          </cell>
        </row>
        <row r="365">
          <cell r="A365" t="str">
            <v>-</v>
          </cell>
          <cell r="B365" t="str">
            <v xml:space="preserve">REAJ.P/COBR S/L/C PARA CONSTITUIR RES.TEC.BECH </v>
          </cell>
          <cell r="C365">
            <v>0</v>
          </cell>
          <cell r="D365">
            <v>0</v>
          </cell>
          <cell r="E365">
            <v>0</v>
          </cell>
          <cell r="F365">
            <v>0</v>
          </cell>
          <cell r="G365">
            <v>0</v>
          </cell>
          <cell r="H365">
            <v>0</v>
          </cell>
          <cell r="I365">
            <v>0</v>
          </cell>
          <cell r="J365">
            <v>0</v>
          </cell>
          <cell r="K365">
            <v>0</v>
          </cell>
        </row>
        <row r="366">
          <cell r="A366" t="str">
            <v>-</v>
          </cell>
          <cell r="B366" t="str">
            <v xml:space="preserve">L/C P.LICIT.CART.HIPOT.ANAP AC.1901 BCO.ESTADO </v>
          </cell>
          <cell r="C366">
            <v>0</v>
          </cell>
          <cell r="D366">
            <v>0</v>
          </cell>
          <cell r="E366">
            <v>0</v>
          </cell>
          <cell r="F366">
            <v>0</v>
          </cell>
          <cell r="G366">
            <v>0</v>
          </cell>
          <cell r="H366">
            <v>0</v>
          </cell>
          <cell r="I366">
            <v>0</v>
          </cell>
          <cell r="J366">
            <v>0</v>
          </cell>
          <cell r="K366">
            <v>0</v>
          </cell>
        </row>
        <row r="367">
          <cell r="A367" t="str">
            <v>-</v>
          </cell>
          <cell r="B367" t="str">
            <v xml:space="preserve">REAJ.P.L/C.LICIT.CART.HIP.ANAP.AC.1901 BECH </v>
          </cell>
          <cell r="C367">
            <v>0</v>
          </cell>
          <cell r="D367">
            <v>0</v>
          </cell>
          <cell r="E367">
            <v>0</v>
          </cell>
          <cell r="F367">
            <v>0</v>
          </cell>
          <cell r="G367">
            <v>0</v>
          </cell>
          <cell r="H367">
            <v>0</v>
          </cell>
          <cell r="I367">
            <v>0</v>
          </cell>
          <cell r="J367">
            <v>0</v>
          </cell>
          <cell r="K367">
            <v>0</v>
          </cell>
        </row>
        <row r="368">
          <cell r="A368" t="str">
            <v>-</v>
          </cell>
          <cell r="B368" t="str">
            <v>LTS.CREDITO POR CESION DE CARTERA HIP.BUF-BHC BECH, BBC, BCC</v>
          </cell>
          <cell r="C368">
            <v>0</v>
          </cell>
          <cell r="D368">
            <v>0</v>
          </cell>
          <cell r="E368">
            <v>0</v>
          </cell>
          <cell r="F368">
            <v>0</v>
          </cell>
          <cell r="G368">
            <v>0</v>
          </cell>
          <cell r="H368">
            <v>0</v>
          </cell>
          <cell r="I368">
            <v>0</v>
          </cell>
          <cell r="J368">
            <v>0</v>
          </cell>
          <cell r="K368">
            <v>0</v>
          </cell>
        </row>
        <row r="369">
          <cell r="A369" t="str">
            <v>-</v>
          </cell>
          <cell r="B369" t="str">
            <v xml:space="preserve">REAJ.P.COB.S.LTS.CRED.CS.CART.HIP.BUF-BHC BECH, </v>
          </cell>
          <cell r="C369">
            <v>0</v>
          </cell>
          <cell r="D369">
            <v>0</v>
          </cell>
          <cell r="E369">
            <v>0</v>
          </cell>
          <cell r="F369">
            <v>0</v>
          </cell>
          <cell r="G369">
            <v>0</v>
          </cell>
          <cell r="H369">
            <v>0</v>
          </cell>
          <cell r="I369">
            <v>0</v>
          </cell>
          <cell r="J369">
            <v>0</v>
          </cell>
          <cell r="K369">
            <v>0</v>
          </cell>
        </row>
        <row r="370">
          <cell r="A370" t="str">
            <v>-</v>
          </cell>
          <cell r="B370" t="str">
            <v>PACTO RETROVENTA BCO.DEL ESTADO,</v>
          </cell>
          <cell r="C370">
            <v>0</v>
          </cell>
          <cell r="D370">
            <v>0</v>
          </cell>
          <cell r="E370">
            <v>0</v>
          </cell>
          <cell r="F370">
            <v>0</v>
          </cell>
          <cell r="G370">
            <v>0</v>
          </cell>
          <cell r="H370">
            <v>0</v>
          </cell>
          <cell r="I370">
            <v>0</v>
          </cell>
          <cell r="J370">
            <v>0</v>
          </cell>
          <cell r="K370">
            <v>0</v>
          </cell>
        </row>
        <row r="371">
          <cell r="A371" t="str">
            <v>-</v>
          </cell>
          <cell r="B371" t="str">
            <v>REFIN.REAJ.BCOS COMERC</v>
          </cell>
          <cell r="C371">
            <v>0</v>
          </cell>
          <cell r="D371">
            <v>0</v>
          </cell>
          <cell r="E371">
            <v>0</v>
          </cell>
          <cell r="F371">
            <v>0</v>
          </cell>
          <cell r="G371">
            <v>0</v>
          </cell>
          <cell r="H371">
            <v>0</v>
          </cell>
          <cell r="I371">
            <v>0</v>
          </cell>
          <cell r="J371">
            <v>0</v>
          </cell>
          <cell r="K371">
            <v>0</v>
          </cell>
        </row>
        <row r="372">
          <cell r="A372" t="str">
            <v>12FBEZN</v>
          </cell>
          <cell r="B372" t="str">
            <v>PRESTAMOS PARA IMPORTACIONES BCOS.COMERC.Y FOMENTO</v>
          </cell>
          <cell r="C372">
            <v>0</v>
          </cell>
          <cell r="D372">
            <v>0</v>
          </cell>
          <cell r="E372">
            <v>0</v>
          </cell>
          <cell r="F372">
            <v>0</v>
          </cell>
          <cell r="G372">
            <v>0</v>
          </cell>
          <cell r="H372">
            <v>0</v>
          </cell>
          <cell r="I372">
            <v>0</v>
          </cell>
          <cell r="J372">
            <v>0</v>
          </cell>
          <cell r="K372">
            <v>0</v>
          </cell>
        </row>
        <row r="373">
          <cell r="A373" t="str">
            <v>-</v>
          </cell>
          <cell r="B373" t="str">
            <v>DEUDORES EN CTA.CTE.BCOS.COMERCIALES</v>
          </cell>
          <cell r="C373">
            <v>0</v>
          </cell>
          <cell r="D373">
            <v>0</v>
          </cell>
          <cell r="E373">
            <v>0</v>
          </cell>
          <cell r="F373">
            <v>0</v>
          </cell>
          <cell r="G373">
            <v>0</v>
          </cell>
          <cell r="H373">
            <v>0</v>
          </cell>
          <cell r="I373">
            <v>0</v>
          </cell>
          <cell r="J373">
            <v>0</v>
          </cell>
          <cell r="K373">
            <v>0</v>
          </cell>
        </row>
        <row r="374">
          <cell r="A374" t="str">
            <v>12FCEZN</v>
          </cell>
          <cell r="B374" t="str">
            <v xml:space="preserve">REFINANC.BCOS COMERCIALES </v>
          </cell>
          <cell r="C374">
            <v>0</v>
          </cell>
          <cell r="D374">
            <v>0</v>
          </cell>
          <cell r="E374">
            <v>0</v>
          </cell>
          <cell r="F374">
            <v>0</v>
          </cell>
          <cell r="G374">
            <v>0</v>
          </cell>
          <cell r="H374">
            <v>0</v>
          </cell>
          <cell r="I374">
            <v>0</v>
          </cell>
          <cell r="J374">
            <v>0</v>
          </cell>
          <cell r="K374">
            <v>0</v>
          </cell>
        </row>
        <row r="375">
          <cell r="A375" t="str">
            <v>-</v>
          </cell>
          <cell r="B375" t="str">
            <v xml:space="preserve">PTMO.P/IMPORT.AUTOS P/LISIADOS-BCOS.COMERCIALES </v>
          </cell>
          <cell r="C375">
            <v>0</v>
          </cell>
          <cell r="D375">
            <v>0</v>
          </cell>
          <cell r="E375">
            <v>0</v>
          </cell>
          <cell r="F375">
            <v>0</v>
          </cell>
          <cell r="G375">
            <v>0</v>
          </cell>
          <cell r="H375">
            <v>0</v>
          </cell>
          <cell r="I375">
            <v>0</v>
          </cell>
          <cell r="J375">
            <v>0</v>
          </cell>
          <cell r="K375">
            <v>0</v>
          </cell>
        </row>
        <row r="376">
          <cell r="A376" t="str">
            <v>12MGEZN</v>
          </cell>
          <cell r="B376" t="str">
            <v>LINEA DE CREDITO DE LIQUIDEZ A BANCOS COMERC.</v>
          </cell>
          <cell r="C376">
            <v>0</v>
          </cell>
          <cell r="D376">
            <v>0</v>
          </cell>
          <cell r="E376">
            <v>0</v>
          </cell>
          <cell r="F376">
            <v>0</v>
          </cell>
          <cell r="G376">
            <v>0</v>
          </cell>
          <cell r="H376">
            <v>0</v>
          </cell>
          <cell r="I376">
            <v>0</v>
          </cell>
          <cell r="J376">
            <v>0</v>
          </cell>
          <cell r="K376">
            <v>0</v>
          </cell>
        </row>
        <row r="377">
          <cell r="A377" t="str">
            <v>-</v>
          </cell>
          <cell r="B377" t="str">
            <v xml:space="preserve">REAJ P/COBRAR S/REFLN REAJ BCO COMER, </v>
          </cell>
          <cell r="C377">
            <v>0</v>
          </cell>
          <cell r="D377">
            <v>0</v>
          </cell>
          <cell r="E377">
            <v>0</v>
          </cell>
          <cell r="F377">
            <v>0</v>
          </cell>
          <cell r="G377">
            <v>0</v>
          </cell>
          <cell r="H377">
            <v>0</v>
          </cell>
          <cell r="I377">
            <v>0</v>
          </cell>
          <cell r="J377">
            <v>0</v>
          </cell>
          <cell r="K377">
            <v>0</v>
          </cell>
        </row>
        <row r="378">
          <cell r="A378" t="str">
            <v>12BTEZN</v>
          </cell>
          <cell r="B378" t="str">
            <v xml:space="preserve">LC.PROGRAM.ORG.INTERNACIONALES BCOS.COMERCIALES </v>
          </cell>
          <cell r="C378">
            <v>0</v>
          </cell>
          <cell r="D378">
            <v>0</v>
          </cell>
          <cell r="E378">
            <v>0</v>
          </cell>
          <cell r="F378">
            <v>0</v>
          </cell>
          <cell r="G378">
            <v>0</v>
          </cell>
          <cell r="H378">
            <v>0</v>
          </cell>
          <cell r="I378">
            <v>0</v>
          </cell>
          <cell r="J378">
            <v>0</v>
          </cell>
          <cell r="K378">
            <v>0</v>
          </cell>
        </row>
        <row r="379">
          <cell r="A379" t="str">
            <v>-</v>
          </cell>
          <cell r="B379" t="str">
            <v xml:space="preserve">REAJ.P.COBRAR S.LC.PROG.ORG.INTER.BCOS.COMERC. </v>
          </cell>
          <cell r="C379">
            <v>0</v>
          </cell>
          <cell r="D379">
            <v>0</v>
          </cell>
          <cell r="E379">
            <v>0</v>
          </cell>
          <cell r="F379">
            <v>0</v>
          </cell>
          <cell r="G379">
            <v>0</v>
          </cell>
          <cell r="H379">
            <v>0</v>
          </cell>
          <cell r="I379">
            <v>0</v>
          </cell>
          <cell r="J379">
            <v>0</v>
          </cell>
          <cell r="K379">
            <v>0</v>
          </cell>
        </row>
        <row r="380">
          <cell r="A380" t="str">
            <v>-</v>
          </cell>
          <cell r="B380" t="str">
            <v xml:space="preserve">SOBREGIROS CTAS.CTES BANCOS NACIONALES </v>
          </cell>
          <cell r="C380">
            <v>0</v>
          </cell>
          <cell r="D380">
            <v>0</v>
          </cell>
          <cell r="E380">
            <v>0</v>
          </cell>
          <cell r="F380">
            <v>0</v>
          </cell>
          <cell r="G380">
            <v>0</v>
          </cell>
          <cell r="H380">
            <v>0</v>
          </cell>
          <cell r="I380">
            <v>0</v>
          </cell>
          <cell r="J380">
            <v>0</v>
          </cell>
          <cell r="K380">
            <v>0</v>
          </cell>
        </row>
        <row r="381">
          <cell r="A381" t="str">
            <v>-</v>
          </cell>
          <cell r="B381" t="str">
            <v xml:space="preserve">PAG.ADQ.BCOS.COMERCIALES EN LIQ </v>
          </cell>
          <cell r="C381">
            <v>0</v>
          </cell>
          <cell r="D381">
            <v>0</v>
          </cell>
          <cell r="E381">
            <v>0</v>
          </cell>
          <cell r="F381">
            <v>0</v>
          </cell>
          <cell r="G381">
            <v>0</v>
          </cell>
          <cell r="H381">
            <v>0</v>
          </cell>
          <cell r="I381">
            <v>0</v>
          </cell>
          <cell r="J381">
            <v>0</v>
          </cell>
          <cell r="K381">
            <v>0</v>
          </cell>
        </row>
        <row r="382">
          <cell r="A382" t="str">
            <v>-</v>
          </cell>
          <cell r="B382" t="str">
            <v xml:space="preserve">CONSOLIDAC. PREST.URGENCIA BCOS. COMERCIALES </v>
          </cell>
          <cell r="C382">
            <v>0</v>
          </cell>
          <cell r="D382">
            <v>0</v>
          </cell>
          <cell r="E382">
            <v>0</v>
          </cell>
          <cell r="F382">
            <v>0</v>
          </cell>
          <cell r="G382">
            <v>0</v>
          </cell>
          <cell r="H382">
            <v>0</v>
          </cell>
          <cell r="I382">
            <v>0</v>
          </cell>
          <cell r="J382">
            <v>0</v>
          </cell>
          <cell r="K382">
            <v>0</v>
          </cell>
        </row>
        <row r="383">
          <cell r="A383" t="str">
            <v>-</v>
          </cell>
          <cell r="B383" t="str">
            <v>FONDOS LICITADOS A BANCOS COMERCIALES,</v>
          </cell>
          <cell r="C383">
            <v>0</v>
          </cell>
          <cell r="D383">
            <v>0</v>
          </cell>
          <cell r="E383">
            <v>0</v>
          </cell>
          <cell r="F383">
            <v>0</v>
          </cell>
          <cell r="G383">
            <v>0</v>
          </cell>
          <cell r="H383">
            <v>0</v>
          </cell>
          <cell r="I383">
            <v>0</v>
          </cell>
          <cell r="J383">
            <v>0</v>
          </cell>
          <cell r="K383">
            <v>0</v>
          </cell>
        </row>
        <row r="384">
          <cell r="A384" t="str">
            <v>-</v>
          </cell>
          <cell r="B384" t="str">
            <v>REAJ.P.RECIBIR P.FDOS.LICITADOS A BCOS.COMERC</v>
          </cell>
          <cell r="C384">
            <v>0</v>
          </cell>
          <cell r="D384">
            <v>0</v>
          </cell>
          <cell r="E384">
            <v>0</v>
          </cell>
          <cell r="F384">
            <v>0</v>
          </cell>
          <cell r="G384">
            <v>0</v>
          </cell>
          <cell r="H384">
            <v>0</v>
          </cell>
          <cell r="I384">
            <v>0</v>
          </cell>
          <cell r="J384">
            <v>0</v>
          </cell>
          <cell r="K384">
            <v>0</v>
          </cell>
        </row>
        <row r="385">
          <cell r="A385" t="str">
            <v>-</v>
          </cell>
          <cell r="B385" t="str">
            <v>BONOS ADQUIRIDOS A BCOS.COMERCIALES</v>
          </cell>
          <cell r="C385">
            <v>0</v>
          </cell>
          <cell r="D385">
            <v>0</v>
          </cell>
          <cell r="E385">
            <v>0</v>
          </cell>
          <cell r="F385">
            <v>0</v>
          </cell>
          <cell r="G385">
            <v>0</v>
          </cell>
          <cell r="H385">
            <v>0</v>
          </cell>
          <cell r="I385">
            <v>0</v>
          </cell>
          <cell r="J385">
            <v>0</v>
          </cell>
          <cell r="K385">
            <v>0</v>
          </cell>
        </row>
        <row r="386">
          <cell r="A386" t="str">
            <v>-</v>
          </cell>
          <cell r="B386" t="str">
            <v xml:space="preserve">REAJ.P.COBRAR S.BONOS BCOS.COMERCIALES </v>
          </cell>
          <cell r="C386">
            <v>0</v>
          </cell>
          <cell r="D386">
            <v>0</v>
          </cell>
          <cell r="E386">
            <v>0</v>
          </cell>
          <cell r="F386">
            <v>0</v>
          </cell>
          <cell r="G386">
            <v>0</v>
          </cell>
          <cell r="H386">
            <v>0</v>
          </cell>
          <cell r="I386">
            <v>0</v>
          </cell>
          <cell r="J386">
            <v>0</v>
          </cell>
          <cell r="K386">
            <v>0</v>
          </cell>
        </row>
        <row r="387">
          <cell r="A387" t="str">
            <v>-</v>
          </cell>
          <cell r="B387" t="str">
            <v xml:space="preserve">CARTERA ADQ.C.PACTO DE RETOVTA.BCOS.COM.(ACDO.1488, </v>
          </cell>
          <cell r="C387">
            <v>0</v>
          </cell>
          <cell r="D387">
            <v>0</v>
          </cell>
          <cell r="E387">
            <v>0</v>
          </cell>
          <cell r="F387">
            <v>0</v>
          </cell>
          <cell r="G387">
            <v>0</v>
          </cell>
          <cell r="H387">
            <v>0</v>
          </cell>
          <cell r="I387">
            <v>0</v>
          </cell>
          <cell r="J387">
            <v>0</v>
          </cell>
          <cell r="K387">
            <v>0</v>
          </cell>
        </row>
        <row r="388">
          <cell r="A388" t="str">
            <v>-</v>
          </cell>
          <cell r="B388" t="str">
            <v xml:space="preserve">PRESTAMOS PARA CUBRIR DEFICIT DE ENCAJE BCOS.COMER, </v>
          </cell>
          <cell r="C388">
            <v>0</v>
          </cell>
          <cell r="D388">
            <v>0</v>
          </cell>
          <cell r="E388">
            <v>0</v>
          </cell>
          <cell r="F388">
            <v>0</v>
          </cell>
          <cell r="G388">
            <v>0</v>
          </cell>
          <cell r="H388">
            <v>0</v>
          </cell>
          <cell r="I388">
            <v>0</v>
          </cell>
          <cell r="J388">
            <v>0</v>
          </cell>
          <cell r="K388">
            <v>0</v>
          </cell>
        </row>
        <row r="389">
          <cell r="A389" t="str">
            <v>-</v>
          </cell>
          <cell r="B389" t="str">
            <v xml:space="preserve">DOCUMENTOS DE CDTO.HIPOTECARIO ADQ.BCOS.COMERC. </v>
          </cell>
          <cell r="C389">
            <v>0</v>
          </cell>
          <cell r="D389">
            <v>0</v>
          </cell>
          <cell r="E389">
            <v>0</v>
          </cell>
          <cell r="F389">
            <v>0</v>
          </cell>
          <cell r="G389">
            <v>0</v>
          </cell>
          <cell r="H389">
            <v>0</v>
          </cell>
          <cell r="I389">
            <v>0</v>
          </cell>
          <cell r="J389">
            <v>0</v>
          </cell>
          <cell r="K389">
            <v>0</v>
          </cell>
        </row>
        <row r="390">
          <cell r="A390" t="str">
            <v>-</v>
          </cell>
          <cell r="B390" t="str">
            <v>REAJ.COBRAR S.CPRA.DOC.CDTO HIP ADQ.B.COM.</v>
          </cell>
          <cell r="C390">
            <v>0</v>
          </cell>
          <cell r="D390">
            <v>0</v>
          </cell>
          <cell r="E390">
            <v>0</v>
          </cell>
          <cell r="F390">
            <v>0</v>
          </cell>
          <cell r="G390">
            <v>0</v>
          </cell>
          <cell r="H390">
            <v>0</v>
          </cell>
          <cell r="I390">
            <v>0</v>
          </cell>
          <cell r="J390">
            <v>0</v>
          </cell>
          <cell r="K390">
            <v>0</v>
          </cell>
        </row>
        <row r="391">
          <cell r="A391" t="str">
            <v>-</v>
          </cell>
          <cell r="B391" t="str">
            <v xml:space="preserve">ANTICIPOS DE CREDITOS AL SISTEMA FINANC.BCOS.COMER, </v>
          </cell>
          <cell r="C391">
            <v>0</v>
          </cell>
          <cell r="D391">
            <v>0</v>
          </cell>
          <cell r="E391">
            <v>0</v>
          </cell>
          <cell r="F391">
            <v>0</v>
          </cell>
          <cell r="G391">
            <v>0</v>
          </cell>
          <cell r="H391">
            <v>0</v>
          </cell>
          <cell r="I391">
            <v>0</v>
          </cell>
          <cell r="J391">
            <v>0</v>
          </cell>
          <cell r="K391">
            <v>0</v>
          </cell>
        </row>
        <row r="392">
          <cell r="A392" t="str">
            <v>-</v>
          </cell>
          <cell r="B392" t="str">
            <v xml:space="preserve">CONSOLIDACION PRESTAMOS URGENCIA BCOS.COMERCIALES, </v>
          </cell>
          <cell r="C392">
            <v>0</v>
          </cell>
          <cell r="D392">
            <v>0</v>
          </cell>
          <cell r="E392">
            <v>0</v>
          </cell>
          <cell r="F392">
            <v>0</v>
          </cell>
          <cell r="G392">
            <v>0</v>
          </cell>
          <cell r="H392">
            <v>0</v>
          </cell>
          <cell r="I392">
            <v>0</v>
          </cell>
          <cell r="J392">
            <v>0</v>
          </cell>
          <cell r="K392">
            <v>0</v>
          </cell>
        </row>
        <row r="393">
          <cell r="A393" t="str">
            <v>12CREZN</v>
          </cell>
          <cell r="B393" t="str">
            <v>L.CR.P.REPROGRAMACION DEUDAS BCOS.COMERCIALES</v>
          </cell>
          <cell r="C393">
            <v>0</v>
          </cell>
          <cell r="D393">
            <v>0</v>
          </cell>
          <cell r="E393">
            <v>0</v>
          </cell>
          <cell r="F393">
            <v>0</v>
          </cell>
          <cell r="G393">
            <v>0</v>
          </cell>
          <cell r="H393">
            <v>0</v>
          </cell>
          <cell r="I393">
            <v>0</v>
          </cell>
          <cell r="J393">
            <v>0</v>
          </cell>
          <cell r="K393">
            <v>0</v>
          </cell>
        </row>
        <row r="394">
          <cell r="A394" t="str">
            <v>-</v>
          </cell>
          <cell r="B394" t="str">
            <v>REAJ.P.COB.S.LC.REPROG.DEUDAS BCOS.COMERCIALRS</v>
          </cell>
          <cell r="C394">
            <v>0</v>
          </cell>
          <cell r="D394">
            <v>0</v>
          </cell>
          <cell r="E394">
            <v>0</v>
          </cell>
          <cell r="F394">
            <v>0</v>
          </cell>
          <cell r="G394">
            <v>0</v>
          </cell>
          <cell r="H394">
            <v>0</v>
          </cell>
          <cell r="I394">
            <v>0</v>
          </cell>
          <cell r="J394">
            <v>0</v>
          </cell>
          <cell r="K394">
            <v>0</v>
          </cell>
        </row>
        <row r="395">
          <cell r="A395" t="str">
            <v>-</v>
          </cell>
          <cell r="B395" t="str">
            <v>LINEA CREDITO CORTO PLAZO A BCOS.COMERCIALES</v>
          </cell>
          <cell r="C395">
            <v>0</v>
          </cell>
          <cell r="D395">
            <v>0</v>
          </cell>
          <cell r="E395">
            <v>0</v>
          </cell>
          <cell r="F395">
            <v>0</v>
          </cell>
          <cell r="G395">
            <v>0</v>
          </cell>
          <cell r="H395">
            <v>0</v>
          </cell>
          <cell r="I395">
            <v>0</v>
          </cell>
          <cell r="J395">
            <v>0</v>
          </cell>
          <cell r="K395">
            <v>0</v>
          </cell>
        </row>
        <row r="396">
          <cell r="A396" t="str">
            <v>-</v>
          </cell>
          <cell r="B396" t="str">
            <v xml:space="preserve">REAJ.P.COBRAR S/L/C.CORTO PLAZO BANCOS COMERCIALES, </v>
          </cell>
          <cell r="C396">
            <v>0</v>
          </cell>
          <cell r="D396">
            <v>0</v>
          </cell>
          <cell r="E396">
            <v>0</v>
          </cell>
          <cell r="F396">
            <v>0</v>
          </cell>
          <cell r="G396">
            <v>0</v>
          </cell>
          <cell r="H396">
            <v>0</v>
          </cell>
          <cell r="I396">
            <v>0</v>
          </cell>
          <cell r="J396">
            <v>0</v>
          </cell>
          <cell r="K396">
            <v>0</v>
          </cell>
        </row>
        <row r="397">
          <cell r="A397" t="str">
            <v>-</v>
          </cell>
          <cell r="B397" t="str">
            <v xml:space="preserve">REAJUSTES POR COBRAR S.CONSOLID.PRES.URGENCIA </v>
          </cell>
          <cell r="C397">
            <v>0</v>
          </cell>
          <cell r="D397">
            <v>0</v>
          </cell>
          <cell r="E397">
            <v>0</v>
          </cell>
          <cell r="F397">
            <v>0</v>
          </cell>
          <cell r="G397">
            <v>0</v>
          </cell>
          <cell r="H397">
            <v>0</v>
          </cell>
          <cell r="I397">
            <v>0</v>
          </cell>
          <cell r="J397">
            <v>0</v>
          </cell>
          <cell r="K397">
            <v>0</v>
          </cell>
        </row>
        <row r="398">
          <cell r="A398" t="str">
            <v>-</v>
          </cell>
          <cell r="B398" t="str">
            <v xml:space="preserve">LC.P.REPROGRAM.DEUDAS HIPOTECARIAS BCOS.COMERCIALE, </v>
          </cell>
          <cell r="C398">
            <v>0</v>
          </cell>
          <cell r="D398">
            <v>0</v>
          </cell>
          <cell r="E398">
            <v>0</v>
          </cell>
          <cell r="F398">
            <v>0</v>
          </cell>
          <cell r="G398">
            <v>0</v>
          </cell>
          <cell r="H398">
            <v>0</v>
          </cell>
          <cell r="I398">
            <v>0</v>
          </cell>
          <cell r="J398">
            <v>0</v>
          </cell>
          <cell r="K398">
            <v>0</v>
          </cell>
        </row>
        <row r="399">
          <cell r="A399" t="str">
            <v>-</v>
          </cell>
          <cell r="B399" t="str">
            <v xml:space="preserve">REAJ.P.COB.S.LC.REPROGRAM.DEUDAS HIPOT.BCOS.COMERC, </v>
          </cell>
          <cell r="C399">
            <v>0</v>
          </cell>
          <cell r="D399">
            <v>0</v>
          </cell>
          <cell r="E399">
            <v>0</v>
          </cell>
          <cell r="F399">
            <v>0</v>
          </cell>
          <cell r="G399">
            <v>0</v>
          </cell>
          <cell r="H399">
            <v>0</v>
          </cell>
          <cell r="I399">
            <v>0</v>
          </cell>
          <cell r="J399">
            <v>0</v>
          </cell>
          <cell r="K399">
            <v>0</v>
          </cell>
        </row>
        <row r="400">
          <cell r="A400" t="str">
            <v>-</v>
          </cell>
          <cell r="B400" t="str">
            <v xml:space="preserve">CONTRATOS VTAS.CARTERA ADQ.A INST.FINANC.LIQ.B.COM, </v>
          </cell>
          <cell r="C400">
            <v>0</v>
          </cell>
          <cell r="D400">
            <v>0</v>
          </cell>
          <cell r="E400">
            <v>0</v>
          </cell>
          <cell r="F400">
            <v>0</v>
          </cell>
          <cell r="G400">
            <v>0</v>
          </cell>
          <cell r="H400">
            <v>0</v>
          </cell>
          <cell r="I400">
            <v>0</v>
          </cell>
          <cell r="J400">
            <v>0</v>
          </cell>
          <cell r="K400">
            <v>0</v>
          </cell>
        </row>
        <row r="401">
          <cell r="A401" t="str">
            <v>-</v>
          </cell>
          <cell r="B401" t="str">
            <v>REAJ.P.COB S.CONTR.VTAS.CARTERA ADQ.INS.FIN.LIQ.B.,</v>
          </cell>
          <cell r="C401">
            <v>0</v>
          </cell>
          <cell r="D401">
            <v>0</v>
          </cell>
          <cell r="E401">
            <v>0</v>
          </cell>
          <cell r="F401">
            <v>0</v>
          </cell>
          <cell r="G401">
            <v>0</v>
          </cell>
          <cell r="H401">
            <v>0</v>
          </cell>
          <cell r="I401">
            <v>0</v>
          </cell>
          <cell r="J401">
            <v>0</v>
          </cell>
          <cell r="K401">
            <v>0</v>
          </cell>
        </row>
        <row r="402">
          <cell r="A402" t="str">
            <v>-</v>
          </cell>
          <cell r="B402" t="str">
            <v>LINEA CREDITO PARA CAPITAL DE TRABAJO BCOS.COM.,</v>
          </cell>
          <cell r="C402">
            <v>0</v>
          </cell>
          <cell r="D402">
            <v>0</v>
          </cell>
          <cell r="E402">
            <v>0</v>
          </cell>
          <cell r="F402">
            <v>0</v>
          </cell>
          <cell r="G402">
            <v>0</v>
          </cell>
          <cell r="H402">
            <v>0</v>
          </cell>
          <cell r="I402">
            <v>0</v>
          </cell>
          <cell r="J402">
            <v>0</v>
          </cell>
          <cell r="K402">
            <v>0</v>
          </cell>
        </row>
        <row r="403">
          <cell r="A403" t="str">
            <v>-</v>
          </cell>
          <cell r="B403" t="str">
            <v>REAJ.P.COB.LC PARA CAPITAL DE TRABAJO BCOS.COM.,</v>
          </cell>
          <cell r="C403">
            <v>0</v>
          </cell>
          <cell r="D403">
            <v>0</v>
          </cell>
          <cell r="E403">
            <v>0</v>
          </cell>
          <cell r="F403">
            <v>0</v>
          </cell>
          <cell r="G403">
            <v>0</v>
          </cell>
          <cell r="H403">
            <v>0</v>
          </cell>
          <cell r="I403">
            <v>0</v>
          </cell>
          <cell r="J403">
            <v>0</v>
          </cell>
          <cell r="K403">
            <v>0</v>
          </cell>
        </row>
        <row r="404">
          <cell r="A404" t="str">
            <v>-</v>
          </cell>
          <cell r="B404" t="str">
            <v xml:space="preserve">PRESTAMO A BANCOS COMERCIALES </v>
          </cell>
          <cell r="C404">
            <v>0</v>
          </cell>
          <cell r="D404">
            <v>0</v>
          </cell>
          <cell r="E404">
            <v>0</v>
          </cell>
          <cell r="F404">
            <v>0</v>
          </cell>
          <cell r="G404">
            <v>0</v>
          </cell>
          <cell r="H404">
            <v>0</v>
          </cell>
          <cell r="I404">
            <v>0</v>
          </cell>
          <cell r="J404">
            <v>0</v>
          </cell>
          <cell r="K404">
            <v>0</v>
          </cell>
        </row>
        <row r="405">
          <cell r="A405" t="str">
            <v>-</v>
          </cell>
          <cell r="B405" t="str">
            <v xml:space="preserve">REAJ.P.COB.POR PRESTAMOS A BANCOS COMERCIALES </v>
          </cell>
          <cell r="C405">
            <v>0</v>
          </cell>
          <cell r="D405">
            <v>0</v>
          </cell>
          <cell r="E405">
            <v>0</v>
          </cell>
          <cell r="F405">
            <v>0</v>
          </cell>
          <cell r="G405">
            <v>0</v>
          </cell>
          <cell r="H405">
            <v>0</v>
          </cell>
          <cell r="I405">
            <v>0</v>
          </cell>
          <cell r="J405">
            <v>0</v>
          </cell>
          <cell r="K405">
            <v>0</v>
          </cell>
        </row>
        <row r="406">
          <cell r="A406" t="str">
            <v>-</v>
          </cell>
          <cell r="B406" t="str">
            <v xml:space="preserve">COMPRA CARTERA C/PACTO DE REVENTA P.CONTADO B.COM., </v>
          </cell>
          <cell r="C406">
            <v>0</v>
          </cell>
          <cell r="D406">
            <v>0</v>
          </cell>
          <cell r="E406">
            <v>0</v>
          </cell>
          <cell r="F406">
            <v>0</v>
          </cell>
          <cell r="G406">
            <v>0</v>
          </cell>
          <cell r="H406">
            <v>0</v>
          </cell>
          <cell r="I406">
            <v>0</v>
          </cell>
          <cell r="J406">
            <v>0</v>
          </cell>
          <cell r="K406">
            <v>0</v>
          </cell>
        </row>
        <row r="407">
          <cell r="A407" t="str">
            <v>-</v>
          </cell>
          <cell r="B407" t="str">
            <v xml:space="preserve">REAJ.COMP.CART.C/PACTO DE REVENTA P.CONTADO B.COM., </v>
          </cell>
          <cell r="C407">
            <v>0</v>
          </cell>
          <cell r="D407">
            <v>0</v>
          </cell>
          <cell r="E407">
            <v>0</v>
          </cell>
          <cell r="F407">
            <v>0</v>
          </cell>
          <cell r="G407">
            <v>0</v>
          </cell>
          <cell r="H407">
            <v>0</v>
          </cell>
          <cell r="I407">
            <v>0</v>
          </cell>
          <cell r="J407">
            <v>0</v>
          </cell>
          <cell r="K407">
            <v>0</v>
          </cell>
        </row>
        <row r="408">
          <cell r="A408" t="str">
            <v>12CXEZN</v>
          </cell>
          <cell r="B408" t="str">
            <v>REPROG.CRED.DE CONSUMO BCOS.COMERCIALES</v>
          </cell>
          <cell r="C408">
            <v>0</v>
          </cell>
          <cell r="D408">
            <v>0</v>
          </cell>
          <cell r="E408">
            <v>0</v>
          </cell>
          <cell r="F408">
            <v>0</v>
          </cell>
          <cell r="G408">
            <v>0</v>
          </cell>
          <cell r="H408">
            <v>0</v>
          </cell>
          <cell r="I408">
            <v>0</v>
          </cell>
          <cell r="J408">
            <v>0</v>
          </cell>
          <cell r="K408">
            <v>0</v>
          </cell>
        </row>
        <row r="409">
          <cell r="A409" t="str">
            <v>-</v>
          </cell>
          <cell r="B409" t="str">
            <v>REAJ.P.COBRAR S.REPROG.CRED.CONSUMO B.COMERC.</v>
          </cell>
          <cell r="C409">
            <v>0</v>
          </cell>
          <cell r="D409">
            <v>0</v>
          </cell>
          <cell r="E409">
            <v>0</v>
          </cell>
          <cell r="F409">
            <v>0</v>
          </cell>
          <cell r="G409">
            <v>0</v>
          </cell>
          <cell r="H409">
            <v>0</v>
          </cell>
          <cell r="I409">
            <v>0</v>
          </cell>
          <cell r="J409">
            <v>0</v>
          </cell>
          <cell r="K409">
            <v>0</v>
          </cell>
        </row>
        <row r="410">
          <cell r="A410" t="str">
            <v>12CZEZN</v>
          </cell>
          <cell r="B410" t="str">
            <v xml:space="preserve">REPROG.DEUDAS SECTOR PRODUC.(ACDO 1578) B.COMERC., </v>
          </cell>
          <cell r="C410">
            <v>0</v>
          </cell>
          <cell r="D410">
            <v>0</v>
          </cell>
          <cell r="E410">
            <v>0</v>
          </cell>
          <cell r="F410">
            <v>0</v>
          </cell>
          <cell r="G410">
            <v>0</v>
          </cell>
          <cell r="H410">
            <v>0</v>
          </cell>
          <cell r="I410">
            <v>0</v>
          </cell>
          <cell r="J410">
            <v>0</v>
          </cell>
          <cell r="K410">
            <v>0</v>
          </cell>
        </row>
        <row r="411">
          <cell r="A411" t="str">
            <v>12GZEZN</v>
          </cell>
          <cell r="B411" t="str">
            <v xml:space="preserve">REAJ.P.COBRAR S.REPROG.DEUDAS SECTOR PRODUC.B.COM., </v>
          </cell>
          <cell r="C411">
            <v>0</v>
          </cell>
          <cell r="D411">
            <v>0</v>
          </cell>
          <cell r="E411">
            <v>0</v>
          </cell>
          <cell r="F411">
            <v>0</v>
          </cell>
          <cell r="G411">
            <v>0</v>
          </cell>
          <cell r="H411">
            <v>0</v>
          </cell>
          <cell r="I411">
            <v>0</v>
          </cell>
          <cell r="J411">
            <v>0</v>
          </cell>
          <cell r="K411">
            <v>0</v>
          </cell>
        </row>
        <row r="412">
          <cell r="A412" t="str">
            <v>-</v>
          </cell>
          <cell r="B412" t="str">
            <v>DESCUENTO DE INSTRUMENTOS FINANCIEROS B.COMERC.</v>
          </cell>
          <cell r="C412">
            <v>0</v>
          </cell>
          <cell r="D412">
            <v>0</v>
          </cell>
          <cell r="E412">
            <v>0</v>
          </cell>
          <cell r="F412">
            <v>0</v>
          </cell>
          <cell r="G412">
            <v>0</v>
          </cell>
          <cell r="H412">
            <v>0</v>
          </cell>
          <cell r="I412">
            <v>0</v>
          </cell>
          <cell r="J412">
            <v>0</v>
          </cell>
          <cell r="K412">
            <v>0</v>
          </cell>
        </row>
        <row r="413">
          <cell r="A413" t="str">
            <v>-</v>
          </cell>
          <cell r="B413" t="str">
            <v xml:space="preserve">REAJ.P.COBRAR S.DESC.INSTRUM.FINANC.B.COMERC. </v>
          </cell>
          <cell r="C413">
            <v>0</v>
          </cell>
          <cell r="D413">
            <v>0</v>
          </cell>
          <cell r="E413">
            <v>0</v>
          </cell>
          <cell r="F413">
            <v>0</v>
          </cell>
          <cell r="G413">
            <v>0</v>
          </cell>
          <cell r="H413">
            <v>0</v>
          </cell>
          <cell r="I413">
            <v>0</v>
          </cell>
          <cell r="J413">
            <v>0</v>
          </cell>
          <cell r="K413">
            <v>0</v>
          </cell>
        </row>
        <row r="414">
          <cell r="A414" t="str">
            <v>-</v>
          </cell>
          <cell r="B414" t="str">
            <v>LINEA DE CREDITO DE MEDIANO PLAZO A BCOS.COMERC.</v>
          </cell>
          <cell r="C414">
            <v>0</v>
          </cell>
          <cell r="D414">
            <v>0</v>
          </cell>
          <cell r="E414">
            <v>0</v>
          </cell>
          <cell r="F414">
            <v>0</v>
          </cell>
          <cell r="G414">
            <v>0</v>
          </cell>
          <cell r="H414">
            <v>0</v>
          </cell>
          <cell r="I414">
            <v>0</v>
          </cell>
          <cell r="J414">
            <v>0</v>
          </cell>
          <cell r="K414">
            <v>0</v>
          </cell>
        </row>
        <row r="415">
          <cell r="A415" t="str">
            <v>-</v>
          </cell>
          <cell r="B415" t="str">
            <v>REAJ.P.COB.S.LC.DE MEDIANO PLAZO A BCOS.COMERC.</v>
          </cell>
          <cell r="C415">
            <v>0</v>
          </cell>
          <cell r="D415">
            <v>0</v>
          </cell>
          <cell r="E415">
            <v>0</v>
          </cell>
          <cell r="F415">
            <v>0</v>
          </cell>
          <cell r="G415">
            <v>0</v>
          </cell>
          <cell r="H415">
            <v>0</v>
          </cell>
          <cell r="I415">
            <v>0</v>
          </cell>
          <cell r="J415">
            <v>0</v>
          </cell>
          <cell r="K415">
            <v>0</v>
          </cell>
        </row>
        <row r="416">
          <cell r="A416" t="str">
            <v>-</v>
          </cell>
          <cell r="B416" t="str">
            <v xml:space="preserve">CONTRATO NOVACION CARTERA POR OBLIGACION SUBORDINA, </v>
          </cell>
          <cell r="C416">
            <v>0</v>
          </cell>
          <cell r="D416">
            <v>0</v>
          </cell>
          <cell r="E416">
            <v>0</v>
          </cell>
          <cell r="F416">
            <v>0</v>
          </cell>
          <cell r="G416">
            <v>0</v>
          </cell>
          <cell r="H416">
            <v>0</v>
          </cell>
          <cell r="I416">
            <v>0</v>
          </cell>
          <cell r="J416">
            <v>0</v>
          </cell>
          <cell r="K416">
            <v>0</v>
          </cell>
        </row>
        <row r="417">
          <cell r="A417" t="str">
            <v>-</v>
          </cell>
          <cell r="B417" t="str">
            <v xml:space="preserve">REAJUSTES P.COBRAR S.CONTRATO NOVACION CART.SUBOR., </v>
          </cell>
          <cell r="C417">
            <v>0</v>
          </cell>
          <cell r="D417">
            <v>0</v>
          </cell>
          <cell r="E417">
            <v>0</v>
          </cell>
          <cell r="F417">
            <v>0</v>
          </cell>
          <cell r="G417">
            <v>0</v>
          </cell>
          <cell r="H417">
            <v>0</v>
          </cell>
          <cell r="I417">
            <v>0</v>
          </cell>
          <cell r="J417">
            <v>0</v>
          </cell>
          <cell r="K417">
            <v>0</v>
          </cell>
        </row>
        <row r="418">
          <cell r="A418" t="str">
            <v>-</v>
          </cell>
          <cell r="B418" t="str">
            <v xml:space="preserve">CRED.MODALIDAD UNO LIBOR AJUSTADA AC 1686 BCOM </v>
          </cell>
          <cell r="C418">
            <v>0</v>
          </cell>
          <cell r="D418">
            <v>0</v>
          </cell>
          <cell r="E418">
            <v>0</v>
          </cell>
          <cell r="F418">
            <v>0</v>
          </cell>
          <cell r="G418">
            <v>0</v>
          </cell>
          <cell r="H418">
            <v>0</v>
          </cell>
          <cell r="I418">
            <v>0</v>
          </cell>
          <cell r="J418">
            <v>0</v>
          </cell>
          <cell r="K418">
            <v>0</v>
          </cell>
        </row>
        <row r="419">
          <cell r="A419" t="str">
            <v>-</v>
          </cell>
          <cell r="B419" t="str">
            <v xml:space="preserve">CRED.MODALIDAD UNO TIP 91-365 BCOS.COMERCIALES </v>
          </cell>
          <cell r="C419">
            <v>0</v>
          </cell>
          <cell r="D419">
            <v>0</v>
          </cell>
          <cell r="E419">
            <v>0</v>
          </cell>
          <cell r="F419">
            <v>0</v>
          </cell>
          <cell r="G419">
            <v>0</v>
          </cell>
          <cell r="H419">
            <v>0</v>
          </cell>
          <cell r="I419">
            <v>0</v>
          </cell>
          <cell r="J419">
            <v>0</v>
          </cell>
          <cell r="K419">
            <v>0</v>
          </cell>
        </row>
        <row r="420">
          <cell r="A420" t="str">
            <v>-</v>
          </cell>
          <cell r="B420" t="str">
            <v xml:space="preserve">CRED.MODALIDAD DOS LIBOR AJUSTADA AC 1686 BCOM </v>
          </cell>
          <cell r="C420">
            <v>0</v>
          </cell>
          <cell r="D420">
            <v>0</v>
          </cell>
          <cell r="E420">
            <v>0</v>
          </cell>
          <cell r="F420">
            <v>0</v>
          </cell>
          <cell r="G420">
            <v>0</v>
          </cell>
          <cell r="H420">
            <v>0</v>
          </cell>
          <cell r="I420">
            <v>0</v>
          </cell>
          <cell r="J420">
            <v>0</v>
          </cell>
          <cell r="K420">
            <v>0</v>
          </cell>
        </row>
        <row r="421">
          <cell r="A421" t="str">
            <v>-</v>
          </cell>
          <cell r="B421" t="str">
            <v xml:space="preserve">CRED.MODALIDAD DOS TIP 91-365 BCOS.COMERCIALES </v>
          </cell>
          <cell r="C421">
            <v>0</v>
          </cell>
          <cell r="D421">
            <v>0</v>
          </cell>
          <cell r="E421">
            <v>0</v>
          </cell>
          <cell r="F421">
            <v>0</v>
          </cell>
          <cell r="G421">
            <v>0</v>
          </cell>
          <cell r="H421">
            <v>0</v>
          </cell>
          <cell r="I421">
            <v>0</v>
          </cell>
          <cell r="J421">
            <v>0</v>
          </cell>
          <cell r="K421">
            <v>0</v>
          </cell>
        </row>
        <row r="422">
          <cell r="A422" t="str">
            <v>-</v>
          </cell>
          <cell r="B422" t="str">
            <v>CRED.MODALIDAD DOS TIP 30-89 DS BCOS.COMER.</v>
          </cell>
          <cell r="C422">
            <v>0</v>
          </cell>
          <cell r="D422">
            <v>0</v>
          </cell>
          <cell r="E422">
            <v>0</v>
          </cell>
          <cell r="F422">
            <v>0</v>
          </cell>
          <cell r="G422">
            <v>0</v>
          </cell>
          <cell r="H422">
            <v>0</v>
          </cell>
          <cell r="I422">
            <v>0</v>
          </cell>
          <cell r="J422">
            <v>0</v>
          </cell>
          <cell r="K422">
            <v>0</v>
          </cell>
        </row>
        <row r="423">
          <cell r="A423" t="str">
            <v>-</v>
          </cell>
          <cell r="B423" t="str">
            <v xml:space="preserve">REPROGRAMAC.DEUDAS ACDO.1589 BCOS.COMERCIALES </v>
          </cell>
          <cell r="C423">
            <v>0</v>
          </cell>
          <cell r="D423">
            <v>0</v>
          </cell>
          <cell r="E423">
            <v>0</v>
          </cell>
          <cell r="F423">
            <v>0</v>
          </cell>
          <cell r="G423">
            <v>0</v>
          </cell>
          <cell r="H423">
            <v>0</v>
          </cell>
          <cell r="I423">
            <v>0</v>
          </cell>
          <cell r="J423">
            <v>0</v>
          </cell>
          <cell r="K423">
            <v>0</v>
          </cell>
        </row>
        <row r="424">
          <cell r="A424" t="str">
            <v>-</v>
          </cell>
          <cell r="B424" t="str">
            <v>REAJ.P/COBR.S/REPROG.DEUDAS AC.1589 BCOS.COMERC.</v>
          </cell>
          <cell r="C424">
            <v>0</v>
          </cell>
          <cell r="D424">
            <v>0</v>
          </cell>
          <cell r="E424">
            <v>0</v>
          </cell>
          <cell r="F424">
            <v>0</v>
          </cell>
          <cell r="G424">
            <v>0</v>
          </cell>
          <cell r="H424">
            <v>0</v>
          </cell>
          <cell r="I424">
            <v>0</v>
          </cell>
          <cell r="J424">
            <v>0</v>
          </cell>
          <cell r="K424">
            <v>0</v>
          </cell>
        </row>
        <row r="425">
          <cell r="A425" t="str">
            <v>-</v>
          </cell>
          <cell r="B425" t="str">
            <v>L/C P.CONSTITUIR RESERVA TECNICA BCOS.COMERC.</v>
          </cell>
          <cell r="C425">
            <v>0</v>
          </cell>
          <cell r="D425">
            <v>0</v>
          </cell>
          <cell r="E425">
            <v>0</v>
          </cell>
          <cell r="F425">
            <v>0</v>
          </cell>
          <cell r="G425">
            <v>0</v>
          </cell>
          <cell r="H425">
            <v>0</v>
          </cell>
          <cell r="I425">
            <v>0</v>
          </cell>
          <cell r="J425">
            <v>0</v>
          </cell>
          <cell r="K425">
            <v>0</v>
          </cell>
        </row>
        <row r="426">
          <cell r="A426" t="str">
            <v>-</v>
          </cell>
          <cell r="B426" t="str">
            <v xml:space="preserve">REAJ.P.COBRAR S/L/C P.CONSTITUIR RESERVA TEC.BCOM, </v>
          </cell>
          <cell r="C426">
            <v>0</v>
          </cell>
          <cell r="D426">
            <v>0</v>
          </cell>
          <cell r="E426">
            <v>0</v>
          </cell>
          <cell r="F426">
            <v>0</v>
          </cell>
          <cell r="G426">
            <v>0</v>
          </cell>
          <cell r="H426">
            <v>0</v>
          </cell>
          <cell r="I426">
            <v>0</v>
          </cell>
          <cell r="J426">
            <v>0</v>
          </cell>
          <cell r="K426">
            <v>0</v>
          </cell>
        </row>
        <row r="427">
          <cell r="A427" t="str">
            <v>12JKEZN</v>
          </cell>
          <cell r="B427" t="str">
            <v>L/REDES.PARA FINANC.DE EXPORT.AC.1719 BCOS COMER.</v>
          </cell>
          <cell r="C427">
            <v>0</v>
          </cell>
          <cell r="D427">
            <v>0</v>
          </cell>
          <cell r="E427">
            <v>0</v>
          </cell>
          <cell r="F427">
            <v>0</v>
          </cell>
          <cell r="G427">
            <v>0</v>
          </cell>
          <cell r="H427">
            <v>0</v>
          </cell>
          <cell r="I427">
            <v>0</v>
          </cell>
          <cell r="J427">
            <v>0</v>
          </cell>
          <cell r="K427">
            <v>0</v>
          </cell>
        </row>
        <row r="428">
          <cell r="A428" t="str">
            <v>-</v>
          </cell>
          <cell r="B428" t="str">
            <v>L/C P.LICIT.CART.HIPOT.ANAP.AC.1901 BCOS.COMER.</v>
          </cell>
          <cell r="C428">
            <v>0</v>
          </cell>
          <cell r="D428">
            <v>0</v>
          </cell>
          <cell r="E428">
            <v>0</v>
          </cell>
          <cell r="F428">
            <v>0</v>
          </cell>
          <cell r="G428">
            <v>0</v>
          </cell>
          <cell r="H428">
            <v>0</v>
          </cell>
          <cell r="I428">
            <v>0</v>
          </cell>
          <cell r="J428">
            <v>0</v>
          </cell>
          <cell r="K428">
            <v>0</v>
          </cell>
        </row>
        <row r="429">
          <cell r="A429" t="str">
            <v>-</v>
          </cell>
          <cell r="B429" t="str">
            <v>REAJ.P.L/C. LICIT.CART.HIP.ANAP AC.1901 B.COMER.</v>
          </cell>
          <cell r="C429">
            <v>0</v>
          </cell>
          <cell r="D429">
            <v>0</v>
          </cell>
          <cell r="E429">
            <v>0</v>
          </cell>
          <cell r="F429">
            <v>0</v>
          </cell>
          <cell r="G429">
            <v>0</v>
          </cell>
          <cell r="H429">
            <v>0</v>
          </cell>
          <cell r="I429">
            <v>0</v>
          </cell>
          <cell r="J429">
            <v>0</v>
          </cell>
          <cell r="K429">
            <v>0</v>
          </cell>
        </row>
        <row r="430">
          <cell r="A430" t="str">
            <v>-</v>
          </cell>
          <cell r="B430" t="str">
            <v>COMPRA PAGARES DEL BC C/PACTO RETROV. BCOM.</v>
          </cell>
          <cell r="C430">
            <v>0</v>
          </cell>
          <cell r="D430">
            <v>0</v>
          </cell>
          <cell r="E430">
            <v>0</v>
          </cell>
          <cell r="F430">
            <v>0</v>
          </cell>
          <cell r="G430">
            <v>0</v>
          </cell>
          <cell r="H430">
            <v>0</v>
          </cell>
          <cell r="I430">
            <v>0</v>
          </cell>
          <cell r="J430">
            <v>0</v>
          </cell>
          <cell r="K430">
            <v>0</v>
          </cell>
        </row>
        <row r="431">
          <cell r="A431" t="str">
            <v>-</v>
          </cell>
          <cell r="B431" t="str">
            <v xml:space="preserve">SALDOS DE PRECIO POR VENTA DE ACTIVO FIJO, BBC, </v>
          </cell>
          <cell r="C431">
            <v>0</v>
          </cell>
          <cell r="D431">
            <v>0</v>
          </cell>
          <cell r="E431">
            <v>0</v>
          </cell>
          <cell r="F431">
            <v>0</v>
          </cell>
          <cell r="G431">
            <v>0</v>
          </cell>
          <cell r="H431">
            <v>0</v>
          </cell>
          <cell r="I431">
            <v>0</v>
          </cell>
          <cell r="J431">
            <v>0</v>
          </cell>
          <cell r="K431">
            <v>0</v>
          </cell>
        </row>
        <row r="432">
          <cell r="A432" t="str">
            <v>13DAEZN</v>
          </cell>
          <cell r="B432" t="str">
            <v xml:space="preserve">VTAS.CBIO.PZO.C/FINANC.EN </v>
          </cell>
          <cell r="C432">
            <v>0</v>
          </cell>
          <cell r="D432">
            <v>0</v>
          </cell>
          <cell r="E432">
            <v>0</v>
          </cell>
          <cell r="F432">
            <v>0</v>
          </cell>
          <cell r="G432">
            <v>0</v>
          </cell>
          <cell r="H432">
            <v>0</v>
          </cell>
          <cell r="I432">
            <v>0</v>
          </cell>
          <cell r="J432">
            <v>0</v>
          </cell>
          <cell r="K432">
            <v>0</v>
          </cell>
        </row>
        <row r="433">
          <cell r="A433" t="str">
            <v>-</v>
          </cell>
          <cell r="B433" t="str">
            <v>REAJ.P.COBRAR.S.VTA.CBIO. C.FTO.EN ME O.INST.</v>
          </cell>
          <cell r="C433">
            <v>0</v>
          </cell>
          <cell r="D433">
            <v>0</v>
          </cell>
          <cell r="E433">
            <v>0</v>
          </cell>
          <cell r="F433">
            <v>0</v>
          </cell>
          <cell r="G433">
            <v>0</v>
          </cell>
          <cell r="H433">
            <v>0</v>
          </cell>
          <cell r="I433">
            <v>0</v>
          </cell>
          <cell r="J433">
            <v>0</v>
          </cell>
          <cell r="K433">
            <v>0</v>
          </cell>
        </row>
        <row r="434">
          <cell r="A434" t="str">
            <v>-</v>
          </cell>
          <cell r="B434" t="str">
            <v>REF.REAJUSTABLES OTRAS INSTITUCIONES</v>
          </cell>
          <cell r="C434">
            <v>0</v>
          </cell>
          <cell r="D434">
            <v>0</v>
          </cell>
          <cell r="E434">
            <v>0</v>
          </cell>
          <cell r="F434">
            <v>0</v>
          </cell>
          <cell r="G434">
            <v>0</v>
          </cell>
          <cell r="H434">
            <v>0</v>
          </cell>
          <cell r="I434">
            <v>0</v>
          </cell>
          <cell r="J434">
            <v>0</v>
          </cell>
          <cell r="K434">
            <v>0</v>
          </cell>
        </row>
        <row r="435">
          <cell r="A435" t="str">
            <v>12MREZN</v>
          </cell>
          <cell r="B435" t="str">
            <v xml:space="preserve">PAGARES ADQUIRIDOS OTRAS INSTITUCIONES, </v>
          </cell>
          <cell r="C435">
            <v>0</v>
          </cell>
          <cell r="D435">
            <v>0</v>
          </cell>
          <cell r="E435">
            <v>0</v>
          </cell>
          <cell r="F435">
            <v>0</v>
          </cell>
          <cell r="G435">
            <v>0</v>
          </cell>
          <cell r="H435">
            <v>0</v>
          </cell>
          <cell r="I435">
            <v>0</v>
          </cell>
          <cell r="J435">
            <v>0</v>
          </cell>
          <cell r="K435">
            <v>0</v>
          </cell>
        </row>
        <row r="436">
          <cell r="A436" t="str">
            <v>-</v>
          </cell>
          <cell r="B436" t="str">
            <v>REDESCUENTOS A SOCIEDADES FINANCIERAS,</v>
          </cell>
          <cell r="C436">
            <v>0</v>
          </cell>
          <cell r="D436">
            <v>0</v>
          </cell>
          <cell r="E436">
            <v>0</v>
          </cell>
          <cell r="F436">
            <v>0</v>
          </cell>
          <cell r="G436">
            <v>0</v>
          </cell>
          <cell r="H436">
            <v>0</v>
          </cell>
          <cell r="I436">
            <v>0</v>
          </cell>
          <cell r="J436">
            <v>0</v>
          </cell>
          <cell r="K436">
            <v>0</v>
          </cell>
        </row>
        <row r="437">
          <cell r="A437" t="str">
            <v>12DEEZN</v>
          </cell>
          <cell r="B437" t="str">
            <v xml:space="preserve">CONV.CRED.OPERAC.CAF  </v>
          </cell>
          <cell r="C437">
            <v>0</v>
          </cell>
          <cell r="D437">
            <v>0</v>
          </cell>
          <cell r="E437">
            <v>0</v>
          </cell>
          <cell r="F437">
            <v>0</v>
          </cell>
          <cell r="G437">
            <v>0</v>
          </cell>
          <cell r="H437">
            <v>0</v>
          </cell>
          <cell r="I437">
            <v>0</v>
          </cell>
          <cell r="J437">
            <v>0</v>
          </cell>
          <cell r="K437">
            <v>0</v>
          </cell>
        </row>
        <row r="438">
          <cell r="A438" t="str">
            <v>-</v>
          </cell>
          <cell r="B438" t="str">
            <v xml:space="preserve">CRED.AAP.NAC.DEL.2824 </v>
          </cell>
          <cell r="C438">
            <v>0</v>
          </cell>
          <cell r="D438">
            <v>0</v>
          </cell>
          <cell r="E438">
            <v>0</v>
          </cell>
          <cell r="F438">
            <v>0</v>
          </cell>
          <cell r="G438">
            <v>0</v>
          </cell>
          <cell r="H438">
            <v>0</v>
          </cell>
          <cell r="I438">
            <v>0</v>
          </cell>
          <cell r="J438">
            <v>0</v>
          </cell>
          <cell r="K438">
            <v>0</v>
          </cell>
        </row>
        <row r="439">
          <cell r="A439" t="str">
            <v>-</v>
          </cell>
          <cell r="B439" t="str">
            <v xml:space="preserve">L/C AAP NAC.DL 2824 </v>
          </cell>
          <cell r="C439">
            <v>0</v>
          </cell>
          <cell r="D439">
            <v>0</v>
          </cell>
          <cell r="E439">
            <v>0</v>
          </cell>
          <cell r="F439">
            <v>0</v>
          </cell>
          <cell r="G439">
            <v>0</v>
          </cell>
          <cell r="H439">
            <v>0</v>
          </cell>
          <cell r="I439">
            <v>0</v>
          </cell>
          <cell r="J439">
            <v>0</v>
          </cell>
          <cell r="K439">
            <v>0</v>
          </cell>
        </row>
        <row r="440">
          <cell r="A440" t="str">
            <v>-</v>
          </cell>
          <cell r="B440" t="str">
            <v xml:space="preserve">LC INSTIT.FINANCIERAS NO BANCARIAS </v>
          </cell>
          <cell r="C440">
            <v>0</v>
          </cell>
          <cell r="D440">
            <v>0</v>
          </cell>
          <cell r="E440">
            <v>0</v>
          </cell>
          <cell r="F440">
            <v>0</v>
          </cell>
          <cell r="G440">
            <v>0</v>
          </cell>
          <cell r="H440">
            <v>0</v>
          </cell>
          <cell r="I440">
            <v>0</v>
          </cell>
          <cell r="J440">
            <v>0</v>
          </cell>
          <cell r="K440">
            <v>0</v>
          </cell>
        </row>
        <row r="441">
          <cell r="A441" t="str">
            <v>-</v>
          </cell>
          <cell r="B441" t="str">
            <v xml:space="preserve">LIN.REAJ.A BCOS. FOMENTO </v>
          </cell>
          <cell r="C441">
            <v>0</v>
          </cell>
          <cell r="D441">
            <v>0</v>
          </cell>
          <cell r="E441">
            <v>0</v>
          </cell>
          <cell r="F441">
            <v>0</v>
          </cell>
          <cell r="G441">
            <v>0</v>
          </cell>
          <cell r="H441">
            <v>0</v>
          </cell>
          <cell r="I441">
            <v>0</v>
          </cell>
          <cell r="J441">
            <v>0</v>
          </cell>
          <cell r="K441">
            <v>0</v>
          </cell>
        </row>
        <row r="442">
          <cell r="A442" t="str">
            <v>12CJEZN</v>
          </cell>
          <cell r="B442" t="str">
            <v>LC.PROGRAM.ORG.INTERNACIONALES OTRAS INSTITUC.</v>
          </cell>
          <cell r="C442">
            <v>0</v>
          </cell>
          <cell r="D442">
            <v>0</v>
          </cell>
          <cell r="E442">
            <v>0</v>
          </cell>
          <cell r="F442">
            <v>0</v>
          </cell>
          <cell r="G442">
            <v>0</v>
          </cell>
          <cell r="H442">
            <v>0</v>
          </cell>
          <cell r="I442">
            <v>0</v>
          </cell>
          <cell r="J442">
            <v>0</v>
          </cell>
          <cell r="K442">
            <v>0</v>
          </cell>
        </row>
        <row r="443">
          <cell r="A443" t="str">
            <v>-</v>
          </cell>
          <cell r="B443" t="str">
            <v>REAJ P/COBRAR S/REFIN OTR INSTITUCIONES</v>
          </cell>
          <cell r="C443">
            <v>0</v>
          </cell>
          <cell r="D443">
            <v>0</v>
          </cell>
          <cell r="E443">
            <v>0</v>
          </cell>
          <cell r="F443">
            <v>0</v>
          </cell>
          <cell r="G443">
            <v>0</v>
          </cell>
          <cell r="H443">
            <v>0</v>
          </cell>
          <cell r="I443">
            <v>0</v>
          </cell>
          <cell r="J443">
            <v>0</v>
          </cell>
          <cell r="K443">
            <v>0</v>
          </cell>
        </row>
        <row r="444">
          <cell r="A444" t="str">
            <v>-</v>
          </cell>
          <cell r="B444" t="str">
            <v>REAJ.P/COB.LC.INST.FINAN.NO BANCARIAS,</v>
          </cell>
          <cell r="C444">
            <v>0</v>
          </cell>
          <cell r="D444">
            <v>0</v>
          </cell>
          <cell r="E444">
            <v>0</v>
          </cell>
          <cell r="F444">
            <v>0</v>
          </cell>
          <cell r="G444">
            <v>0</v>
          </cell>
          <cell r="H444">
            <v>0</v>
          </cell>
          <cell r="I444">
            <v>0</v>
          </cell>
          <cell r="J444">
            <v>0</v>
          </cell>
          <cell r="K444">
            <v>0</v>
          </cell>
        </row>
        <row r="445">
          <cell r="A445" t="str">
            <v>-</v>
          </cell>
          <cell r="B445" t="str">
            <v xml:space="preserve">REAJ.P/COBRAR S/L.C.REAJUSTABLE BCOS. FOMENTO </v>
          </cell>
          <cell r="C445">
            <v>0</v>
          </cell>
          <cell r="D445">
            <v>0</v>
          </cell>
          <cell r="E445">
            <v>0</v>
          </cell>
          <cell r="F445">
            <v>0</v>
          </cell>
          <cell r="G445">
            <v>0</v>
          </cell>
          <cell r="H445">
            <v>0</v>
          </cell>
          <cell r="I445">
            <v>0</v>
          </cell>
          <cell r="J445">
            <v>0</v>
          </cell>
          <cell r="K445">
            <v>0</v>
          </cell>
        </row>
        <row r="446">
          <cell r="A446" t="str">
            <v>-</v>
          </cell>
          <cell r="B446" t="str">
            <v>REAJ P/COBRAR S/L C AAP DL 2824,</v>
          </cell>
          <cell r="C446">
            <v>0</v>
          </cell>
          <cell r="D446">
            <v>0</v>
          </cell>
          <cell r="E446">
            <v>0</v>
          </cell>
          <cell r="F446">
            <v>0</v>
          </cell>
          <cell r="G446">
            <v>0</v>
          </cell>
          <cell r="H446">
            <v>0</v>
          </cell>
          <cell r="I446">
            <v>0</v>
          </cell>
          <cell r="J446">
            <v>0</v>
          </cell>
          <cell r="K446">
            <v>0</v>
          </cell>
        </row>
        <row r="447">
          <cell r="A447" t="str">
            <v>-</v>
          </cell>
          <cell r="B447" t="str">
            <v>REAJ.P.COBRAR S.LC.PROG.ORG.INTER.OTRO.INSTITUC.</v>
          </cell>
          <cell r="C447">
            <v>0</v>
          </cell>
          <cell r="D447">
            <v>0</v>
          </cell>
          <cell r="E447">
            <v>0</v>
          </cell>
          <cell r="F447">
            <v>0</v>
          </cell>
          <cell r="G447">
            <v>0</v>
          </cell>
          <cell r="H447">
            <v>0</v>
          </cell>
          <cell r="I447">
            <v>0</v>
          </cell>
          <cell r="J447">
            <v>0</v>
          </cell>
          <cell r="K447">
            <v>0</v>
          </cell>
        </row>
        <row r="448">
          <cell r="A448" t="str">
            <v>-</v>
          </cell>
          <cell r="B448" t="str">
            <v xml:space="preserve">REAJ.P/COB.VENTA BIENES RAICES, </v>
          </cell>
          <cell r="C448">
            <v>0</v>
          </cell>
          <cell r="D448">
            <v>0</v>
          </cell>
          <cell r="E448">
            <v>0</v>
          </cell>
          <cell r="F448">
            <v>0</v>
          </cell>
          <cell r="G448">
            <v>0</v>
          </cell>
          <cell r="H448">
            <v>0</v>
          </cell>
          <cell r="I448">
            <v>0</v>
          </cell>
          <cell r="J448">
            <v>0</v>
          </cell>
          <cell r="K448">
            <v>0</v>
          </cell>
        </row>
        <row r="449">
          <cell r="A449" t="str">
            <v>-</v>
          </cell>
          <cell r="B449" t="str">
            <v xml:space="preserve">PRESTAMOS DE URGENCIA OTRAS INSTITUCIONES </v>
          </cell>
          <cell r="C449">
            <v>0</v>
          </cell>
          <cell r="D449">
            <v>0</v>
          </cell>
          <cell r="E449">
            <v>0</v>
          </cell>
          <cell r="F449">
            <v>0</v>
          </cell>
          <cell r="G449">
            <v>0</v>
          </cell>
          <cell r="H449">
            <v>0</v>
          </cell>
          <cell r="I449">
            <v>0</v>
          </cell>
          <cell r="J449">
            <v>0</v>
          </cell>
          <cell r="K449">
            <v>0</v>
          </cell>
        </row>
        <row r="450">
          <cell r="A450" t="str">
            <v>-</v>
          </cell>
          <cell r="B450" t="str">
            <v xml:space="preserve">CONSOLIDAC. PREST.URGENCIA OTRAS INSTITUCIONES </v>
          </cell>
          <cell r="C450">
            <v>0</v>
          </cell>
          <cell r="D450">
            <v>0</v>
          </cell>
          <cell r="E450">
            <v>0</v>
          </cell>
          <cell r="F450">
            <v>0</v>
          </cell>
          <cell r="G450">
            <v>0</v>
          </cell>
          <cell r="H450">
            <v>0</v>
          </cell>
          <cell r="I450">
            <v>0</v>
          </cell>
          <cell r="J450">
            <v>0</v>
          </cell>
          <cell r="K450">
            <v>0</v>
          </cell>
        </row>
        <row r="451">
          <cell r="A451" t="str">
            <v>-</v>
          </cell>
          <cell r="B451" t="str">
            <v>FONDOS LICITADOS A OTRAS INSTITUCIONES,</v>
          </cell>
          <cell r="C451">
            <v>0</v>
          </cell>
          <cell r="D451">
            <v>0</v>
          </cell>
          <cell r="E451">
            <v>0</v>
          </cell>
          <cell r="F451">
            <v>0</v>
          </cell>
          <cell r="G451">
            <v>0</v>
          </cell>
          <cell r="H451">
            <v>0</v>
          </cell>
          <cell r="I451">
            <v>0</v>
          </cell>
          <cell r="J451">
            <v>0</v>
          </cell>
          <cell r="K451">
            <v>0</v>
          </cell>
        </row>
        <row r="452">
          <cell r="A452" t="str">
            <v>-</v>
          </cell>
          <cell r="B452" t="str">
            <v>REAJ.P.RECIB.P.FDOS.LICITADOS A OTRAS INSTITUC.</v>
          </cell>
          <cell r="C452">
            <v>0</v>
          </cell>
          <cell r="D452">
            <v>0</v>
          </cell>
          <cell r="E452">
            <v>0</v>
          </cell>
          <cell r="F452">
            <v>0</v>
          </cell>
          <cell r="G452">
            <v>0</v>
          </cell>
          <cell r="H452">
            <v>0</v>
          </cell>
          <cell r="I452">
            <v>0</v>
          </cell>
          <cell r="J452">
            <v>0</v>
          </cell>
          <cell r="K452">
            <v>0</v>
          </cell>
        </row>
        <row r="453">
          <cell r="A453" t="str">
            <v>-</v>
          </cell>
          <cell r="B453" t="str">
            <v>BONOS ADQUIRIDOS A OTRAS INSTITUCIONES</v>
          </cell>
          <cell r="C453">
            <v>0</v>
          </cell>
          <cell r="D453">
            <v>0</v>
          </cell>
          <cell r="E453">
            <v>0</v>
          </cell>
          <cell r="F453">
            <v>0</v>
          </cell>
          <cell r="G453">
            <v>0</v>
          </cell>
          <cell r="H453">
            <v>0</v>
          </cell>
          <cell r="I453">
            <v>0</v>
          </cell>
          <cell r="J453">
            <v>0</v>
          </cell>
          <cell r="K453">
            <v>0</v>
          </cell>
        </row>
        <row r="454">
          <cell r="A454" t="str">
            <v>-</v>
          </cell>
          <cell r="B454" t="str">
            <v xml:space="preserve">REAJ.P.COBRAR S.BONOS DE OTRAS INSTITUCIONES </v>
          </cell>
          <cell r="C454">
            <v>0</v>
          </cell>
          <cell r="D454">
            <v>0</v>
          </cell>
          <cell r="E454">
            <v>0</v>
          </cell>
          <cell r="F454">
            <v>0</v>
          </cell>
          <cell r="G454">
            <v>0</v>
          </cell>
          <cell r="H454">
            <v>0</v>
          </cell>
          <cell r="I454">
            <v>0</v>
          </cell>
          <cell r="J454">
            <v>0</v>
          </cell>
          <cell r="K454">
            <v>0</v>
          </cell>
        </row>
        <row r="455">
          <cell r="A455" t="str">
            <v>-</v>
          </cell>
          <cell r="B455" t="str">
            <v xml:space="preserve">CARTERA ADQ.C.PACTO RETROVTA.OT.INSTITUC.(ACDO 148, </v>
          </cell>
          <cell r="C455">
            <v>0</v>
          </cell>
          <cell r="D455">
            <v>0</v>
          </cell>
          <cell r="E455">
            <v>0</v>
          </cell>
          <cell r="F455">
            <v>0</v>
          </cell>
          <cell r="G455">
            <v>0</v>
          </cell>
          <cell r="H455">
            <v>0</v>
          </cell>
          <cell r="I455">
            <v>0</v>
          </cell>
          <cell r="J455">
            <v>0</v>
          </cell>
          <cell r="K455">
            <v>0</v>
          </cell>
        </row>
        <row r="456">
          <cell r="A456" t="str">
            <v>-</v>
          </cell>
          <cell r="B456" t="str">
            <v xml:space="preserve">PRESTAMOS PARA CUBRIR DEFICIT DE ENCAJE O.INSTITUC, </v>
          </cell>
          <cell r="C456">
            <v>0</v>
          </cell>
          <cell r="D456">
            <v>0</v>
          </cell>
          <cell r="E456">
            <v>0</v>
          </cell>
          <cell r="F456">
            <v>0</v>
          </cell>
          <cell r="G456">
            <v>0</v>
          </cell>
          <cell r="H456">
            <v>0</v>
          </cell>
          <cell r="I456">
            <v>0</v>
          </cell>
          <cell r="J456">
            <v>0</v>
          </cell>
          <cell r="K456">
            <v>0</v>
          </cell>
        </row>
        <row r="457">
          <cell r="A457" t="str">
            <v>-</v>
          </cell>
          <cell r="B457" t="str">
            <v>DOCUMENTOS CDTO.HIPOTECARIO ADQ.OTRAS INSTITUC.</v>
          </cell>
          <cell r="C457">
            <v>0</v>
          </cell>
          <cell r="D457">
            <v>0</v>
          </cell>
          <cell r="E457">
            <v>0</v>
          </cell>
          <cell r="F457">
            <v>0</v>
          </cell>
          <cell r="G457">
            <v>0</v>
          </cell>
          <cell r="H457">
            <v>0</v>
          </cell>
          <cell r="I457">
            <v>0</v>
          </cell>
          <cell r="J457">
            <v>0</v>
          </cell>
          <cell r="K457">
            <v>0</v>
          </cell>
        </row>
        <row r="458">
          <cell r="A458" t="str">
            <v>-</v>
          </cell>
          <cell r="B458" t="str">
            <v xml:space="preserve">REAJ.P.COB.S.CPRA.DOC.CRED.HIPOT.ADQ.OT.INSTIT. </v>
          </cell>
          <cell r="C458">
            <v>0</v>
          </cell>
          <cell r="D458">
            <v>0</v>
          </cell>
          <cell r="E458">
            <v>0</v>
          </cell>
          <cell r="F458">
            <v>0</v>
          </cell>
          <cell r="G458">
            <v>0</v>
          </cell>
          <cell r="H458">
            <v>0</v>
          </cell>
          <cell r="I458">
            <v>0</v>
          </cell>
          <cell r="J458">
            <v>0</v>
          </cell>
          <cell r="K458">
            <v>0</v>
          </cell>
        </row>
        <row r="459">
          <cell r="A459" t="str">
            <v>-</v>
          </cell>
          <cell r="B459" t="str">
            <v xml:space="preserve">ANTICIPOS DE CREDITOS AL SISTEMA FINANC.OTRAS INST, </v>
          </cell>
          <cell r="C459">
            <v>0</v>
          </cell>
          <cell r="D459">
            <v>0</v>
          </cell>
          <cell r="E459">
            <v>0</v>
          </cell>
          <cell r="F459">
            <v>0</v>
          </cell>
          <cell r="G459">
            <v>0</v>
          </cell>
          <cell r="H459">
            <v>0</v>
          </cell>
          <cell r="I459">
            <v>0</v>
          </cell>
          <cell r="J459">
            <v>0</v>
          </cell>
          <cell r="K459">
            <v>0</v>
          </cell>
        </row>
        <row r="460">
          <cell r="A460" t="str">
            <v>-</v>
          </cell>
          <cell r="B460" t="str">
            <v>CONSOLIDACION PRESTAMOS URGENCIA OT.INSTITUC.</v>
          </cell>
          <cell r="C460">
            <v>0</v>
          </cell>
          <cell r="D460">
            <v>0</v>
          </cell>
          <cell r="E460">
            <v>0</v>
          </cell>
          <cell r="F460">
            <v>0</v>
          </cell>
          <cell r="G460">
            <v>0</v>
          </cell>
          <cell r="H460">
            <v>0</v>
          </cell>
          <cell r="I460">
            <v>0</v>
          </cell>
          <cell r="J460">
            <v>0</v>
          </cell>
          <cell r="K460">
            <v>0</v>
          </cell>
        </row>
        <row r="461">
          <cell r="A461" t="str">
            <v>12DJEZN</v>
          </cell>
          <cell r="B461" t="str">
            <v>L.C. P.REPROGRAMACION DEUDAS OTRAS INSTITUC</v>
          </cell>
          <cell r="C461">
            <v>0</v>
          </cell>
          <cell r="D461">
            <v>0</v>
          </cell>
          <cell r="E461">
            <v>0</v>
          </cell>
          <cell r="F461">
            <v>0</v>
          </cell>
          <cell r="G461">
            <v>0</v>
          </cell>
          <cell r="H461">
            <v>0</v>
          </cell>
          <cell r="I461">
            <v>0</v>
          </cell>
          <cell r="J461">
            <v>0</v>
          </cell>
          <cell r="K461">
            <v>0</v>
          </cell>
        </row>
        <row r="462">
          <cell r="A462" t="str">
            <v>-</v>
          </cell>
          <cell r="B462" t="str">
            <v>REAJ.P.COB.S.LC.REPROG.DEUDAS OTRAS INSTITUC.</v>
          </cell>
          <cell r="C462">
            <v>0</v>
          </cell>
          <cell r="D462">
            <v>0</v>
          </cell>
          <cell r="E462">
            <v>0</v>
          </cell>
          <cell r="F462">
            <v>0</v>
          </cell>
          <cell r="G462">
            <v>0</v>
          </cell>
          <cell r="H462">
            <v>0</v>
          </cell>
          <cell r="I462">
            <v>0</v>
          </cell>
          <cell r="J462">
            <v>0</v>
          </cell>
          <cell r="K462">
            <v>0</v>
          </cell>
        </row>
        <row r="463">
          <cell r="A463" t="str">
            <v>12DLEZN</v>
          </cell>
          <cell r="B463" t="str">
            <v xml:space="preserve">DCTOS.VCDOS P.CRED.C.REC.ORG.INT.A FAVOR FISCO </v>
          </cell>
          <cell r="C463">
            <v>0</v>
          </cell>
          <cell r="D463">
            <v>0</v>
          </cell>
          <cell r="E463">
            <v>0</v>
          </cell>
          <cell r="F463">
            <v>0</v>
          </cell>
          <cell r="G463">
            <v>0</v>
          </cell>
          <cell r="H463">
            <v>0</v>
          </cell>
          <cell r="I463">
            <v>0</v>
          </cell>
          <cell r="J463">
            <v>0</v>
          </cell>
          <cell r="K463">
            <v>0</v>
          </cell>
        </row>
        <row r="464">
          <cell r="A464" t="str">
            <v>12DMEZN</v>
          </cell>
          <cell r="B464" t="str">
            <v>OPER.CRED.EMITIDAS P.BCOS.EN LIQ.Y PAG.A B.CENT</v>
          </cell>
          <cell r="C464">
            <v>0</v>
          </cell>
          <cell r="D464">
            <v>0</v>
          </cell>
          <cell r="E464">
            <v>0</v>
          </cell>
          <cell r="F464">
            <v>0</v>
          </cell>
          <cell r="G464">
            <v>0</v>
          </cell>
          <cell r="H464">
            <v>0</v>
          </cell>
          <cell r="I464">
            <v>0</v>
          </cell>
          <cell r="J464">
            <v>0</v>
          </cell>
          <cell r="K464">
            <v>0</v>
          </cell>
        </row>
        <row r="465">
          <cell r="A465" t="str">
            <v>-</v>
          </cell>
          <cell r="B465" t="str">
            <v>LINEA CREDITO CORTO PLAZO A SOCIEDADES FINANC.</v>
          </cell>
          <cell r="C465">
            <v>0</v>
          </cell>
          <cell r="D465">
            <v>0</v>
          </cell>
          <cell r="E465">
            <v>0</v>
          </cell>
          <cell r="F465">
            <v>0</v>
          </cell>
          <cell r="G465">
            <v>0</v>
          </cell>
          <cell r="H465">
            <v>0</v>
          </cell>
          <cell r="I465">
            <v>0</v>
          </cell>
          <cell r="J465">
            <v>0</v>
          </cell>
          <cell r="K465">
            <v>0</v>
          </cell>
        </row>
        <row r="466">
          <cell r="A466" t="str">
            <v>-</v>
          </cell>
          <cell r="B466" t="str">
            <v xml:space="preserve">REAJ.P.COBRAR S/L/C.CORTO PLAZO OTRAS INSTITUCIONE, </v>
          </cell>
          <cell r="C466">
            <v>0</v>
          </cell>
          <cell r="D466">
            <v>0</v>
          </cell>
          <cell r="E466">
            <v>0</v>
          </cell>
          <cell r="F466">
            <v>0</v>
          </cell>
          <cell r="G466">
            <v>0</v>
          </cell>
          <cell r="H466">
            <v>0</v>
          </cell>
          <cell r="I466">
            <v>0</v>
          </cell>
          <cell r="J466">
            <v>0</v>
          </cell>
          <cell r="K466">
            <v>0</v>
          </cell>
        </row>
        <row r="467">
          <cell r="A467" t="str">
            <v>-</v>
          </cell>
          <cell r="B467" t="str">
            <v xml:space="preserve">LC.P.REPROGRAM.DEUDAS HIPOTECARIAS OTRAS INSTITUC., </v>
          </cell>
          <cell r="C467">
            <v>0</v>
          </cell>
          <cell r="D467">
            <v>0</v>
          </cell>
          <cell r="E467">
            <v>0</v>
          </cell>
          <cell r="F467">
            <v>0</v>
          </cell>
          <cell r="G467">
            <v>0</v>
          </cell>
          <cell r="H467">
            <v>0</v>
          </cell>
          <cell r="I467">
            <v>0</v>
          </cell>
          <cell r="J467">
            <v>0</v>
          </cell>
          <cell r="K467">
            <v>0</v>
          </cell>
        </row>
        <row r="468">
          <cell r="A468" t="str">
            <v>-</v>
          </cell>
          <cell r="B468" t="str">
            <v xml:space="preserve">REAJ.P.COB. S.LC.REPROGRAM.DEUD.HIPOTEC.OTRAS INST, </v>
          </cell>
          <cell r="C468">
            <v>0</v>
          </cell>
          <cell r="D468">
            <v>0</v>
          </cell>
          <cell r="E468">
            <v>0</v>
          </cell>
          <cell r="F468">
            <v>0</v>
          </cell>
          <cell r="G468">
            <v>0</v>
          </cell>
          <cell r="H468">
            <v>0</v>
          </cell>
          <cell r="I468">
            <v>0</v>
          </cell>
          <cell r="J468">
            <v>0</v>
          </cell>
          <cell r="K468">
            <v>0</v>
          </cell>
        </row>
        <row r="469">
          <cell r="A469" t="str">
            <v>-</v>
          </cell>
          <cell r="B469" t="str">
            <v xml:space="preserve">CONTRATOS VTAS.CARTERAS ADQ.INST.FINANC.LIQ.OT.INS, </v>
          </cell>
          <cell r="C469">
            <v>0</v>
          </cell>
          <cell r="D469">
            <v>0</v>
          </cell>
          <cell r="E469">
            <v>0</v>
          </cell>
          <cell r="F469">
            <v>0</v>
          </cell>
          <cell r="G469">
            <v>0</v>
          </cell>
          <cell r="H469">
            <v>0</v>
          </cell>
          <cell r="I469">
            <v>0</v>
          </cell>
          <cell r="J469">
            <v>0</v>
          </cell>
          <cell r="K469">
            <v>0</v>
          </cell>
        </row>
        <row r="470">
          <cell r="A470" t="str">
            <v>-</v>
          </cell>
          <cell r="B470" t="str">
            <v>REAJ.P.COB.S.CONTR.VTAS.CARTERA ADQ.INS.FIN.LIQ.O.,</v>
          </cell>
          <cell r="C470">
            <v>0</v>
          </cell>
          <cell r="D470">
            <v>0</v>
          </cell>
          <cell r="E470">
            <v>0</v>
          </cell>
          <cell r="F470">
            <v>0</v>
          </cell>
          <cell r="G470">
            <v>0</v>
          </cell>
          <cell r="H470">
            <v>0</v>
          </cell>
          <cell r="I470">
            <v>0</v>
          </cell>
          <cell r="J470">
            <v>0</v>
          </cell>
          <cell r="K470">
            <v>0</v>
          </cell>
        </row>
        <row r="471">
          <cell r="A471" t="str">
            <v>-</v>
          </cell>
          <cell r="B471" t="str">
            <v>LINEA CREDITO PARA CAPITAL DE TRABAJO OTR.INST.,</v>
          </cell>
          <cell r="C471">
            <v>0</v>
          </cell>
          <cell r="D471">
            <v>0</v>
          </cell>
          <cell r="E471">
            <v>0</v>
          </cell>
          <cell r="F471">
            <v>0</v>
          </cell>
          <cell r="G471">
            <v>0</v>
          </cell>
          <cell r="H471">
            <v>0</v>
          </cell>
          <cell r="I471">
            <v>0</v>
          </cell>
          <cell r="J471">
            <v>0</v>
          </cell>
          <cell r="K471">
            <v>0</v>
          </cell>
        </row>
        <row r="472">
          <cell r="A472" t="str">
            <v>-</v>
          </cell>
          <cell r="B472" t="str">
            <v>REAJ.P.COB.P.LC. P.CAPITAL DE TRABAJO OTR.INSTITUC,</v>
          </cell>
          <cell r="C472">
            <v>0</v>
          </cell>
          <cell r="D472">
            <v>0</v>
          </cell>
          <cell r="E472">
            <v>0</v>
          </cell>
          <cell r="F472">
            <v>0</v>
          </cell>
          <cell r="G472">
            <v>0</v>
          </cell>
          <cell r="H472">
            <v>0</v>
          </cell>
          <cell r="I472">
            <v>0</v>
          </cell>
          <cell r="J472">
            <v>0</v>
          </cell>
          <cell r="K472">
            <v>0</v>
          </cell>
        </row>
        <row r="473">
          <cell r="A473" t="str">
            <v>-</v>
          </cell>
          <cell r="B473" t="str">
            <v xml:space="preserve">REAJ.P.COBRAR S.PAGARES ADQUIRIDOS OTRAS INSTITUC., </v>
          </cell>
          <cell r="C473">
            <v>0</v>
          </cell>
          <cell r="D473">
            <v>0</v>
          </cell>
          <cell r="E473">
            <v>0</v>
          </cell>
          <cell r="F473">
            <v>0</v>
          </cell>
          <cell r="G473">
            <v>0</v>
          </cell>
          <cell r="H473">
            <v>0</v>
          </cell>
          <cell r="I473">
            <v>0</v>
          </cell>
          <cell r="J473">
            <v>0</v>
          </cell>
          <cell r="K473">
            <v>0</v>
          </cell>
        </row>
        <row r="474">
          <cell r="A474" t="str">
            <v>-</v>
          </cell>
          <cell r="B474" t="str">
            <v xml:space="preserve">COMPRA CARTERA C/PACTO DE REVTA.P.CONTADO OT.INST., </v>
          </cell>
          <cell r="C474">
            <v>0</v>
          </cell>
          <cell r="D474">
            <v>0</v>
          </cell>
          <cell r="E474">
            <v>0</v>
          </cell>
          <cell r="F474">
            <v>0</v>
          </cell>
          <cell r="G474">
            <v>0</v>
          </cell>
          <cell r="H474">
            <v>0</v>
          </cell>
          <cell r="I474">
            <v>0</v>
          </cell>
          <cell r="J474">
            <v>0</v>
          </cell>
          <cell r="K474">
            <v>0</v>
          </cell>
        </row>
        <row r="475">
          <cell r="A475" t="str">
            <v>-</v>
          </cell>
          <cell r="B475" t="str">
            <v xml:space="preserve">REAJ.COMP.CART.C/PACTO DE REVTA.P.CONTADO OT.INST., </v>
          </cell>
          <cell r="C475">
            <v>0</v>
          </cell>
          <cell r="D475">
            <v>0</v>
          </cell>
          <cell r="E475">
            <v>0</v>
          </cell>
          <cell r="F475">
            <v>0</v>
          </cell>
          <cell r="G475">
            <v>0</v>
          </cell>
          <cell r="H475">
            <v>0</v>
          </cell>
          <cell r="I475">
            <v>0</v>
          </cell>
          <cell r="J475">
            <v>0</v>
          </cell>
          <cell r="K475">
            <v>0</v>
          </cell>
        </row>
        <row r="476">
          <cell r="A476" t="str">
            <v>-</v>
          </cell>
          <cell r="B476" t="str">
            <v>REPROG.CRED.DE CONSUMO OTRAS INSTITUCIONES,</v>
          </cell>
          <cell r="C476">
            <v>0</v>
          </cell>
          <cell r="D476">
            <v>0</v>
          </cell>
          <cell r="E476">
            <v>0</v>
          </cell>
          <cell r="F476">
            <v>0</v>
          </cell>
          <cell r="G476">
            <v>0</v>
          </cell>
          <cell r="H476">
            <v>0</v>
          </cell>
          <cell r="I476">
            <v>0</v>
          </cell>
          <cell r="J476">
            <v>0</v>
          </cell>
          <cell r="K476">
            <v>0</v>
          </cell>
        </row>
        <row r="477">
          <cell r="A477" t="str">
            <v>-</v>
          </cell>
          <cell r="B477" t="str">
            <v xml:space="preserve">REAJ.P.COBRAR S.REPROG.CRED.CONSUMO OT.INSTITUCION, </v>
          </cell>
          <cell r="C477">
            <v>0</v>
          </cell>
          <cell r="D477">
            <v>0</v>
          </cell>
          <cell r="E477">
            <v>0</v>
          </cell>
          <cell r="F477">
            <v>0</v>
          </cell>
          <cell r="G477">
            <v>0</v>
          </cell>
          <cell r="H477">
            <v>0</v>
          </cell>
          <cell r="I477">
            <v>0</v>
          </cell>
          <cell r="J477">
            <v>0</v>
          </cell>
          <cell r="K477">
            <v>0</v>
          </cell>
        </row>
        <row r="478">
          <cell r="A478" t="str">
            <v>12NGEZN</v>
          </cell>
          <cell r="B478" t="str">
            <v>REPROG.DEUDAS SECTOR PRODUC.(ACDO.1578)O.INSTIT.</v>
          </cell>
          <cell r="C478">
            <v>0</v>
          </cell>
          <cell r="D478">
            <v>0</v>
          </cell>
          <cell r="E478">
            <v>0</v>
          </cell>
          <cell r="F478">
            <v>0</v>
          </cell>
          <cell r="G478">
            <v>0</v>
          </cell>
          <cell r="H478">
            <v>0</v>
          </cell>
          <cell r="I478">
            <v>0</v>
          </cell>
          <cell r="J478">
            <v>0</v>
          </cell>
          <cell r="K478">
            <v>0</v>
          </cell>
        </row>
        <row r="479">
          <cell r="A479" t="str">
            <v>12NPEZN</v>
          </cell>
          <cell r="B479" t="str">
            <v>REAJ.P.COBRAR S.REPROG.DEUDAS SEC.PROD.O.INSTIT.</v>
          </cell>
          <cell r="C479">
            <v>0</v>
          </cell>
          <cell r="D479">
            <v>0</v>
          </cell>
          <cell r="E479">
            <v>0</v>
          </cell>
          <cell r="F479">
            <v>0</v>
          </cell>
          <cell r="G479">
            <v>0</v>
          </cell>
          <cell r="H479">
            <v>0</v>
          </cell>
          <cell r="I479">
            <v>0</v>
          </cell>
          <cell r="J479">
            <v>0</v>
          </cell>
          <cell r="K479">
            <v>0</v>
          </cell>
        </row>
        <row r="480">
          <cell r="A480" t="str">
            <v>-</v>
          </cell>
          <cell r="B480" t="str">
            <v>DESCUENTO DE INSTRUMENTOS FINANCIEROS OT.INSTIT.</v>
          </cell>
          <cell r="C480">
            <v>0</v>
          </cell>
          <cell r="D480">
            <v>0</v>
          </cell>
          <cell r="E480">
            <v>0</v>
          </cell>
          <cell r="F480">
            <v>0</v>
          </cell>
          <cell r="G480">
            <v>0</v>
          </cell>
          <cell r="H480">
            <v>0</v>
          </cell>
          <cell r="I480">
            <v>0</v>
          </cell>
          <cell r="J480">
            <v>0</v>
          </cell>
          <cell r="K480">
            <v>0</v>
          </cell>
        </row>
        <row r="481">
          <cell r="A481" t="str">
            <v>-</v>
          </cell>
          <cell r="B481" t="str">
            <v>REAJ.P.COBRAR S.DESC.INSTRUM.FINANC.OT.INSTIT.</v>
          </cell>
          <cell r="C481">
            <v>0</v>
          </cell>
          <cell r="D481">
            <v>0</v>
          </cell>
          <cell r="E481">
            <v>0</v>
          </cell>
          <cell r="F481">
            <v>0</v>
          </cell>
          <cell r="G481">
            <v>0</v>
          </cell>
          <cell r="H481">
            <v>0</v>
          </cell>
          <cell r="I481">
            <v>0</v>
          </cell>
          <cell r="J481">
            <v>0</v>
          </cell>
          <cell r="K481">
            <v>0</v>
          </cell>
        </row>
        <row r="482">
          <cell r="A482" t="str">
            <v>-</v>
          </cell>
          <cell r="B482" t="str">
            <v>LINEA DE CREDITO DE MEDIANO PLAZO A OT.INSTITUC.</v>
          </cell>
          <cell r="C482">
            <v>0</v>
          </cell>
          <cell r="D482">
            <v>0</v>
          </cell>
          <cell r="E482">
            <v>0</v>
          </cell>
          <cell r="F482">
            <v>0</v>
          </cell>
          <cell r="G482">
            <v>0</v>
          </cell>
          <cell r="H482">
            <v>0</v>
          </cell>
          <cell r="I482">
            <v>0</v>
          </cell>
          <cell r="J482">
            <v>0</v>
          </cell>
          <cell r="K482">
            <v>0</v>
          </cell>
        </row>
        <row r="483">
          <cell r="A483" t="str">
            <v>-</v>
          </cell>
          <cell r="B483" t="str">
            <v>REAJ.P.COB.S.L/C DE MEDIANO PLAZO A OT.INSTITUC</v>
          </cell>
          <cell r="C483">
            <v>0</v>
          </cell>
          <cell r="D483">
            <v>0</v>
          </cell>
          <cell r="E483">
            <v>0</v>
          </cell>
          <cell r="F483">
            <v>0</v>
          </cell>
          <cell r="G483">
            <v>0</v>
          </cell>
          <cell r="H483">
            <v>0</v>
          </cell>
          <cell r="I483">
            <v>0</v>
          </cell>
          <cell r="J483">
            <v>0</v>
          </cell>
          <cell r="K483">
            <v>0</v>
          </cell>
        </row>
        <row r="484">
          <cell r="A484" t="str">
            <v>-</v>
          </cell>
          <cell r="B484" t="str">
            <v xml:space="preserve">CREDITOS P.DEPOS.AC.1657-09 OTRAS INSTITUCIONES, </v>
          </cell>
          <cell r="C484">
            <v>0</v>
          </cell>
          <cell r="D484">
            <v>0</v>
          </cell>
          <cell r="E484">
            <v>0</v>
          </cell>
          <cell r="F484">
            <v>0</v>
          </cell>
          <cell r="G484">
            <v>0</v>
          </cell>
          <cell r="H484">
            <v>0</v>
          </cell>
          <cell r="I484">
            <v>0</v>
          </cell>
          <cell r="J484">
            <v>0</v>
          </cell>
          <cell r="K484">
            <v>0</v>
          </cell>
        </row>
        <row r="485">
          <cell r="A485" t="str">
            <v>-</v>
          </cell>
          <cell r="B485" t="str">
            <v xml:space="preserve">CRED.MODAL.UNO TIP 91-365 OTRAS INSTITUCIONES </v>
          </cell>
          <cell r="C485">
            <v>0</v>
          </cell>
          <cell r="D485">
            <v>0</v>
          </cell>
          <cell r="E485">
            <v>0</v>
          </cell>
          <cell r="F485">
            <v>0</v>
          </cell>
          <cell r="G485">
            <v>0</v>
          </cell>
          <cell r="H485">
            <v>0</v>
          </cell>
          <cell r="I485">
            <v>0</v>
          </cell>
          <cell r="J485">
            <v>0</v>
          </cell>
          <cell r="K485">
            <v>0</v>
          </cell>
        </row>
        <row r="486">
          <cell r="A486" t="str">
            <v>-</v>
          </cell>
          <cell r="B486" t="str">
            <v xml:space="preserve">CRED MODALIDAD DOS TIP 30-89 DIAS OTRAS INSTITUCIO, </v>
          </cell>
          <cell r="C486">
            <v>0</v>
          </cell>
          <cell r="D486">
            <v>0</v>
          </cell>
          <cell r="E486">
            <v>0</v>
          </cell>
          <cell r="F486">
            <v>0</v>
          </cell>
          <cell r="G486">
            <v>0</v>
          </cell>
          <cell r="H486">
            <v>0</v>
          </cell>
          <cell r="I486">
            <v>0</v>
          </cell>
          <cell r="J486">
            <v>0</v>
          </cell>
          <cell r="K486">
            <v>0</v>
          </cell>
        </row>
        <row r="487">
          <cell r="A487" t="str">
            <v>-</v>
          </cell>
          <cell r="B487" t="str">
            <v xml:space="preserve">C PARA CONSTITUIR RESERVA TECNICA OTRAS INSTITUCIO, </v>
          </cell>
          <cell r="C487">
            <v>0</v>
          </cell>
          <cell r="D487">
            <v>0</v>
          </cell>
          <cell r="E487">
            <v>0</v>
          </cell>
          <cell r="F487">
            <v>0</v>
          </cell>
          <cell r="G487">
            <v>0</v>
          </cell>
          <cell r="H487">
            <v>0</v>
          </cell>
          <cell r="I487">
            <v>0</v>
          </cell>
          <cell r="J487">
            <v>0</v>
          </cell>
          <cell r="K487">
            <v>0</v>
          </cell>
        </row>
        <row r="488">
          <cell r="A488" t="str">
            <v>-</v>
          </cell>
          <cell r="B488" t="str">
            <v xml:space="preserve">COBRAR S/L/C PARA CONSTITUIR RESERVA TECNICA OTS I, </v>
          </cell>
          <cell r="C488">
            <v>0</v>
          </cell>
          <cell r="D488">
            <v>0</v>
          </cell>
          <cell r="E488">
            <v>0</v>
          </cell>
          <cell r="F488">
            <v>0</v>
          </cell>
          <cell r="G488">
            <v>0</v>
          </cell>
          <cell r="H488">
            <v>0</v>
          </cell>
          <cell r="I488">
            <v>0</v>
          </cell>
          <cell r="J488">
            <v>0</v>
          </cell>
          <cell r="K488">
            <v>0</v>
          </cell>
        </row>
        <row r="489">
          <cell r="A489" t="str">
            <v>-</v>
          </cell>
          <cell r="B489" t="str">
            <v>CREDITO INSA SA EN LIQUIDACION ACDO 1792,</v>
          </cell>
          <cell r="C489">
            <v>0</v>
          </cell>
          <cell r="D489">
            <v>0</v>
          </cell>
          <cell r="E489">
            <v>0</v>
          </cell>
          <cell r="F489">
            <v>0</v>
          </cell>
          <cell r="G489">
            <v>0</v>
          </cell>
          <cell r="H489">
            <v>0</v>
          </cell>
          <cell r="I489">
            <v>0</v>
          </cell>
          <cell r="J489">
            <v>0</v>
          </cell>
          <cell r="K489">
            <v>0</v>
          </cell>
        </row>
        <row r="490">
          <cell r="A490" t="str">
            <v>-</v>
          </cell>
          <cell r="B490" t="str">
            <v>REAJ.P.COBRAR S/CRED.INSA SA EN LIQUIDAC.ACDO.1792</v>
          </cell>
          <cell r="C490">
            <v>0</v>
          </cell>
          <cell r="D490">
            <v>0</v>
          </cell>
          <cell r="E490">
            <v>0</v>
          </cell>
          <cell r="F490">
            <v>0</v>
          </cell>
          <cell r="G490">
            <v>0</v>
          </cell>
          <cell r="H490">
            <v>0</v>
          </cell>
          <cell r="I490">
            <v>0</v>
          </cell>
          <cell r="J490">
            <v>0</v>
          </cell>
          <cell r="K490">
            <v>0</v>
          </cell>
        </row>
        <row r="491">
          <cell r="A491" t="str">
            <v>-</v>
          </cell>
          <cell r="B491" t="str">
            <v>L/C LIC.CARTERA HIPOT.ANAP ACDO.1901 O.INST.</v>
          </cell>
          <cell r="C491">
            <v>0</v>
          </cell>
          <cell r="D491">
            <v>0</v>
          </cell>
          <cell r="E491">
            <v>0</v>
          </cell>
          <cell r="F491">
            <v>0</v>
          </cell>
          <cell r="G491">
            <v>0</v>
          </cell>
          <cell r="H491">
            <v>0</v>
          </cell>
          <cell r="I491">
            <v>0</v>
          </cell>
          <cell r="J491">
            <v>0</v>
          </cell>
          <cell r="K491">
            <v>0</v>
          </cell>
        </row>
        <row r="492">
          <cell r="A492" t="str">
            <v>-</v>
          </cell>
          <cell r="B492" t="str">
            <v>REAJ.P/COB.L/C LIC.CARTERA HIP.ANAP AC.1901 O.INS,</v>
          </cell>
          <cell r="C492">
            <v>0</v>
          </cell>
          <cell r="D492">
            <v>0</v>
          </cell>
          <cell r="E492">
            <v>0</v>
          </cell>
          <cell r="F492">
            <v>0</v>
          </cell>
          <cell r="G492">
            <v>0</v>
          </cell>
          <cell r="H492">
            <v>0</v>
          </cell>
          <cell r="I492">
            <v>0</v>
          </cell>
          <cell r="J492">
            <v>0</v>
          </cell>
          <cell r="K492">
            <v>0</v>
          </cell>
        </row>
        <row r="493">
          <cell r="A493" t="str">
            <v>12JWEZN</v>
          </cell>
          <cell r="B493" t="str">
            <v xml:space="preserve">LIQUIDACION SINAP LEY 18900 </v>
          </cell>
          <cell r="C493">
            <v>0</v>
          </cell>
          <cell r="D493">
            <v>0</v>
          </cell>
          <cell r="E493">
            <v>0</v>
          </cell>
          <cell r="F493">
            <v>0</v>
          </cell>
          <cell r="G493">
            <v>0</v>
          </cell>
          <cell r="H493">
            <v>0</v>
          </cell>
          <cell r="I493">
            <v>0</v>
          </cell>
          <cell r="J493">
            <v>0</v>
          </cell>
          <cell r="K493">
            <v>0</v>
          </cell>
        </row>
        <row r="494">
          <cell r="A494" t="str">
            <v>-</v>
          </cell>
          <cell r="B494" t="str">
            <v>PACTO RETROVENTA OTRAS INSTITUC.</v>
          </cell>
          <cell r="C494">
            <v>0</v>
          </cell>
          <cell r="D494">
            <v>0</v>
          </cell>
          <cell r="E494">
            <v>0</v>
          </cell>
          <cell r="F494">
            <v>0</v>
          </cell>
          <cell r="G494">
            <v>0</v>
          </cell>
          <cell r="H494">
            <v>0</v>
          </cell>
          <cell r="I494">
            <v>0</v>
          </cell>
          <cell r="J494">
            <v>0</v>
          </cell>
          <cell r="K494">
            <v>0</v>
          </cell>
        </row>
        <row r="495">
          <cell r="A495" t="str">
            <v>12BDWZN</v>
          </cell>
          <cell r="B495" t="str">
            <v xml:space="preserve">  .INVERSIONES Y OTROS ACT.M/N</v>
          </cell>
          <cell r="C495">
            <v>53194</v>
          </cell>
          <cell r="D495">
            <v>56654</v>
          </cell>
          <cell r="E495">
            <v>60805</v>
          </cell>
          <cell r="F495">
            <v>20724</v>
          </cell>
          <cell r="G495">
            <v>24994</v>
          </cell>
          <cell r="H495">
            <v>28734</v>
          </cell>
          <cell r="I495">
            <v>32729</v>
          </cell>
          <cell r="J495">
            <v>36920</v>
          </cell>
          <cell r="K495">
            <v>40705</v>
          </cell>
        </row>
        <row r="496">
          <cell r="A496" t="str">
            <v>12IFNZN</v>
          </cell>
          <cell r="B496" t="str">
            <v>INT.P/REC.BCOS.COMERCIALES</v>
          </cell>
          <cell r="C496">
            <v>33464</v>
          </cell>
          <cell r="D496">
            <v>36774</v>
          </cell>
          <cell r="E496">
            <v>40759</v>
          </cell>
          <cell r="F496">
            <v>519</v>
          </cell>
          <cell r="G496">
            <v>4561</v>
          </cell>
          <cell r="H496">
            <v>8193</v>
          </cell>
          <cell r="I496">
            <v>12026</v>
          </cell>
          <cell r="J496">
            <v>16002</v>
          </cell>
          <cell r="K496">
            <v>19709</v>
          </cell>
        </row>
        <row r="497">
          <cell r="A497" t="str">
            <v>12IGNZN</v>
          </cell>
          <cell r="B497" t="str">
            <v xml:space="preserve">INT.P/REC.BCO.ESTADO </v>
          </cell>
          <cell r="C497">
            <v>77</v>
          </cell>
          <cell r="D497">
            <v>75</v>
          </cell>
          <cell r="E497">
            <v>78</v>
          </cell>
          <cell r="F497">
            <v>73</v>
          </cell>
          <cell r="G497">
            <v>138</v>
          </cell>
          <cell r="H497">
            <v>82</v>
          </cell>
          <cell r="I497">
            <v>82</v>
          </cell>
          <cell r="J497">
            <v>131</v>
          </cell>
          <cell r="K497">
            <v>44</v>
          </cell>
        </row>
        <row r="498">
          <cell r="A498" t="str">
            <v>12HBNZN</v>
          </cell>
          <cell r="B498" t="str">
            <v xml:space="preserve">INTERESES P/RECIB.FISCO  </v>
          </cell>
          <cell r="C498">
            <v>0</v>
          </cell>
          <cell r="D498">
            <v>0</v>
          </cell>
          <cell r="E498">
            <v>0</v>
          </cell>
          <cell r="F498">
            <v>0</v>
          </cell>
          <cell r="G498">
            <v>0</v>
          </cell>
          <cell r="H498">
            <v>0</v>
          </cell>
          <cell r="I498">
            <v>0</v>
          </cell>
          <cell r="J498">
            <v>0</v>
          </cell>
          <cell r="K498">
            <v>0</v>
          </cell>
        </row>
        <row r="499">
          <cell r="A499" t="str">
            <v>12ICNZN</v>
          </cell>
          <cell r="B499" t="str">
            <v xml:space="preserve">INT.P/REC.OTR.INSTITUC. </v>
          </cell>
          <cell r="C499">
            <v>0</v>
          </cell>
          <cell r="D499">
            <v>0</v>
          </cell>
          <cell r="E499">
            <v>0</v>
          </cell>
          <cell r="F499">
            <v>0</v>
          </cell>
          <cell r="G499">
            <v>0</v>
          </cell>
          <cell r="H499">
            <v>0</v>
          </cell>
          <cell r="I499">
            <v>0</v>
          </cell>
          <cell r="J499">
            <v>0</v>
          </cell>
          <cell r="K499">
            <v>0</v>
          </cell>
        </row>
        <row r="500">
          <cell r="A500" t="str">
            <v>12HDNZN</v>
          </cell>
          <cell r="B500" t="str">
            <v xml:space="preserve">INTER.P/REC.INST.SEMIFISC. </v>
          </cell>
          <cell r="C500">
            <v>0</v>
          </cell>
          <cell r="D500">
            <v>0</v>
          </cell>
          <cell r="E500">
            <v>0</v>
          </cell>
          <cell r="F500">
            <v>0</v>
          </cell>
          <cell r="G500">
            <v>0</v>
          </cell>
          <cell r="H500">
            <v>0</v>
          </cell>
          <cell r="I500">
            <v>0</v>
          </cell>
          <cell r="J500">
            <v>0</v>
          </cell>
          <cell r="K500">
            <v>0</v>
          </cell>
        </row>
        <row r="501">
          <cell r="A501" t="str">
            <v>13DHNZN</v>
          </cell>
          <cell r="B501" t="str">
            <v>INTS.P.REC.P.INVERS.Y VARIOS S/OP.INTERNAS</v>
          </cell>
          <cell r="C501">
            <v>0</v>
          </cell>
          <cell r="D501">
            <v>0</v>
          </cell>
          <cell r="E501">
            <v>0</v>
          </cell>
          <cell r="F501">
            <v>0</v>
          </cell>
          <cell r="G501">
            <v>0</v>
          </cell>
          <cell r="H501">
            <v>0</v>
          </cell>
          <cell r="I501">
            <v>0</v>
          </cell>
          <cell r="J501">
            <v>0</v>
          </cell>
          <cell r="K501">
            <v>0</v>
          </cell>
        </row>
        <row r="502">
          <cell r="A502" t="str">
            <v>13DENZN</v>
          </cell>
          <cell r="B502" t="str">
            <v xml:space="preserve">INT.P.REC.S.LC.PROG.ORG.INT.BANCOS COMERCIALES  </v>
          </cell>
          <cell r="C502">
            <v>0</v>
          </cell>
          <cell r="D502">
            <v>0</v>
          </cell>
          <cell r="E502">
            <v>0</v>
          </cell>
          <cell r="F502">
            <v>0</v>
          </cell>
          <cell r="G502">
            <v>0</v>
          </cell>
          <cell r="H502">
            <v>0</v>
          </cell>
          <cell r="I502">
            <v>0</v>
          </cell>
          <cell r="J502">
            <v>0</v>
          </cell>
          <cell r="K502">
            <v>0</v>
          </cell>
        </row>
        <row r="503">
          <cell r="A503" t="str">
            <v>13AYNZN</v>
          </cell>
          <cell r="B503" t="str">
            <v xml:space="preserve">INT.P.REC.S.LC.PROG.ORG.INT.BANC.ESTADO  </v>
          </cell>
          <cell r="C503">
            <v>0</v>
          </cell>
          <cell r="D503">
            <v>0</v>
          </cell>
          <cell r="E503">
            <v>0</v>
          </cell>
          <cell r="F503">
            <v>0</v>
          </cell>
          <cell r="G503">
            <v>0</v>
          </cell>
          <cell r="H503">
            <v>0</v>
          </cell>
          <cell r="I503">
            <v>0</v>
          </cell>
          <cell r="J503">
            <v>0</v>
          </cell>
          <cell r="K503">
            <v>0</v>
          </cell>
        </row>
        <row r="504">
          <cell r="A504" t="str">
            <v>13BGNZN</v>
          </cell>
          <cell r="B504" t="str">
            <v xml:space="preserve">INT.P.REC.S.LC.PROG.ORG.INT.OTRAS INSTITUCIONES </v>
          </cell>
          <cell r="C504">
            <v>19636</v>
          </cell>
          <cell r="D504">
            <v>19791</v>
          </cell>
          <cell r="E504">
            <v>19952</v>
          </cell>
          <cell r="F504">
            <v>20117</v>
          </cell>
          <cell r="G504">
            <v>20279</v>
          </cell>
          <cell r="H504">
            <v>20445</v>
          </cell>
          <cell r="I504">
            <v>20606</v>
          </cell>
          <cell r="J504">
            <v>20773</v>
          </cell>
          <cell r="K504">
            <v>20939</v>
          </cell>
        </row>
        <row r="505">
          <cell r="A505" t="str">
            <v>13DDNZN</v>
          </cell>
          <cell r="B505" t="str">
            <v>INT.P.REC.S.LC.PROG.ORG.INT.INST.SEMIF.AUT.Y OTR.</v>
          </cell>
          <cell r="C505">
            <v>17</v>
          </cell>
          <cell r="D505">
            <v>14</v>
          </cell>
          <cell r="E505">
            <v>16</v>
          </cell>
          <cell r="F505">
            <v>15</v>
          </cell>
          <cell r="G505">
            <v>16</v>
          </cell>
          <cell r="H505">
            <v>14</v>
          </cell>
          <cell r="I505">
            <v>15</v>
          </cell>
          <cell r="J505">
            <v>14</v>
          </cell>
          <cell r="K505">
            <v>13</v>
          </cell>
        </row>
        <row r="506">
          <cell r="A506" t="str">
            <v>12IRNZN</v>
          </cell>
          <cell r="B506" t="str">
            <v xml:space="preserve">COMISIONES POR RECIBIR SOBRE CUSTODIA AFP, </v>
          </cell>
          <cell r="C506">
            <v>0</v>
          </cell>
          <cell r="D506">
            <v>0</v>
          </cell>
          <cell r="E506">
            <v>0</v>
          </cell>
          <cell r="F506">
            <v>0</v>
          </cell>
          <cell r="G506">
            <v>0</v>
          </cell>
          <cell r="H506">
            <v>0</v>
          </cell>
          <cell r="I506">
            <v>0</v>
          </cell>
          <cell r="J506">
            <v>0</v>
          </cell>
          <cell r="K506">
            <v>0</v>
          </cell>
        </row>
        <row r="507">
          <cell r="A507" t="str">
            <v>13BRNZN</v>
          </cell>
          <cell r="B507" t="str">
            <v xml:space="preserve">COMISIONES POR RECIBIR  </v>
          </cell>
          <cell r="C507">
            <v>0</v>
          </cell>
          <cell r="D507">
            <v>0</v>
          </cell>
          <cell r="E507">
            <v>0</v>
          </cell>
          <cell r="F507">
            <v>0</v>
          </cell>
          <cell r="G507">
            <v>0</v>
          </cell>
          <cell r="H507">
            <v>0</v>
          </cell>
          <cell r="I507">
            <v>0</v>
          </cell>
          <cell r="J507">
            <v>0</v>
          </cell>
          <cell r="K507">
            <v>0</v>
          </cell>
        </row>
        <row r="508">
          <cell r="A508" t="str">
            <v>13DGNZN</v>
          </cell>
          <cell r="B508" t="str">
            <v xml:space="preserve">DIFERENCIAS DE PRECIO POR RECIBIR </v>
          </cell>
          <cell r="C508">
            <v>0</v>
          </cell>
          <cell r="D508">
            <v>0</v>
          </cell>
          <cell r="E508">
            <v>0</v>
          </cell>
          <cell r="F508">
            <v>0</v>
          </cell>
          <cell r="G508">
            <v>0</v>
          </cell>
          <cell r="H508">
            <v>0</v>
          </cell>
          <cell r="I508">
            <v>0</v>
          </cell>
          <cell r="J508">
            <v>0</v>
          </cell>
          <cell r="K508">
            <v>0</v>
          </cell>
        </row>
        <row r="509">
          <cell r="A509" t="str">
            <v>13EVNZN</v>
          </cell>
          <cell r="B509" t="str">
            <v xml:space="preserve">DIFERENCIAL CAMBIARIO POR RECIBIR </v>
          </cell>
          <cell r="C509">
            <v>0</v>
          </cell>
          <cell r="D509">
            <v>0</v>
          </cell>
          <cell r="E509">
            <v>0</v>
          </cell>
          <cell r="F509">
            <v>0</v>
          </cell>
          <cell r="G509">
            <v>0</v>
          </cell>
          <cell r="H509">
            <v>0</v>
          </cell>
          <cell r="I509">
            <v>0</v>
          </cell>
          <cell r="J509">
            <v>0</v>
          </cell>
          <cell r="K509">
            <v>0</v>
          </cell>
        </row>
        <row r="510">
          <cell r="A510" t="str">
            <v>12BDXZN</v>
          </cell>
          <cell r="B510" t="str">
            <v xml:space="preserve">  .INVERSIONES Y OTROS ACT.M/E</v>
          </cell>
          <cell r="C510">
            <v>3</v>
          </cell>
          <cell r="D510">
            <v>5</v>
          </cell>
          <cell r="E510">
            <v>8</v>
          </cell>
          <cell r="F510">
            <v>10</v>
          </cell>
          <cell r="G510">
            <v>14</v>
          </cell>
          <cell r="H510">
            <v>0</v>
          </cell>
          <cell r="I510">
            <v>2</v>
          </cell>
          <cell r="J510">
            <v>4</v>
          </cell>
          <cell r="K510">
            <v>6</v>
          </cell>
        </row>
        <row r="511">
          <cell r="A511" t="str">
            <v>12IDEZN</v>
          </cell>
          <cell r="B511" t="str">
            <v xml:space="preserve">INT.P/REC.BCOS.COMERCIALES </v>
          </cell>
          <cell r="C511">
            <v>0</v>
          </cell>
          <cell r="D511">
            <v>0</v>
          </cell>
          <cell r="E511">
            <v>0</v>
          </cell>
          <cell r="F511">
            <v>0</v>
          </cell>
          <cell r="G511">
            <v>0</v>
          </cell>
          <cell r="H511">
            <v>0</v>
          </cell>
          <cell r="I511">
            <v>0</v>
          </cell>
          <cell r="J511">
            <v>0</v>
          </cell>
          <cell r="K511">
            <v>0</v>
          </cell>
        </row>
        <row r="512">
          <cell r="A512" t="str">
            <v>12IEEZN</v>
          </cell>
          <cell r="B512" t="str">
            <v xml:space="preserve">INT.P/REC.BCO.ESTADO </v>
          </cell>
          <cell r="C512">
            <v>0</v>
          </cell>
          <cell r="D512">
            <v>0</v>
          </cell>
          <cell r="E512">
            <v>0</v>
          </cell>
          <cell r="F512">
            <v>0</v>
          </cell>
          <cell r="G512">
            <v>0</v>
          </cell>
          <cell r="H512">
            <v>0</v>
          </cell>
          <cell r="I512">
            <v>0</v>
          </cell>
          <cell r="J512">
            <v>0</v>
          </cell>
          <cell r="K512">
            <v>0</v>
          </cell>
        </row>
        <row r="513">
          <cell r="A513" t="str">
            <v>12HBEZN</v>
          </cell>
          <cell r="B513" t="str">
            <v xml:space="preserve">INTERESES P/RECIB.FISCO  </v>
          </cell>
          <cell r="C513">
            <v>0</v>
          </cell>
          <cell r="D513">
            <v>0</v>
          </cell>
          <cell r="E513">
            <v>0</v>
          </cell>
          <cell r="F513">
            <v>0</v>
          </cell>
          <cell r="G513">
            <v>0</v>
          </cell>
          <cell r="H513">
            <v>0</v>
          </cell>
          <cell r="I513">
            <v>0</v>
          </cell>
          <cell r="J513">
            <v>0</v>
          </cell>
          <cell r="K513">
            <v>0</v>
          </cell>
        </row>
        <row r="514">
          <cell r="A514" t="str">
            <v>12IBEZN</v>
          </cell>
          <cell r="B514" t="str">
            <v xml:space="preserve">INT.P/REC.OTR.INSTITUC. </v>
          </cell>
          <cell r="C514">
            <v>0</v>
          </cell>
          <cell r="D514">
            <v>0</v>
          </cell>
          <cell r="E514">
            <v>0</v>
          </cell>
          <cell r="F514">
            <v>0</v>
          </cell>
          <cell r="G514">
            <v>0</v>
          </cell>
          <cell r="H514">
            <v>0</v>
          </cell>
          <cell r="I514">
            <v>0</v>
          </cell>
          <cell r="J514">
            <v>0</v>
          </cell>
          <cell r="K514">
            <v>0</v>
          </cell>
        </row>
        <row r="515">
          <cell r="A515" t="str">
            <v>13LAEZN</v>
          </cell>
          <cell r="B515" t="str">
            <v xml:space="preserve">INTER.P/REC.INST.SEMIFISC. </v>
          </cell>
          <cell r="C515">
            <v>3</v>
          </cell>
          <cell r="D515">
            <v>5</v>
          </cell>
          <cell r="E515">
            <v>8</v>
          </cell>
          <cell r="F515">
            <v>10</v>
          </cell>
          <cell r="G515">
            <v>14</v>
          </cell>
          <cell r="H515">
            <v>0</v>
          </cell>
          <cell r="I515">
            <v>2</v>
          </cell>
          <cell r="J515">
            <v>4</v>
          </cell>
          <cell r="K515">
            <v>6</v>
          </cell>
        </row>
        <row r="516">
          <cell r="A516" t="str">
            <v>13DHEZN</v>
          </cell>
          <cell r="B516" t="str">
            <v xml:space="preserve">INTS.P.REC.P.INVERS.Y VARIOS S/OP.INTERNAS </v>
          </cell>
          <cell r="C516">
            <v>0</v>
          </cell>
          <cell r="D516">
            <v>0</v>
          </cell>
          <cell r="E516">
            <v>0</v>
          </cell>
          <cell r="F516">
            <v>0</v>
          </cell>
          <cell r="G516">
            <v>0</v>
          </cell>
          <cell r="H516">
            <v>0</v>
          </cell>
          <cell r="I516">
            <v>0</v>
          </cell>
          <cell r="J516">
            <v>0</v>
          </cell>
          <cell r="K516">
            <v>0</v>
          </cell>
        </row>
        <row r="517">
          <cell r="A517" t="str">
            <v>13DEEZN</v>
          </cell>
          <cell r="B517" t="str">
            <v xml:space="preserve">INT.P.REC.S.LC.PROG.ORG.INT.BANCOS COMERCIALES  </v>
          </cell>
          <cell r="C517">
            <v>0</v>
          </cell>
          <cell r="D517">
            <v>0</v>
          </cell>
          <cell r="E517">
            <v>0</v>
          </cell>
          <cell r="F517">
            <v>0</v>
          </cell>
          <cell r="G517">
            <v>0</v>
          </cell>
          <cell r="H517">
            <v>0</v>
          </cell>
          <cell r="I517">
            <v>0</v>
          </cell>
          <cell r="J517">
            <v>0</v>
          </cell>
          <cell r="K517">
            <v>0</v>
          </cell>
        </row>
        <row r="518">
          <cell r="A518" t="str">
            <v>-</v>
          </cell>
          <cell r="B518" t="str">
            <v xml:space="preserve">INT.P.REC.S.LC.PROG.ORG.INT.BANC.ESTADO  </v>
          </cell>
          <cell r="C518">
            <v>0</v>
          </cell>
          <cell r="D518">
            <v>0</v>
          </cell>
          <cell r="E518">
            <v>0</v>
          </cell>
          <cell r="F518">
            <v>0</v>
          </cell>
          <cell r="G518">
            <v>0</v>
          </cell>
          <cell r="H518">
            <v>0</v>
          </cell>
          <cell r="I518">
            <v>0</v>
          </cell>
          <cell r="J518">
            <v>0</v>
          </cell>
          <cell r="K518">
            <v>0</v>
          </cell>
        </row>
        <row r="519">
          <cell r="A519" t="str">
            <v>13BXEZN</v>
          </cell>
          <cell r="B519" t="str">
            <v xml:space="preserve">INT.P.REC.S.LC.PROG.ORG.INT.OTRAS INSTITUCIONES </v>
          </cell>
          <cell r="C519">
            <v>0</v>
          </cell>
          <cell r="D519">
            <v>0</v>
          </cell>
          <cell r="E519">
            <v>0</v>
          </cell>
          <cell r="F519">
            <v>0</v>
          </cell>
          <cell r="G519">
            <v>0</v>
          </cell>
          <cell r="H519">
            <v>0</v>
          </cell>
          <cell r="I519">
            <v>0</v>
          </cell>
          <cell r="J519">
            <v>0</v>
          </cell>
          <cell r="K519">
            <v>0</v>
          </cell>
        </row>
        <row r="520">
          <cell r="A520" t="str">
            <v>-</v>
          </cell>
          <cell r="B520" t="str">
            <v>INT.P.REC.S.LC.PROG.ORG.INT.INST.SEMIF.AUT.Y OTR.</v>
          </cell>
          <cell r="C520">
            <v>0</v>
          </cell>
          <cell r="D520">
            <v>0</v>
          </cell>
          <cell r="E520">
            <v>0</v>
          </cell>
          <cell r="F520">
            <v>0</v>
          </cell>
          <cell r="G520">
            <v>0</v>
          </cell>
          <cell r="H520">
            <v>0</v>
          </cell>
          <cell r="I520">
            <v>0</v>
          </cell>
          <cell r="J520">
            <v>0</v>
          </cell>
          <cell r="K520">
            <v>0</v>
          </cell>
        </row>
        <row r="521">
          <cell r="A521" t="str">
            <v>-</v>
          </cell>
          <cell r="B521" t="str">
            <v xml:space="preserve">COMISIONES POR RECIBIR SOBRE CUSTODIA AFP, </v>
          </cell>
          <cell r="C521">
            <v>0</v>
          </cell>
          <cell r="D521">
            <v>0</v>
          </cell>
          <cell r="E521">
            <v>0</v>
          </cell>
          <cell r="F521">
            <v>0</v>
          </cell>
          <cell r="G521">
            <v>0</v>
          </cell>
          <cell r="H521">
            <v>0</v>
          </cell>
          <cell r="I521">
            <v>0</v>
          </cell>
          <cell r="J521">
            <v>0</v>
          </cell>
          <cell r="K521">
            <v>0</v>
          </cell>
        </row>
        <row r="522">
          <cell r="A522" t="str">
            <v>-</v>
          </cell>
          <cell r="B522" t="str">
            <v xml:space="preserve">COMISIONES POR RECIBIR  </v>
          </cell>
          <cell r="C522">
            <v>0</v>
          </cell>
          <cell r="D522">
            <v>0</v>
          </cell>
          <cell r="E522">
            <v>0</v>
          </cell>
          <cell r="F522">
            <v>0</v>
          </cell>
          <cell r="G522">
            <v>0</v>
          </cell>
          <cell r="H522">
            <v>0</v>
          </cell>
          <cell r="I522">
            <v>0</v>
          </cell>
          <cell r="J522">
            <v>0</v>
          </cell>
          <cell r="K522">
            <v>0</v>
          </cell>
        </row>
        <row r="523">
          <cell r="A523" t="str">
            <v>-</v>
          </cell>
          <cell r="B523" t="str">
            <v xml:space="preserve">DIFERENCIAS DE PRECIO POR RECIBIR </v>
          </cell>
          <cell r="C523">
            <v>0</v>
          </cell>
          <cell r="D523">
            <v>0</v>
          </cell>
          <cell r="E523">
            <v>0</v>
          </cell>
          <cell r="F523">
            <v>0</v>
          </cell>
          <cell r="G523">
            <v>0</v>
          </cell>
          <cell r="H523">
            <v>0</v>
          </cell>
          <cell r="I523">
            <v>0</v>
          </cell>
          <cell r="J523">
            <v>0</v>
          </cell>
          <cell r="K523">
            <v>0</v>
          </cell>
        </row>
        <row r="524">
          <cell r="A524" t="str">
            <v>-</v>
          </cell>
          <cell r="B524" t="str">
            <v xml:space="preserve">DIFERENCIAL CAMBIARIO POR RECIBIR </v>
          </cell>
          <cell r="C524">
            <v>0</v>
          </cell>
          <cell r="D524">
            <v>0</v>
          </cell>
          <cell r="E524">
            <v>0</v>
          </cell>
          <cell r="F524">
            <v>0</v>
          </cell>
          <cell r="G524">
            <v>0</v>
          </cell>
          <cell r="H524">
            <v>0</v>
          </cell>
          <cell r="I524">
            <v>0</v>
          </cell>
          <cell r="J524">
            <v>0</v>
          </cell>
          <cell r="K524">
            <v>0</v>
          </cell>
        </row>
        <row r="525">
          <cell r="A525" t="str">
            <v>12BEWZN</v>
          </cell>
          <cell r="B525" t="str">
            <v xml:space="preserve">  .ACTIVO FIJO M/N</v>
          </cell>
          <cell r="C525">
            <v>25627</v>
          </cell>
          <cell r="D525">
            <v>25504</v>
          </cell>
          <cell r="E525">
            <v>25735</v>
          </cell>
          <cell r="F525">
            <v>26023</v>
          </cell>
          <cell r="G525">
            <v>25925</v>
          </cell>
          <cell r="H525">
            <v>25877</v>
          </cell>
          <cell r="I525">
            <v>26139</v>
          </cell>
          <cell r="J525">
            <v>25790</v>
          </cell>
          <cell r="K525">
            <v>25889</v>
          </cell>
        </row>
        <row r="526">
          <cell r="A526" t="str">
            <v>13AKNZN</v>
          </cell>
          <cell r="B526" t="str">
            <v>INVER.ACTIV.FIS.BS RAICES.</v>
          </cell>
          <cell r="C526">
            <v>15930</v>
          </cell>
          <cell r="D526">
            <v>15930</v>
          </cell>
          <cell r="E526">
            <v>15930</v>
          </cell>
          <cell r="F526">
            <v>15930</v>
          </cell>
          <cell r="G526">
            <v>15930</v>
          </cell>
          <cell r="H526">
            <v>15930</v>
          </cell>
          <cell r="I526">
            <v>15930</v>
          </cell>
          <cell r="J526">
            <v>15601</v>
          </cell>
          <cell r="K526">
            <v>15601</v>
          </cell>
        </row>
        <row r="527">
          <cell r="A527" t="str">
            <v>13CQNZN</v>
          </cell>
          <cell r="B527" t="str">
            <v xml:space="preserve">CORRECCION MONETARIA PROVIS BS RAICES, </v>
          </cell>
          <cell r="C527">
            <v>-64</v>
          </cell>
          <cell r="D527">
            <v>-48</v>
          </cell>
          <cell r="E527">
            <v>80</v>
          </cell>
          <cell r="F527">
            <v>255</v>
          </cell>
          <cell r="G527">
            <v>239</v>
          </cell>
          <cell r="H527">
            <v>175</v>
          </cell>
          <cell r="I527">
            <v>175</v>
          </cell>
          <cell r="J527">
            <v>172</v>
          </cell>
          <cell r="K527">
            <v>187</v>
          </cell>
        </row>
        <row r="528">
          <cell r="A528" t="str">
            <v>13CDNZN</v>
          </cell>
          <cell r="B528" t="str">
            <v xml:space="preserve">BIENES MUEBLES </v>
          </cell>
          <cell r="C528">
            <v>3235</v>
          </cell>
          <cell r="D528">
            <v>3168</v>
          </cell>
          <cell r="E528">
            <v>3194</v>
          </cell>
          <cell r="F528">
            <v>3227</v>
          </cell>
          <cell r="G528">
            <v>3185</v>
          </cell>
          <cell r="H528">
            <v>3211</v>
          </cell>
          <cell r="I528">
            <v>3473</v>
          </cell>
          <cell r="J528">
            <v>3420</v>
          </cell>
          <cell r="K528">
            <v>3503</v>
          </cell>
        </row>
        <row r="529">
          <cell r="A529" t="str">
            <v>13CRNZN</v>
          </cell>
          <cell r="B529" t="str">
            <v>CORRECCION MONETARIA PROVIS BS MUEBLES,</v>
          </cell>
          <cell r="C529">
            <v>-12</v>
          </cell>
          <cell r="D529">
            <v>-9</v>
          </cell>
          <cell r="E529">
            <v>16</v>
          </cell>
          <cell r="F529">
            <v>50</v>
          </cell>
          <cell r="G529">
            <v>46</v>
          </cell>
          <cell r="H529">
            <v>33</v>
          </cell>
          <cell r="I529">
            <v>33</v>
          </cell>
          <cell r="J529">
            <v>31</v>
          </cell>
          <cell r="K529">
            <v>35</v>
          </cell>
        </row>
        <row r="530">
          <cell r="A530" t="str">
            <v>13DCNZN</v>
          </cell>
          <cell r="B530" t="str">
            <v>CORREC.MONETARIA PROV.S/INSTALACIONES (DEBE),</v>
          </cell>
          <cell r="C530">
            <v>-18</v>
          </cell>
          <cell r="D530">
            <v>-14</v>
          </cell>
          <cell r="E530">
            <v>23</v>
          </cell>
          <cell r="F530">
            <v>72</v>
          </cell>
          <cell r="G530">
            <v>68</v>
          </cell>
          <cell r="H530">
            <v>50</v>
          </cell>
          <cell r="I530">
            <v>50</v>
          </cell>
          <cell r="J530">
            <v>49</v>
          </cell>
          <cell r="K530">
            <v>54</v>
          </cell>
        </row>
        <row r="531">
          <cell r="A531" t="str">
            <v>13BWNZN</v>
          </cell>
          <cell r="B531" t="str">
            <v xml:space="preserve">INSTALACIONES </v>
          </cell>
          <cell r="C531">
            <v>4506</v>
          </cell>
          <cell r="D531">
            <v>4506</v>
          </cell>
          <cell r="E531">
            <v>4506</v>
          </cell>
          <cell r="F531">
            <v>4506</v>
          </cell>
          <cell r="G531">
            <v>4631</v>
          </cell>
          <cell r="H531">
            <v>4631</v>
          </cell>
          <cell r="I531">
            <v>4631</v>
          </cell>
          <cell r="J531">
            <v>4631</v>
          </cell>
          <cell r="K531">
            <v>4631</v>
          </cell>
        </row>
        <row r="532">
          <cell r="A532" t="str">
            <v>13AMNZN</v>
          </cell>
          <cell r="B532" t="str">
            <v>VEHICULOS</v>
          </cell>
          <cell r="C532">
            <v>261</v>
          </cell>
          <cell r="D532">
            <v>188</v>
          </cell>
          <cell r="E532">
            <v>188</v>
          </cell>
          <cell r="F532">
            <v>163</v>
          </cell>
          <cell r="G532">
            <v>163</v>
          </cell>
          <cell r="H532">
            <v>163</v>
          </cell>
          <cell r="I532">
            <v>163</v>
          </cell>
          <cell r="J532">
            <v>202</v>
          </cell>
          <cell r="K532">
            <v>202</v>
          </cell>
        </row>
        <row r="533">
          <cell r="A533" t="str">
            <v>13CSNZN</v>
          </cell>
          <cell r="B533" t="str">
            <v xml:space="preserve">CORRECCION MONETARIA PROVIS. VEHICULOS, </v>
          </cell>
          <cell r="C533">
            <v>-1</v>
          </cell>
          <cell r="D533">
            <v>0</v>
          </cell>
          <cell r="E533">
            <v>1</v>
          </cell>
          <cell r="F533">
            <v>3</v>
          </cell>
          <cell r="G533">
            <v>3</v>
          </cell>
          <cell r="H533">
            <v>2</v>
          </cell>
          <cell r="I533">
            <v>2</v>
          </cell>
          <cell r="J533">
            <v>2</v>
          </cell>
          <cell r="K533">
            <v>2</v>
          </cell>
        </row>
        <row r="534">
          <cell r="A534" t="str">
            <v>13ANNZN</v>
          </cell>
          <cell r="B534" t="str">
            <v>INVER.ACT.FIS.-OBR.CONSTR.</v>
          </cell>
          <cell r="C534">
            <v>123</v>
          </cell>
          <cell r="D534">
            <v>123</v>
          </cell>
          <cell r="E534">
            <v>123</v>
          </cell>
          <cell r="F534">
            <v>124</v>
          </cell>
          <cell r="G534">
            <v>0</v>
          </cell>
          <cell r="H534">
            <v>0</v>
          </cell>
          <cell r="I534">
            <v>0</v>
          </cell>
          <cell r="J534">
            <v>0</v>
          </cell>
          <cell r="K534">
            <v>0</v>
          </cell>
        </row>
        <row r="535">
          <cell r="A535" t="str">
            <v>13AONZN</v>
          </cell>
          <cell r="B535" t="str">
            <v xml:space="preserve">CORRECCION MONETARIA PROVISIONAL DE OBRAS EN CONST, </v>
          </cell>
          <cell r="C535">
            <v>0</v>
          </cell>
          <cell r="D535">
            <v>0</v>
          </cell>
          <cell r="E535">
            <v>1</v>
          </cell>
          <cell r="F535">
            <v>2</v>
          </cell>
          <cell r="G535">
            <v>0</v>
          </cell>
          <cell r="H535">
            <v>0</v>
          </cell>
          <cell r="I535">
            <v>0</v>
          </cell>
          <cell r="J535">
            <v>0</v>
          </cell>
          <cell r="K535">
            <v>0</v>
          </cell>
        </row>
        <row r="536">
          <cell r="A536" t="str">
            <v>13EINZN</v>
          </cell>
          <cell r="B536" t="str">
            <v xml:space="preserve">COLECCION DE BILLETES Y MONEDAS, </v>
          </cell>
          <cell r="C536">
            <v>328</v>
          </cell>
          <cell r="D536">
            <v>328</v>
          </cell>
          <cell r="E536">
            <v>328</v>
          </cell>
          <cell r="F536">
            <v>328</v>
          </cell>
          <cell r="G536">
            <v>328</v>
          </cell>
          <cell r="H536">
            <v>328</v>
          </cell>
          <cell r="I536">
            <v>328</v>
          </cell>
          <cell r="J536">
            <v>328</v>
          </cell>
          <cell r="K536">
            <v>328</v>
          </cell>
        </row>
        <row r="537">
          <cell r="A537" t="str">
            <v>13DBNZN</v>
          </cell>
          <cell r="B537" t="str">
            <v xml:space="preserve">CORREC.MONETARIA PROV.COLECCION BILLETES Y MDAS </v>
          </cell>
          <cell r="C537">
            <v>8</v>
          </cell>
          <cell r="D537">
            <v>8</v>
          </cell>
          <cell r="E537">
            <v>11</v>
          </cell>
          <cell r="F537">
            <v>15</v>
          </cell>
          <cell r="G537">
            <v>-15</v>
          </cell>
          <cell r="H537">
            <v>13</v>
          </cell>
          <cell r="I537">
            <v>13</v>
          </cell>
          <cell r="J537">
            <v>13</v>
          </cell>
          <cell r="K537">
            <v>4</v>
          </cell>
        </row>
        <row r="538">
          <cell r="A538" t="str">
            <v>13APNZN</v>
          </cell>
          <cell r="B538" t="str">
            <v xml:space="preserve">INVER.ACT.FIS.-OBR.DE.ARTE </v>
          </cell>
          <cell r="C538">
            <v>1308</v>
          </cell>
          <cell r="D538">
            <v>1308</v>
          </cell>
          <cell r="E538">
            <v>1308</v>
          </cell>
          <cell r="F538">
            <v>1308</v>
          </cell>
          <cell r="G538">
            <v>1308</v>
          </cell>
          <cell r="H538">
            <v>1308</v>
          </cell>
          <cell r="I538">
            <v>1308</v>
          </cell>
          <cell r="J538">
            <v>1308</v>
          </cell>
          <cell r="K538">
            <v>1308</v>
          </cell>
        </row>
        <row r="539">
          <cell r="A539" t="str">
            <v>13CTNZN</v>
          </cell>
          <cell r="B539" t="str">
            <v xml:space="preserve">CORRECCION MONETARIA PROVIS. OBRAS DE ARTE, </v>
          </cell>
          <cell r="C539">
            <v>-5</v>
          </cell>
          <cell r="D539">
            <v>-4</v>
          </cell>
          <cell r="E539">
            <v>7</v>
          </cell>
          <cell r="F539">
            <v>21</v>
          </cell>
          <cell r="G539">
            <v>20</v>
          </cell>
          <cell r="H539">
            <v>14</v>
          </cell>
          <cell r="I539">
            <v>14</v>
          </cell>
          <cell r="J539">
            <v>14</v>
          </cell>
          <cell r="K539">
            <v>16</v>
          </cell>
        </row>
        <row r="540">
          <cell r="A540" t="str">
            <v>13ARNZN</v>
          </cell>
          <cell r="B540" t="str">
            <v>OTR.INV.-MEDALLAS CONMEMOR.</v>
          </cell>
          <cell r="C540">
            <v>0</v>
          </cell>
          <cell r="D540">
            <v>0</v>
          </cell>
          <cell r="E540">
            <v>0</v>
          </cell>
          <cell r="F540">
            <v>0</v>
          </cell>
          <cell r="G540">
            <v>0</v>
          </cell>
          <cell r="H540">
            <v>0</v>
          </cell>
          <cell r="I540">
            <v>0</v>
          </cell>
          <cell r="J540">
            <v>0</v>
          </cell>
          <cell r="K540">
            <v>0</v>
          </cell>
        </row>
        <row r="541">
          <cell r="A541" t="str">
            <v>13CUNZN</v>
          </cell>
          <cell r="B541" t="str">
            <v xml:space="preserve">CORRECCION MONETARIA PROVIS. MEDALLAS FRN Y OTROS, </v>
          </cell>
          <cell r="C541">
            <v>0</v>
          </cell>
          <cell r="D541">
            <v>0</v>
          </cell>
          <cell r="E541">
            <v>0</v>
          </cell>
          <cell r="F541">
            <v>0</v>
          </cell>
          <cell r="G541">
            <v>0</v>
          </cell>
          <cell r="H541">
            <v>0</v>
          </cell>
          <cell r="I541">
            <v>0</v>
          </cell>
          <cell r="J541">
            <v>0</v>
          </cell>
          <cell r="K541">
            <v>0</v>
          </cell>
        </row>
        <row r="542">
          <cell r="A542" t="str">
            <v>13CWNZN</v>
          </cell>
          <cell r="B542" t="str">
            <v>MEDALLAS CONMEMOR ANOS DE SERVICIOS,</v>
          </cell>
          <cell r="C542">
            <v>8</v>
          </cell>
          <cell r="D542">
            <v>0</v>
          </cell>
          <cell r="E542">
            <v>0</v>
          </cell>
          <cell r="F542">
            <v>0</v>
          </cell>
          <cell r="G542">
            <v>0</v>
          </cell>
          <cell r="H542">
            <v>0</v>
          </cell>
          <cell r="I542">
            <v>0</v>
          </cell>
          <cell r="J542">
            <v>0</v>
          </cell>
          <cell r="K542">
            <v>0</v>
          </cell>
        </row>
        <row r="543">
          <cell r="A543" t="str">
            <v>13BUNZN</v>
          </cell>
          <cell r="B543" t="str">
            <v xml:space="preserve">PAEL P/IMPRESION BILLETES </v>
          </cell>
          <cell r="C543">
            <v>7</v>
          </cell>
          <cell r="D543">
            <v>7</v>
          </cell>
          <cell r="E543">
            <v>7</v>
          </cell>
          <cell r="F543">
            <v>7</v>
          </cell>
          <cell r="G543">
            <v>7</v>
          </cell>
          <cell r="H543">
            <v>7</v>
          </cell>
          <cell r="I543">
            <v>7</v>
          </cell>
          <cell r="J543">
            <v>7</v>
          </cell>
          <cell r="K543">
            <v>7</v>
          </cell>
        </row>
        <row r="544">
          <cell r="A544" t="str">
            <v>13BVNZN</v>
          </cell>
          <cell r="B544" t="str">
            <v xml:space="preserve">METALES NO PREC.P/ACUNAC  </v>
          </cell>
          <cell r="C544">
            <v>0</v>
          </cell>
          <cell r="D544">
            <v>0</v>
          </cell>
          <cell r="E544">
            <v>0</v>
          </cell>
          <cell r="F544">
            <v>0</v>
          </cell>
          <cell r="G544">
            <v>0</v>
          </cell>
          <cell r="H544">
            <v>0</v>
          </cell>
          <cell r="I544">
            <v>0</v>
          </cell>
          <cell r="J544">
            <v>0</v>
          </cell>
          <cell r="K544">
            <v>0</v>
          </cell>
        </row>
        <row r="545">
          <cell r="A545" t="str">
            <v>13CZNZN</v>
          </cell>
          <cell r="B545" t="str">
            <v>CORRECCION MON PROV RE EXISTENCIAS</v>
          </cell>
          <cell r="C545">
            <v>1</v>
          </cell>
          <cell r="D545">
            <v>1</v>
          </cell>
          <cell r="E545">
            <v>0</v>
          </cell>
          <cell r="F545">
            <v>0</v>
          </cell>
          <cell r="G545">
            <v>0</v>
          </cell>
          <cell r="H545">
            <v>0</v>
          </cell>
          <cell r="I545">
            <v>0</v>
          </cell>
          <cell r="J545">
            <v>0</v>
          </cell>
          <cell r="K545">
            <v>-1</v>
          </cell>
        </row>
        <row r="546">
          <cell r="A546" t="str">
            <v>13CONZN</v>
          </cell>
          <cell r="B546" t="str">
            <v xml:space="preserve">PAPEL DE SEGURIDAD </v>
          </cell>
          <cell r="C546">
            <v>12</v>
          </cell>
          <cell r="D546">
            <v>12</v>
          </cell>
          <cell r="E546">
            <v>12</v>
          </cell>
          <cell r="F546">
            <v>12</v>
          </cell>
          <cell r="G546">
            <v>12</v>
          </cell>
          <cell r="H546">
            <v>12</v>
          </cell>
          <cell r="I546">
            <v>12</v>
          </cell>
          <cell r="J546">
            <v>12</v>
          </cell>
          <cell r="K546">
            <v>12</v>
          </cell>
        </row>
        <row r="547">
          <cell r="A547" t="str">
            <v>12BEXZN</v>
          </cell>
          <cell r="B547" t="str">
            <v xml:space="preserve">  .ACTIVO FIJO M/E</v>
          </cell>
          <cell r="C547">
            <v>859</v>
          </cell>
          <cell r="D547">
            <v>919</v>
          </cell>
          <cell r="E547">
            <v>922</v>
          </cell>
          <cell r="F547">
            <v>902</v>
          </cell>
          <cell r="G547">
            <v>884</v>
          </cell>
          <cell r="H547">
            <v>863</v>
          </cell>
          <cell r="I547">
            <v>887</v>
          </cell>
          <cell r="J547">
            <v>898</v>
          </cell>
          <cell r="K547">
            <v>857</v>
          </cell>
        </row>
        <row r="548">
          <cell r="A548" t="str">
            <v>-</v>
          </cell>
          <cell r="B548" t="str">
            <v>INVER.ACTIV.FIS.BS RAICES.</v>
          </cell>
          <cell r="C548">
            <v>0</v>
          </cell>
          <cell r="D548">
            <v>0</v>
          </cell>
          <cell r="E548">
            <v>0</v>
          </cell>
          <cell r="F548">
            <v>0</v>
          </cell>
          <cell r="G548">
            <v>0</v>
          </cell>
          <cell r="H548">
            <v>0</v>
          </cell>
          <cell r="I548">
            <v>0</v>
          </cell>
          <cell r="J548">
            <v>0</v>
          </cell>
          <cell r="K548">
            <v>0</v>
          </cell>
        </row>
        <row r="549">
          <cell r="A549" t="str">
            <v>-</v>
          </cell>
          <cell r="B549" t="str">
            <v>CORRECCION MONETARIA PROVIS BS RAICES,</v>
          </cell>
          <cell r="C549">
            <v>0</v>
          </cell>
          <cell r="D549">
            <v>0</v>
          </cell>
          <cell r="E549">
            <v>0</v>
          </cell>
          <cell r="F549">
            <v>0</v>
          </cell>
          <cell r="G549">
            <v>0</v>
          </cell>
          <cell r="H549">
            <v>0</v>
          </cell>
          <cell r="I549">
            <v>0</v>
          </cell>
          <cell r="J549">
            <v>0</v>
          </cell>
          <cell r="K549">
            <v>0</v>
          </cell>
        </row>
        <row r="550">
          <cell r="A550" t="str">
            <v>-</v>
          </cell>
          <cell r="B550" t="str">
            <v xml:space="preserve">BIENES MUEBLES </v>
          </cell>
          <cell r="C550">
            <v>0</v>
          </cell>
          <cell r="D550">
            <v>0</v>
          </cell>
          <cell r="E550">
            <v>0</v>
          </cell>
          <cell r="F550">
            <v>0</v>
          </cell>
          <cell r="G550">
            <v>0</v>
          </cell>
          <cell r="H550">
            <v>0</v>
          </cell>
          <cell r="I550">
            <v>0</v>
          </cell>
          <cell r="J550">
            <v>0</v>
          </cell>
          <cell r="K550">
            <v>0</v>
          </cell>
        </row>
        <row r="551">
          <cell r="A551" t="str">
            <v>-</v>
          </cell>
          <cell r="B551" t="str">
            <v>CORRECCION MONETARIA PROVIS BS MUEBLES,</v>
          </cell>
          <cell r="C551">
            <v>0</v>
          </cell>
          <cell r="D551">
            <v>0</v>
          </cell>
          <cell r="E551">
            <v>0</v>
          </cell>
          <cell r="F551">
            <v>0</v>
          </cell>
          <cell r="G551">
            <v>0</v>
          </cell>
          <cell r="H551">
            <v>0</v>
          </cell>
          <cell r="I551">
            <v>0</v>
          </cell>
          <cell r="J551">
            <v>0</v>
          </cell>
          <cell r="K551">
            <v>0</v>
          </cell>
        </row>
        <row r="552">
          <cell r="A552" t="str">
            <v>-</v>
          </cell>
          <cell r="B552" t="str">
            <v>CORREC.MONETARIA PROV.S/INSTALACIONES (DEBE),</v>
          </cell>
          <cell r="C552">
            <v>0</v>
          </cell>
          <cell r="D552">
            <v>0</v>
          </cell>
          <cell r="E552">
            <v>0</v>
          </cell>
          <cell r="F552">
            <v>0</v>
          </cell>
          <cell r="G552">
            <v>0</v>
          </cell>
          <cell r="H552">
            <v>0</v>
          </cell>
          <cell r="I552">
            <v>0</v>
          </cell>
          <cell r="J552">
            <v>0</v>
          </cell>
          <cell r="K552">
            <v>0</v>
          </cell>
        </row>
        <row r="553">
          <cell r="A553" t="str">
            <v>-</v>
          </cell>
          <cell r="B553" t="str">
            <v xml:space="preserve">INSTALACIONES </v>
          </cell>
          <cell r="C553">
            <v>0</v>
          </cell>
          <cell r="D553">
            <v>0</v>
          </cell>
          <cell r="E553">
            <v>0</v>
          </cell>
          <cell r="F553">
            <v>0</v>
          </cell>
          <cell r="G553">
            <v>0</v>
          </cell>
          <cell r="H553">
            <v>0</v>
          </cell>
          <cell r="I553">
            <v>0</v>
          </cell>
          <cell r="J553">
            <v>0</v>
          </cell>
          <cell r="K553">
            <v>0</v>
          </cell>
        </row>
        <row r="554">
          <cell r="A554" t="str">
            <v>-</v>
          </cell>
          <cell r="B554" t="str">
            <v xml:space="preserve">VEHICULOS, </v>
          </cell>
          <cell r="C554">
            <v>0</v>
          </cell>
          <cell r="D554">
            <v>0</v>
          </cell>
          <cell r="E554">
            <v>0</v>
          </cell>
          <cell r="F554">
            <v>0</v>
          </cell>
          <cell r="G554">
            <v>0</v>
          </cell>
          <cell r="H554">
            <v>0</v>
          </cell>
          <cell r="I554">
            <v>0</v>
          </cell>
          <cell r="J554">
            <v>0</v>
          </cell>
          <cell r="K554">
            <v>0</v>
          </cell>
        </row>
        <row r="555">
          <cell r="A555" t="str">
            <v>-</v>
          </cell>
          <cell r="B555" t="str">
            <v>CORRECCION MONETARIA PROVIS. VEHICULOS,</v>
          </cell>
          <cell r="C555">
            <v>0</v>
          </cell>
          <cell r="D555">
            <v>0</v>
          </cell>
          <cell r="E555">
            <v>0</v>
          </cell>
          <cell r="F555">
            <v>0</v>
          </cell>
          <cell r="G555">
            <v>0</v>
          </cell>
          <cell r="H555">
            <v>0</v>
          </cell>
          <cell r="I555">
            <v>0</v>
          </cell>
          <cell r="J555">
            <v>0</v>
          </cell>
          <cell r="K555">
            <v>0</v>
          </cell>
        </row>
        <row r="556">
          <cell r="A556" t="str">
            <v>-</v>
          </cell>
          <cell r="B556" t="str">
            <v>INVER.ACT.FIS.-OBR.CONSTR.</v>
          </cell>
          <cell r="C556">
            <v>0</v>
          </cell>
          <cell r="D556">
            <v>0</v>
          </cell>
          <cell r="E556">
            <v>0</v>
          </cell>
          <cell r="F556">
            <v>0</v>
          </cell>
          <cell r="G556">
            <v>0</v>
          </cell>
          <cell r="H556">
            <v>0</v>
          </cell>
          <cell r="I556">
            <v>0</v>
          </cell>
          <cell r="J556">
            <v>0</v>
          </cell>
          <cell r="K556">
            <v>0</v>
          </cell>
        </row>
        <row r="557">
          <cell r="A557" t="str">
            <v>-</v>
          </cell>
          <cell r="B557" t="str">
            <v xml:space="preserve">CORRECCION MONETARIA PROVISIONAL DE OBRAS EN CONST, </v>
          </cell>
          <cell r="C557">
            <v>0</v>
          </cell>
          <cell r="D557">
            <v>0</v>
          </cell>
          <cell r="E557">
            <v>0</v>
          </cell>
          <cell r="F557">
            <v>0</v>
          </cell>
          <cell r="G557">
            <v>0</v>
          </cell>
          <cell r="H557">
            <v>0</v>
          </cell>
          <cell r="I557">
            <v>0</v>
          </cell>
          <cell r="J557">
            <v>0</v>
          </cell>
          <cell r="K557">
            <v>0</v>
          </cell>
        </row>
        <row r="558">
          <cell r="A558" t="str">
            <v>13EIEZN</v>
          </cell>
          <cell r="B558" t="str">
            <v>COLECCION DE BILLETES Y MONEDAS</v>
          </cell>
          <cell r="C558">
            <v>859</v>
          </cell>
          <cell r="D558">
            <v>919</v>
          </cell>
          <cell r="E558">
            <v>922</v>
          </cell>
          <cell r="F558">
            <v>902</v>
          </cell>
          <cell r="G558">
            <v>884</v>
          </cell>
          <cell r="H558">
            <v>863</v>
          </cell>
          <cell r="I558">
            <v>887</v>
          </cell>
          <cell r="J558">
            <v>898</v>
          </cell>
          <cell r="K558">
            <v>857</v>
          </cell>
        </row>
        <row r="559">
          <cell r="A559" t="str">
            <v>-</v>
          </cell>
          <cell r="B559" t="str">
            <v xml:space="preserve">CORREC.MONETARIA PROV.COLECCION BILLETES Y MDAS </v>
          </cell>
          <cell r="C559">
            <v>0</v>
          </cell>
          <cell r="D559">
            <v>0</v>
          </cell>
          <cell r="E559">
            <v>0</v>
          </cell>
          <cell r="F559">
            <v>0</v>
          </cell>
          <cell r="G559">
            <v>0</v>
          </cell>
          <cell r="H559">
            <v>0</v>
          </cell>
          <cell r="I559">
            <v>0</v>
          </cell>
          <cell r="J559">
            <v>0</v>
          </cell>
          <cell r="K559">
            <v>0</v>
          </cell>
        </row>
        <row r="560">
          <cell r="A560" t="str">
            <v>-</v>
          </cell>
          <cell r="B560" t="str">
            <v xml:space="preserve">INVER.ACT.FIS.-OBR.DE.ARTE </v>
          </cell>
          <cell r="C560">
            <v>0</v>
          </cell>
          <cell r="D560">
            <v>0</v>
          </cell>
          <cell r="E560">
            <v>0</v>
          </cell>
          <cell r="F560">
            <v>0</v>
          </cell>
          <cell r="G560">
            <v>0</v>
          </cell>
          <cell r="H560">
            <v>0</v>
          </cell>
          <cell r="I560">
            <v>0</v>
          </cell>
          <cell r="J560">
            <v>0</v>
          </cell>
          <cell r="K560">
            <v>0</v>
          </cell>
        </row>
        <row r="561">
          <cell r="A561" t="str">
            <v>-</v>
          </cell>
          <cell r="B561" t="str">
            <v>CORRECCION MONETARIA PROVIS. OBRAS DE ARTE,</v>
          </cell>
          <cell r="C561">
            <v>0</v>
          </cell>
          <cell r="D561">
            <v>0</v>
          </cell>
          <cell r="E561">
            <v>0</v>
          </cell>
          <cell r="F561">
            <v>0</v>
          </cell>
          <cell r="G561">
            <v>0</v>
          </cell>
          <cell r="H561">
            <v>0</v>
          </cell>
          <cell r="I561">
            <v>0</v>
          </cell>
          <cell r="J561">
            <v>0</v>
          </cell>
          <cell r="K561">
            <v>0</v>
          </cell>
        </row>
        <row r="562">
          <cell r="A562" t="str">
            <v>-</v>
          </cell>
          <cell r="B562" t="str">
            <v>OTR.INV.-MEDALLAS CONMEMOR.</v>
          </cell>
          <cell r="C562">
            <v>0</v>
          </cell>
          <cell r="D562">
            <v>0</v>
          </cell>
          <cell r="E562">
            <v>0</v>
          </cell>
          <cell r="F562">
            <v>0</v>
          </cell>
          <cell r="G562">
            <v>0</v>
          </cell>
          <cell r="H562">
            <v>0</v>
          </cell>
          <cell r="I562">
            <v>0</v>
          </cell>
          <cell r="J562">
            <v>0</v>
          </cell>
          <cell r="K562">
            <v>0</v>
          </cell>
        </row>
        <row r="563">
          <cell r="A563" t="str">
            <v>-</v>
          </cell>
          <cell r="B563" t="str">
            <v xml:space="preserve">CORRECCION MONETARIA PROVIS. MEDALLAS FRN Y OTROS, </v>
          </cell>
          <cell r="C563">
            <v>0</v>
          </cell>
          <cell r="D563">
            <v>0</v>
          </cell>
          <cell r="E563">
            <v>0</v>
          </cell>
          <cell r="F563">
            <v>0</v>
          </cell>
          <cell r="G563">
            <v>0</v>
          </cell>
          <cell r="H563">
            <v>0</v>
          </cell>
          <cell r="I563">
            <v>0</v>
          </cell>
          <cell r="J563">
            <v>0</v>
          </cell>
          <cell r="K563">
            <v>0</v>
          </cell>
        </row>
        <row r="564">
          <cell r="A564" t="str">
            <v>-</v>
          </cell>
          <cell r="B564" t="str">
            <v>MEDALLAS CONMEMOR ANOS DE SERVICIOS,</v>
          </cell>
          <cell r="C564">
            <v>0</v>
          </cell>
          <cell r="D564">
            <v>0</v>
          </cell>
          <cell r="E564">
            <v>0</v>
          </cell>
          <cell r="F564">
            <v>0</v>
          </cell>
          <cell r="G564">
            <v>0</v>
          </cell>
          <cell r="H564">
            <v>0</v>
          </cell>
          <cell r="I564">
            <v>0</v>
          </cell>
          <cell r="J564">
            <v>0</v>
          </cell>
          <cell r="K564">
            <v>0</v>
          </cell>
        </row>
        <row r="565">
          <cell r="A565" t="str">
            <v>13BUEZN</v>
          </cell>
          <cell r="B565" t="str">
            <v xml:space="preserve">PAEL P/IMPRESION BILLETES </v>
          </cell>
          <cell r="C565">
            <v>0</v>
          </cell>
          <cell r="D565">
            <v>0</v>
          </cell>
          <cell r="E565">
            <v>0</v>
          </cell>
          <cell r="F565">
            <v>0</v>
          </cell>
          <cell r="G565">
            <v>0</v>
          </cell>
          <cell r="H565">
            <v>0</v>
          </cell>
          <cell r="I565">
            <v>0</v>
          </cell>
          <cell r="J565">
            <v>0</v>
          </cell>
          <cell r="K565">
            <v>0</v>
          </cell>
        </row>
        <row r="566">
          <cell r="A566" t="str">
            <v>-</v>
          </cell>
          <cell r="B566" t="str">
            <v xml:space="preserve">METALES NO PREC.P/ACUNAC  </v>
          </cell>
          <cell r="C566">
            <v>0</v>
          </cell>
          <cell r="D566">
            <v>0</v>
          </cell>
          <cell r="E566">
            <v>0</v>
          </cell>
          <cell r="F566">
            <v>0</v>
          </cell>
          <cell r="G566">
            <v>0</v>
          </cell>
          <cell r="H566">
            <v>0</v>
          </cell>
          <cell r="I566">
            <v>0</v>
          </cell>
          <cell r="J566">
            <v>0</v>
          </cell>
          <cell r="K566">
            <v>0</v>
          </cell>
        </row>
        <row r="567">
          <cell r="A567" t="str">
            <v>-</v>
          </cell>
          <cell r="B567" t="str">
            <v xml:space="preserve">CORRECCION MON PROV RE EXISTENCIAS </v>
          </cell>
          <cell r="C567">
            <v>0</v>
          </cell>
          <cell r="D567">
            <v>0</v>
          </cell>
          <cell r="E567">
            <v>0</v>
          </cell>
          <cell r="F567">
            <v>0</v>
          </cell>
          <cell r="G567">
            <v>0</v>
          </cell>
          <cell r="H567">
            <v>0</v>
          </cell>
          <cell r="I567">
            <v>0</v>
          </cell>
          <cell r="J567">
            <v>0</v>
          </cell>
          <cell r="K567">
            <v>0</v>
          </cell>
        </row>
        <row r="568">
          <cell r="A568" t="str">
            <v>-</v>
          </cell>
          <cell r="B568" t="str">
            <v xml:space="preserve">PAPEL DE SEGURIDAD </v>
          </cell>
          <cell r="C568">
            <v>0</v>
          </cell>
          <cell r="D568">
            <v>0</v>
          </cell>
          <cell r="E568">
            <v>0</v>
          </cell>
          <cell r="F568">
            <v>0</v>
          </cell>
          <cell r="G568">
            <v>0</v>
          </cell>
          <cell r="H568">
            <v>0</v>
          </cell>
          <cell r="I568">
            <v>0</v>
          </cell>
          <cell r="J568">
            <v>0</v>
          </cell>
          <cell r="K568">
            <v>0</v>
          </cell>
        </row>
        <row r="569">
          <cell r="A569" t="str">
            <v>12BFWZN</v>
          </cell>
          <cell r="B569" t="str">
            <v xml:space="preserve">  .CUENTAS DIVERSAS M/N</v>
          </cell>
          <cell r="C569">
            <v>18034725</v>
          </cell>
          <cell r="D569">
            <v>18380936</v>
          </cell>
          <cell r="E569">
            <v>17743984</v>
          </cell>
          <cell r="F569">
            <v>17662759</v>
          </cell>
          <cell r="G569">
            <v>17833845</v>
          </cell>
          <cell r="H569">
            <v>17370216</v>
          </cell>
          <cell r="I569">
            <v>17419921</v>
          </cell>
          <cell r="J569">
            <v>17133335</v>
          </cell>
          <cell r="K569">
            <v>16501717</v>
          </cell>
        </row>
        <row r="570">
          <cell r="A570" t="str">
            <v>13AUNZN</v>
          </cell>
          <cell r="B570" t="str">
            <v>OFICINAS</v>
          </cell>
          <cell r="C570">
            <v>0</v>
          </cell>
          <cell r="D570">
            <v>0</v>
          </cell>
          <cell r="E570">
            <v>0</v>
          </cell>
          <cell r="F570">
            <v>0</v>
          </cell>
          <cell r="G570">
            <v>0</v>
          </cell>
          <cell r="H570">
            <v>0</v>
          </cell>
          <cell r="I570">
            <v>0</v>
          </cell>
          <cell r="J570">
            <v>0</v>
          </cell>
          <cell r="K570">
            <v>0</v>
          </cell>
        </row>
        <row r="571">
          <cell r="A571" t="str">
            <v>13ATNZN</v>
          </cell>
          <cell r="B571" t="str">
            <v xml:space="preserve">OPERACIONES PENDIENTES </v>
          </cell>
          <cell r="C571">
            <v>247</v>
          </cell>
          <cell r="D571">
            <v>247</v>
          </cell>
          <cell r="E571">
            <v>252</v>
          </cell>
          <cell r="F571">
            <v>241</v>
          </cell>
          <cell r="G571">
            <v>280</v>
          </cell>
          <cell r="H571">
            <v>281</v>
          </cell>
          <cell r="I571">
            <v>249</v>
          </cell>
          <cell r="J571">
            <v>277</v>
          </cell>
          <cell r="K571">
            <v>287</v>
          </cell>
        </row>
        <row r="572">
          <cell r="A572" t="str">
            <v>13BLNZN</v>
          </cell>
          <cell r="B572" t="str">
            <v xml:space="preserve">GASTOS ANTICIPADOS </v>
          </cell>
          <cell r="C572">
            <v>92</v>
          </cell>
          <cell r="D572">
            <v>82</v>
          </cell>
          <cell r="E572">
            <v>73</v>
          </cell>
          <cell r="F572">
            <v>63</v>
          </cell>
          <cell r="G572">
            <v>54</v>
          </cell>
          <cell r="H572">
            <v>45</v>
          </cell>
          <cell r="I572">
            <v>36</v>
          </cell>
          <cell r="J572">
            <v>27</v>
          </cell>
          <cell r="K572">
            <v>36</v>
          </cell>
        </row>
        <row r="573">
          <cell r="A573" t="str">
            <v>12MLNZN</v>
          </cell>
          <cell r="B573" t="str">
            <v xml:space="preserve">INTS.PAG.ANTIC.P/VTAS.PDBC </v>
          </cell>
          <cell r="C573">
            <v>40046</v>
          </cell>
          <cell r="D573">
            <v>37085</v>
          </cell>
          <cell r="E573">
            <v>32919</v>
          </cell>
          <cell r="F573">
            <v>30917</v>
          </cell>
          <cell r="G573">
            <v>27523</v>
          </cell>
          <cell r="H573">
            <v>24763</v>
          </cell>
          <cell r="I573">
            <v>22578</v>
          </cell>
          <cell r="J573">
            <v>20364</v>
          </cell>
          <cell r="K573">
            <v>18261</v>
          </cell>
        </row>
        <row r="574">
          <cell r="A574" t="str">
            <v>12AQNZN</v>
          </cell>
          <cell r="B574" t="str">
            <v xml:space="preserve">INTERES PAG.ANTICIP.POR VTAS DE PDBC </v>
          </cell>
          <cell r="C574">
            <v>115</v>
          </cell>
          <cell r="D574">
            <v>40</v>
          </cell>
          <cell r="E574">
            <v>7</v>
          </cell>
          <cell r="F574">
            <v>0</v>
          </cell>
          <cell r="G574">
            <v>27</v>
          </cell>
          <cell r="H574">
            <v>17</v>
          </cell>
          <cell r="I574">
            <v>7</v>
          </cell>
          <cell r="J574">
            <v>0</v>
          </cell>
          <cell r="K574">
            <v>0</v>
          </cell>
        </row>
        <row r="575">
          <cell r="A575" t="str">
            <v>13DNNZN</v>
          </cell>
          <cell r="B575" t="str">
            <v>INTERESES Y DESC.PAGADOS ANTICIPADAMENTE</v>
          </cell>
          <cell r="C575">
            <v>344745</v>
          </cell>
          <cell r="D575">
            <v>334783</v>
          </cell>
          <cell r="E575">
            <v>327170</v>
          </cell>
          <cell r="F575">
            <v>320576</v>
          </cell>
          <cell r="G575">
            <v>309547</v>
          </cell>
          <cell r="H575">
            <v>301220</v>
          </cell>
          <cell r="I575">
            <v>294380</v>
          </cell>
          <cell r="J575">
            <v>286522</v>
          </cell>
          <cell r="K575">
            <v>276834</v>
          </cell>
        </row>
        <row r="576">
          <cell r="A576" t="str">
            <v>-</v>
          </cell>
          <cell r="B576" t="str">
            <v xml:space="preserve">EGRESOS SUJETOS A LIQUID.FINAL S.CONT.EURODOLARES, </v>
          </cell>
          <cell r="C576">
            <v>0</v>
          </cell>
          <cell r="D576">
            <v>0</v>
          </cell>
          <cell r="E576">
            <v>0</v>
          </cell>
          <cell r="F576">
            <v>0</v>
          </cell>
          <cell r="G576">
            <v>0</v>
          </cell>
          <cell r="H576">
            <v>0</v>
          </cell>
          <cell r="I576">
            <v>0</v>
          </cell>
          <cell r="J576">
            <v>0</v>
          </cell>
          <cell r="K576">
            <v>0</v>
          </cell>
        </row>
        <row r="577">
          <cell r="A577" t="str">
            <v>-</v>
          </cell>
          <cell r="B577" t="str">
            <v xml:space="preserve">COMISIONES PAGADAS Y NO DEVENGADAS POR CRED.EXT </v>
          </cell>
          <cell r="C577">
            <v>0</v>
          </cell>
          <cell r="D577">
            <v>0</v>
          </cell>
          <cell r="E577">
            <v>0</v>
          </cell>
          <cell r="F577">
            <v>0</v>
          </cell>
          <cell r="G577">
            <v>0</v>
          </cell>
          <cell r="H577">
            <v>0</v>
          </cell>
          <cell r="I577">
            <v>0</v>
          </cell>
          <cell r="J577">
            <v>0</v>
          </cell>
          <cell r="K577">
            <v>0</v>
          </cell>
        </row>
        <row r="578">
          <cell r="A578" t="str">
            <v>13EYNZN</v>
          </cell>
          <cell r="B578" t="str">
            <v xml:space="preserve">CARGO DIFERIDO POR INDEMNIZACION ANOS DE SERVICIO, </v>
          </cell>
          <cell r="C578">
            <v>0</v>
          </cell>
          <cell r="D578">
            <v>0</v>
          </cell>
          <cell r="E578">
            <v>0</v>
          </cell>
          <cell r="F578">
            <v>0</v>
          </cell>
          <cell r="G578">
            <v>0</v>
          </cell>
          <cell r="H578">
            <v>0</v>
          </cell>
          <cell r="I578">
            <v>0</v>
          </cell>
          <cell r="J578">
            <v>0</v>
          </cell>
          <cell r="K578">
            <v>0</v>
          </cell>
        </row>
        <row r="579">
          <cell r="A579" t="str">
            <v>13FBNZN</v>
          </cell>
          <cell r="B579" t="str">
            <v xml:space="preserve">FONDOS POR RENDIR </v>
          </cell>
          <cell r="C579">
            <v>0</v>
          </cell>
          <cell r="D579">
            <v>7</v>
          </cell>
          <cell r="E579">
            <v>6</v>
          </cell>
          <cell r="F579">
            <v>11</v>
          </cell>
          <cell r="G579">
            <v>8</v>
          </cell>
          <cell r="H579">
            <v>6</v>
          </cell>
          <cell r="I579">
            <v>9</v>
          </cell>
          <cell r="J579">
            <v>5</v>
          </cell>
          <cell r="K579">
            <v>2</v>
          </cell>
        </row>
        <row r="580">
          <cell r="A580" t="str">
            <v>13FCNZN</v>
          </cell>
          <cell r="B580" t="str">
            <v>ANTICIPOS</v>
          </cell>
          <cell r="C580">
            <v>204</v>
          </cell>
          <cell r="D580">
            <v>250</v>
          </cell>
          <cell r="E580">
            <v>258</v>
          </cell>
          <cell r="F580">
            <v>213</v>
          </cell>
          <cell r="G580">
            <v>186</v>
          </cell>
          <cell r="H580">
            <v>215</v>
          </cell>
          <cell r="I580">
            <v>199</v>
          </cell>
          <cell r="J580">
            <v>215</v>
          </cell>
          <cell r="K580">
            <v>238</v>
          </cell>
        </row>
        <row r="581">
          <cell r="A581" t="str">
            <v>-</v>
          </cell>
          <cell r="B581" t="str">
            <v>DESCUENTOS POR PAGARES FISCO LEY 18768</v>
          </cell>
          <cell r="C581">
            <v>0</v>
          </cell>
          <cell r="D581">
            <v>0</v>
          </cell>
          <cell r="E581">
            <v>0</v>
          </cell>
          <cell r="F581">
            <v>0</v>
          </cell>
          <cell r="G581">
            <v>0</v>
          </cell>
          <cell r="H581">
            <v>0</v>
          </cell>
          <cell r="I581">
            <v>0</v>
          </cell>
          <cell r="J581">
            <v>0</v>
          </cell>
          <cell r="K581">
            <v>0</v>
          </cell>
        </row>
        <row r="582">
          <cell r="A582" t="str">
            <v>13FENZN</v>
          </cell>
          <cell r="B582" t="str">
            <v xml:space="preserve">DESCUENTOS POR EFECTUAR EN VENTA DE PAGARES A AFP, </v>
          </cell>
          <cell r="C582">
            <v>0</v>
          </cell>
          <cell r="D582">
            <v>0</v>
          </cell>
          <cell r="E582">
            <v>0</v>
          </cell>
          <cell r="F582">
            <v>0</v>
          </cell>
          <cell r="G582">
            <v>0</v>
          </cell>
          <cell r="H582">
            <v>0</v>
          </cell>
          <cell r="I582">
            <v>0</v>
          </cell>
          <cell r="J582">
            <v>0</v>
          </cell>
          <cell r="K582">
            <v>0</v>
          </cell>
        </row>
        <row r="583">
          <cell r="A583" t="str">
            <v>-</v>
          </cell>
          <cell r="B583" t="str">
            <v>TITULOS RECONOCIMIENTO DEUDA CAP XIX DEL CNCI POR,</v>
          </cell>
          <cell r="C583">
            <v>0</v>
          </cell>
          <cell r="D583">
            <v>0</v>
          </cell>
          <cell r="E583">
            <v>0</v>
          </cell>
          <cell r="F583">
            <v>0</v>
          </cell>
          <cell r="G583">
            <v>0</v>
          </cell>
          <cell r="H583">
            <v>0</v>
          </cell>
          <cell r="I583">
            <v>0</v>
          </cell>
          <cell r="J583">
            <v>0</v>
          </cell>
          <cell r="K583">
            <v>0</v>
          </cell>
        </row>
        <row r="584">
          <cell r="A584" t="str">
            <v>-</v>
          </cell>
          <cell r="B584" t="str">
            <v xml:space="preserve">DOLARES P.REC.DE BCOS.P.COMP.MESA DE DINERO </v>
          </cell>
          <cell r="C584">
            <v>0</v>
          </cell>
          <cell r="D584">
            <v>0</v>
          </cell>
          <cell r="E584">
            <v>0</v>
          </cell>
          <cell r="F584">
            <v>0</v>
          </cell>
          <cell r="G584">
            <v>0</v>
          </cell>
          <cell r="H584">
            <v>0</v>
          </cell>
          <cell r="I584">
            <v>0</v>
          </cell>
          <cell r="J584">
            <v>0</v>
          </cell>
          <cell r="K584">
            <v>0</v>
          </cell>
        </row>
        <row r="585">
          <cell r="A585" t="str">
            <v>13FGNZN</v>
          </cell>
          <cell r="B585" t="str">
            <v>PESOS P.REC.DE BCOS.P.VTA.DOLARES MESA DE DINERO</v>
          </cell>
          <cell r="C585">
            <v>0</v>
          </cell>
          <cell r="D585">
            <v>0</v>
          </cell>
          <cell r="E585">
            <v>0</v>
          </cell>
          <cell r="F585">
            <v>0</v>
          </cell>
          <cell r="G585">
            <v>0</v>
          </cell>
          <cell r="H585">
            <v>0</v>
          </cell>
          <cell r="I585">
            <v>0</v>
          </cell>
          <cell r="J585">
            <v>0</v>
          </cell>
          <cell r="K585">
            <v>0</v>
          </cell>
        </row>
        <row r="586">
          <cell r="A586" t="str">
            <v>12MKNZN</v>
          </cell>
          <cell r="B586" t="str">
            <v>CPRA.PDBC C/PACTO RETROVTA.</v>
          </cell>
          <cell r="C586">
            <v>0</v>
          </cell>
          <cell r="D586">
            <v>0</v>
          </cell>
          <cell r="E586">
            <v>0</v>
          </cell>
          <cell r="F586">
            <v>0</v>
          </cell>
          <cell r="G586">
            <v>0</v>
          </cell>
          <cell r="H586">
            <v>0</v>
          </cell>
          <cell r="I586">
            <v>0</v>
          </cell>
          <cell r="J586">
            <v>0</v>
          </cell>
          <cell r="K586">
            <v>0</v>
          </cell>
        </row>
        <row r="587">
          <cell r="A587" t="str">
            <v>12ARNZN</v>
          </cell>
          <cell r="B587" t="str">
            <v xml:space="preserve">COMPRA DE PDBC CON PACTO DE RETROVENTA </v>
          </cell>
          <cell r="C587">
            <v>0</v>
          </cell>
          <cell r="D587">
            <v>0</v>
          </cell>
          <cell r="E587">
            <v>0</v>
          </cell>
          <cell r="F587">
            <v>0</v>
          </cell>
          <cell r="G587">
            <v>0</v>
          </cell>
          <cell r="H587">
            <v>0</v>
          </cell>
          <cell r="I587">
            <v>0</v>
          </cell>
          <cell r="J587">
            <v>0</v>
          </cell>
          <cell r="K587">
            <v>0</v>
          </cell>
        </row>
        <row r="588">
          <cell r="A588" t="str">
            <v>12ASNZN</v>
          </cell>
          <cell r="B588" t="str">
            <v>REAJ.P/RECIBIR POR PDBC COMPRADOS CON PACTO RETR.</v>
          </cell>
          <cell r="C588">
            <v>0</v>
          </cell>
          <cell r="D588">
            <v>0</v>
          </cell>
          <cell r="E588">
            <v>0</v>
          </cell>
          <cell r="F588">
            <v>0</v>
          </cell>
          <cell r="G588">
            <v>0</v>
          </cell>
          <cell r="H588">
            <v>0</v>
          </cell>
          <cell r="I588">
            <v>0</v>
          </cell>
          <cell r="J588">
            <v>0</v>
          </cell>
          <cell r="K588">
            <v>0</v>
          </cell>
        </row>
        <row r="589">
          <cell r="A589" t="str">
            <v>13ASNZN</v>
          </cell>
          <cell r="B589" t="str">
            <v>CANJE</v>
          </cell>
          <cell r="C589">
            <v>17</v>
          </cell>
          <cell r="D589">
            <v>10</v>
          </cell>
          <cell r="E589">
            <v>4</v>
          </cell>
          <cell r="F589">
            <v>9177</v>
          </cell>
          <cell r="G589">
            <v>13</v>
          </cell>
          <cell r="H589">
            <v>12</v>
          </cell>
          <cell r="I589">
            <v>5</v>
          </cell>
          <cell r="J589">
            <v>14</v>
          </cell>
          <cell r="K589">
            <v>10</v>
          </cell>
        </row>
        <row r="590">
          <cell r="A590" t="str">
            <v>-</v>
          </cell>
          <cell r="B590" t="str">
            <v xml:space="preserve">DEUDORES P/ARBITRAJES A FUTURO </v>
          </cell>
          <cell r="C590">
            <v>0</v>
          </cell>
          <cell r="D590">
            <v>0</v>
          </cell>
          <cell r="E590">
            <v>0</v>
          </cell>
          <cell r="F590">
            <v>0</v>
          </cell>
          <cell r="G590">
            <v>0</v>
          </cell>
          <cell r="H590">
            <v>0</v>
          </cell>
          <cell r="I590">
            <v>0</v>
          </cell>
          <cell r="J590">
            <v>0</v>
          </cell>
          <cell r="K590">
            <v>0</v>
          </cell>
        </row>
        <row r="591">
          <cell r="A591" t="str">
            <v>13AGNZN</v>
          </cell>
          <cell r="B591" t="str">
            <v xml:space="preserve">DOCUMENTOS VENCIDOS  </v>
          </cell>
          <cell r="C591">
            <v>55</v>
          </cell>
          <cell r="D591">
            <v>55</v>
          </cell>
          <cell r="E591">
            <v>14</v>
          </cell>
          <cell r="F591">
            <v>9</v>
          </cell>
          <cell r="G591">
            <v>9</v>
          </cell>
          <cell r="H591">
            <v>9</v>
          </cell>
          <cell r="I591">
            <v>9</v>
          </cell>
          <cell r="J591">
            <v>9</v>
          </cell>
          <cell r="K591">
            <v>9</v>
          </cell>
        </row>
        <row r="592">
          <cell r="A592" t="str">
            <v>13AHNZN</v>
          </cell>
          <cell r="B592" t="str">
            <v xml:space="preserve">DOCUM.EN COBRO JUDICIAL </v>
          </cell>
          <cell r="C592">
            <v>0</v>
          </cell>
          <cell r="D592">
            <v>0</v>
          </cell>
          <cell r="E592">
            <v>0</v>
          </cell>
          <cell r="F592">
            <v>0</v>
          </cell>
          <cell r="G592">
            <v>0</v>
          </cell>
          <cell r="H592">
            <v>0</v>
          </cell>
          <cell r="I592">
            <v>0</v>
          </cell>
          <cell r="J592">
            <v>0</v>
          </cell>
          <cell r="K592">
            <v>0</v>
          </cell>
        </row>
        <row r="593">
          <cell r="A593" t="str">
            <v>13BMNZN</v>
          </cell>
          <cell r="B593" t="str">
            <v xml:space="preserve">DOCUMENTOS CASTIGADOS </v>
          </cell>
          <cell r="C593">
            <v>0</v>
          </cell>
          <cell r="D593">
            <v>0</v>
          </cell>
          <cell r="E593">
            <v>0</v>
          </cell>
          <cell r="F593">
            <v>0</v>
          </cell>
          <cell r="G593">
            <v>0</v>
          </cell>
          <cell r="H593">
            <v>0</v>
          </cell>
          <cell r="I593">
            <v>0</v>
          </cell>
          <cell r="J593">
            <v>0</v>
          </cell>
          <cell r="K593">
            <v>0</v>
          </cell>
        </row>
        <row r="594">
          <cell r="A594" t="str">
            <v>14AENZN</v>
          </cell>
          <cell r="B594" t="str">
            <v>CAJA ME  CUENTAS DIVERSAS,</v>
          </cell>
          <cell r="C594">
            <v>1945332</v>
          </cell>
          <cell r="D594">
            <v>1887051</v>
          </cell>
          <cell r="E594">
            <v>1793110</v>
          </cell>
          <cell r="F594">
            <v>2085568</v>
          </cell>
          <cell r="G594">
            <v>1995378</v>
          </cell>
          <cell r="H594">
            <v>2121063</v>
          </cell>
          <cell r="I594">
            <v>2077592</v>
          </cell>
          <cell r="J594">
            <v>2019148</v>
          </cell>
          <cell r="K594">
            <v>1947257</v>
          </cell>
        </row>
        <row r="595">
          <cell r="A595" t="str">
            <v>13CVNZN</v>
          </cell>
          <cell r="B595" t="str">
            <v xml:space="preserve">BILLETES INUTILIZADOS Y NO DESTRUIDOS </v>
          </cell>
          <cell r="C595">
            <v>0</v>
          </cell>
          <cell r="D595">
            <v>0</v>
          </cell>
          <cell r="E595">
            <v>0</v>
          </cell>
          <cell r="F595">
            <v>0</v>
          </cell>
          <cell r="G595">
            <v>0</v>
          </cell>
          <cell r="H595">
            <v>0</v>
          </cell>
          <cell r="I595">
            <v>0</v>
          </cell>
          <cell r="J595">
            <v>0</v>
          </cell>
          <cell r="K595">
            <v>0</v>
          </cell>
        </row>
        <row r="596">
          <cell r="A596" t="str">
            <v>13BQNZN</v>
          </cell>
          <cell r="B596" t="str">
            <v>CUENTA CON ESTADIO</v>
          </cell>
          <cell r="C596">
            <v>0</v>
          </cell>
          <cell r="D596">
            <v>0</v>
          </cell>
          <cell r="E596">
            <v>0</v>
          </cell>
          <cell r="F596">
            <v>0</v>
          </cell>
          <cell r="G596">
            <v>0</v>
          </cell>
          <cell r="H596">
            <v>0</v>
          </cell>
          <cell r="I596">
            <v>0</v>
          </cell>
          <cell r="J596">
            <v>0</v>
          </cell>
          <cell r="K596">
            <v>0</v>
          </cell>
        </row>
        <row r="597">
          <cell r="A597" t="str">
            <v>12FKNZN</v>
          </cell>
          <cell r="B597" t="str">
            <v xml:space="preserve">CORRESP.EN PAIS-BCO.ESTADO </v>
          </cell>
          <cell r="C597">
            <v>0</v>
          </cell>
          <cell r="D597">
            <v>0</v>
          </cell>
          <cell r="E597">
            <v>0</v>
          </cell>
          <cell r="F597">
            <v>0</v>
          </cell>
          <cell r="G597">
            <v>0</v>
          </cell>
          <cell r="H597">
            <v>0</v>
          </cell>
          <cell r="I597">
            <v>0</v>
          </cell>
          <cell r="J597">
            <v>0</v>
          </cell>
          <cell r="K597">
            <v>0</v>
          </cell>
        </row>
        <row r="598">
          <cell r="A598" t="str">
            <v>14AFNZN</v>
          </cell>
          <cell r="B598" t="str">
            <v xml:space="preserve">REMESAS EN TRANSITO </v>
          </cell>
          <cell r="C598">
            <v>-9000</v>
          </cell>
          <cell r="D598">
            <v>0</v>
          </cell>
          <cell r="E598">
            <v>20</v>
          </cell>
          <cell r="F598">
            <v>0</v>
          </cell>
          <cell r="G598">
            <v>0</v>
          </cell>
          <cell r="H598">
            <v>0</v>
          </cell>
          <cell r="I598">
            <v>0</v>
          </cell>
          <cell r="J598">
            <v>0</v>
          </cell>
          <cell r="K598">
            <v>0</v>
          </cell>
        </row>
        <row r="599">
          <cell r="A599" t="str">
            <v>13BPNZN</v>
          </cell>
          <cell r="B599" t="str">
            <v>CUENTA CON BALNEARIO</v>
          </cell>
          <cell r="C599">
            <v>0</v>
          </cell>
          <cell r="D599">
            <v>0</v>
          </cell>
          <cell r="E599">
            <v>0</v>
          </cell>
          <cell r="F599">
            <v>0</v>
          </cell>
          <cell r="G599">
            <v>0</v>
          </cell>
          <cell r="H599">
            <v>0</v>
          </cell>
          <cell r="I599">
            <v>0</v>
          </cell>
          <cell r="J599">
            <v>0</v>
          </cell>
          <cell r="K599">
            <v>0</v>
          </cell>
        </row>
        <row r="600">
          <cell r="A600" t="str">
            <v>-</v>
          </cell>
          <cell r="B600" t="str">
            <v xml:space="preserve">INTS.P/REC.SUJ.ANALISIS </v>
          </cell>
          <cell r="C600">
            <v>0</v>
          </cell>
          <cell r="D600">
            <v>0</v>
          </cell>
          <cell r="E600">
            <v>0</v>
          </cell>
          <cell r="F600">
            <v>0</v>
          </cell>
          <cell r="G600">
            <v>0</v>
          </cell>
          <cell r="H600">
            <v>0</v>
          </cell>
          <cell r="I600">
            <v>0</v>
          </cell>
          <cell r="J600">
            <v>0</v>
          </cell>
          <cell r="K600">
            <v>0</v>
          </cell>
        </row>
        <row r="601">
          <cell r="A601" t="str">
            <v>13AQNZN</v>
          </cell>
          <cell r="B601" t="str">
            <v xml:space="preserve">ANTICIPO CRED AGRIC BID IC-CH </v>
          </cell>
          <cell r="C601">
            <v>0</v>
          </cell>
          <cell r="D601">
            <v>0</v>
          </cell>
          <cell r="E601">
            <v>0</v>
          </cell>
          <cell r="F601">
            <v>0</v>
          </cell>
          <cell r="G601">
            <v>0</v>
          </cell>
          <cell r="H601">
            <v>0</v>
          </cell>
          <cell r="I601">
            <v>0</v>
          </cell>
          <cell r="J601">
            <v>0</v>
          </cell>
          <cell r="K601">
            <v>0</v>
          </cell>
        </row>
        <row r="602">
          <cell r="A602" t="str">
            <v>13AWNZN</v>
          </cell>
          <cell r="B602" t="str">
            <v>ANTICIPOS PARA BENEFICIO DEL PERSONAL</v>
          </cell>
          <cell r="C602">
            <v>14</v>
          </cell>
          <cell r="D602">
            <v>13</v>
          </cell>
          <cell r="E602">
            <v>12</v>
          </cell>
          <cell r="F602">
            <v>25</v>
          </cell>
          <cell r="G602">
            <v>39</v>
          </cell>
          <cell r="H602">
            <v>38</v>
          </cell>
          <cell r="I602">
            <v>31</v>
          </cell>
          <cell r="J602">
            <v>25</v>
          </cell>
          <cell r="K602">
            <v>20</v>
          </cell>
        </row>
        <row r="603">
          <cell r="A603" t="str">
            <v>12AFNZN</v>
          </cell>
          <cell r="B603" t="str">
            <v xml:space="preserve">IMPTOS.VTAS.SERV.IVA-CRE.FISC, </v>
          </cell>
          <cell r="C603">
            <v>2501</v>
          </cell>
          <cell r="D603">
            <v>2497</v>
          </cell>
          <cell r="E603">
            <v>2499</v>
          </cell>
          <cell r="F603">
            <v>2524</v>
          </cell>
          <cell r="G603">
            <v>2553</v>
          </cell>
          <cell r="H603">
            <v>2559</v>
          </cell>
          <cell r="I603">
            <v>2555</v>
          </cell>
          <cell r="J603">
            <v>2557</v>
          </cell>
          <cell r="K603">
            <v>2554</v>
          </cell>
        </row>
        <row r="604">
          <cell r="A604" t="str">
            <v>13ACNZN</v>
          </cell>
          <cell r="B604" t="str">
            <v xml:space="preserve">IMPORT.DEL BCO.EN TRAMITE </v>
          </cell>
          <cell r="C604">
            <v>3</v>
          </cell>
          <cell r="D604">
            <v>3</v>
          </cell>
          <cell r="E604">
            <v>3</v>
          </cell>
          <cell r="F604">
            <v>3</v>
          </cell>
          <cell r="G604">
            <v>0</v>
          </cell>
          <cell r="H604">
            <v>0</v>
          </cell>
          <cell r="I604">
            <v>0</v>
          </cell>
          <cell r="J604">
            <v>0</v>
          </cell>
          <cell r="K604">
            <v>0</v>
          </cell>
        </row>
        <row r="605">
          <cell r="A605" t="str">
            <v>13AENZN</v>
          </cell>
          <cell r="B605" t="str">
            <v xml:space="preserve">CUENTAS DIVERSAS  </v>
          </cell>
          <cell r="C605">
            <v>149</v>
          </cell>
          <cell r="D605">
            <v>149</v>
          </cell>
          <cell r="E605">
            <v>149</v>
          </cell>
          <cell r="F605">
            <v>149</v>
          </cell>
          <cell r="G605">
            <v>150</v>
          </cell>
          <cell r="H605">
            <v>150</v>
          </cell>
          <cell r="I605">
            <v>150</v>
          </cell>
          <cell r="J605">
            <v>150</v>
          </cell>
          <cell r="K605">
            <v>141</v>
          </cell>
        </row>
        <row r="606">
          <cell r="A606" t="str">
            <v>13AFNZN</v>
          </cell>
          <cell r="B606" t="str">
            <v xml:space="preserve">VARIOS DEUDORES  </v>
          </cell>
          <cell r="C606">
            <v>0</v>
          </cell>
          <cell r="D606">
            <v>1</v>
          </cell>
          <cell r="E606">
            <v>0</v>
          </cell>
          <cell r="F606">
            <v>0</v>
          </cell>
          <cell r="G606">
            <v>3</v>
          </cell>
          <cell r="H606">
            <v>0</v>
          </cell>
          <cell r="I606">
            <v>0</v>
          </cell>
          <cell r="J606">
            <v>227</v>
          </cell>
          <cell r="K606">
            <v>0</v>
          </cell>
        </row>
        <row r="607">
          <cell r="A607" t="str">
            <v>13DMNZN</v>
          </cell>
          <cell r="B607" t="str">
            <v xml:space="preserve">APORTE A ISAPRE </v>
          </cell>
          <cell r="C607">
            <v>0</v>
          </cell>
          <cell r="D607">
            <v>0</v>
          </cell>
          <cell r="E607">
            <v>0</v>
          </cell>
          <cell r="F607">
            <v>0</v>
          </cell>
          <cell r="G607">
            <v>0</v>
          </cell>
          <cell r="H607">
            <v>0</v>
          </cell>
          <cell r="I607">
            <v>0</v>
          </cell>
          <cell r="J607">
            <v>0</v>
          </cell>
          <cell r="K607">
            <v>0</v>
          </cell>
        </row>
        <row r="608">
          <cell r="A608" t="str">
            <v>-</v>
          </cell>
          <cell r="B608" t="str">
            <v>DIVISAS ARBITRADAS A FUTURO</v>
          </cell>
          <cell r="C608">
            <v>0</v>
          </cell>
          <cell r="D608">
            <v>0</v>
          </cell>
          <cell r="E608">
            <v>0</v>
          </cell>
          <cell r="F608">
            <v>0</v>
          </cell>
          <cell r="G608">
            <v>0</v>
          </cell>
          <cell r="H608">
            <v>0</v>
          </cell>
          <cell r="I608">
            <v>0</v>
          </cell>
          <cell r="J608">
            <v>0</v>
          </cell>
          <cell r="K608">
            <v>0</v>
          </cell>
        </row>
        <row r="609">
          <cell r="A609" t="str">
            <v>13DSNZN</v>
          </cell>
          <cell r="B609" t="str">
            <v>PAGARES FISCO POR TRANSFERENCIAS</v>
          </cell>
          <cell r="C609">
            <v>335102</v>
          </cell>
          <cell r="D609">
            <v>335102</v>
          </cell>
          <cell r="E609">
            <v>335102</v>
          </cell>
          <cell r="F609">
            <v>335102</v>
          </cell>
          <cell r="G609">
            <v>335102</v>
          </cell>
          <cell r="H609">
            <v>313149</v>
          </cell>
          <cell r="I609">
            <v>313149</v>
          </cell>
          <cell r="J609">
            <v>313149</v>
          </cell>
          <cell r="K609">
            <v>313149</v>
          </cell>
        </row>
        <row r="610">
          <cell r="A610" t="str">
            <v>13DTNZN</v>
          </cell>
          <cell r="B610" t="str">
            <v>REAJ.P.RECIB.S.PAGARES FISCO LEY 18267 ART.39,</v>
          </cell>
          <cell r="C610">
            <v>-1222</v>
          </cell>
          <cell r="D610">
            <v>-1384</v>
          </cell>
          <cell r="E610">
            <v>617</v>
          </cell>
          <cell r="F610">
            <v>4216</v>
          </cell>
          <cell r="G610">
            <v>5191</v>
          </cell>
          <cell r="H610">
            <v>-627</v>
          </cell>
          <cell r="I610">
            <v>-1002</v>
          </cell>
          <cell r="J610">
            <v>-1224</v>
          </cell>
          <cell r="K610">
            <v>-878</v>
          </cell>
        </row>
        <row r="611">
          <cell r="A611" t="str">
            <v>13DUNZN</v>
          </cell>
          <cell r="B611" t="str">
            <v>INTERESES POR RECIBIR SOBRE PAGARES FISCO</v>
          </cell>
          <cell r="C611">
            <v>425</v>
          </cell>
          <cell r="D611">
            <v>702</v>
          </cell>
          <cell r="E611">
            <v>985</v>
          </cell>
          <cell r="F611">
            <v>1278</v>
          </cell>
          <cell r="G611">
            <v>1565</v>
          </cell>
          <cell r="H611">
            <v>138</v>
          </cell>
          <cell r="I611">
            <v>397</v>
          </cell>
          <cell r="J611">
            <v>656</v>
          </cell>
          <cell r="K611">
            <v>916</v>
          </cell>
        </row>
        <row r="612">
          <cell r="A612" t="str">
            <v>-</v>
          </cell>
          <cell r="B612" t="str">
            <v xml:space="preserve">MONEDA CORRIENTE CONTRA FONDOS DE RESERVA, </v>
          </cell>
          <cell r="C612">
            <v>0</v>
          </cell>
          <cell r="D612">
            <v>0</v>
          </cell>
          <cell r="E612">
            <v>0</v>
          </cell>
          <cell r="F612">
            <v>0</v>
          </cell>
          <cell r="G612">
            <v>0</v>
          </cell>
          <cell r="H612">
            <v>0</v>
          </cell>
          <cell r="I612">
            <v>0</v>
          </cell>
          <cell r="J612">
            <v>0</v>
          </cell>
          <cell r="K612">
            <v>0</v>
          </cell>
        </row>
        <row r="613">
          <cell r="A613" t="str">
            <v>-</v>
          </cell>
          <cell r="B613" t="str">
            <v>EQUIVALENTE POR COMPRA DE CAMBIO FMI,</v>
          </cell>
          <cell r="C613">
            <v>0</v>
          </cell>
          <cell r="D613">
            <v>0</v>
          </cell>
          <cell r="E613">
            <v>0</v>
          </cell>
          <cell r="F613">
            <v>0</v>
          </cell>
          <cell r="G613">
            <v>0</v>
          </cell>
          <cell r="H613">
            <v>0</v>
          </cell>
          <cell r="I613">
            <v>0</v>
          </cell>
          <cell r="J613">
            <v>0</v>
          </cell>
          <cell r="K613">
            <v>0</v>
          </cell>
        </row>
        <row r="614">
          <cell r="A614" t="str">
            <v>-</v>
          </cell>
          <cell r="B614" t="str">
            <v xml:space="preserve">CAMBIO PROVISIONAL COMPRA DE DOLARES USA CON PACTO, </v>
          </cell>
          <cell r="C614">
            <v>0</v>
          </cell>
          <cell r="D614">
            <v>0</v>
          </cell>
          <cell r="E614">
            <v>0</v>
          </cell>
          <cell r="F614">
            <v>0</v>
          </cell>
          <cell r="G614">
            <v>0</v>
          </cell>
          <cell r="H614">
            <v>0</v>
          </cell>
          <cell r="I614">
            <v>0</v>
          </cell>
          <cell r="J614">
            <v>0</v>
          </cell>
          <cell r="K614">
            <v>0</v>
          </cell>
        </row>
        <row r="615">
          <cell r="A615" t="str">
            <v>-</v>
          </cell>
          <cell r="B615" t="str">
            <v>CAMBIO PROVISIONA</v>
          </cell>
          <cell r="C615">
            <v>534110</v>
          </cell>
          <cell r="D615">
            <v>894644</v>
          </cell>
          <cell r="E615">
            <v>340554</v>
          </cell>
          <cell r="F615">
            <v>-52603</v>
          </cell>
          <cell r="G615">
            <v>216687</v>
          </cell>
          <cell r="H615">
            <v>-139598</v>
          </cell>
          <cell r="I615">
            <v>2017</v>
          </cell>
          <cell r="J615">
            <v>-217554</v>
          </cell>
          <cell r="K615">
            <v>-720194</v>
          </cell>
        </row>
        <row r="616">
          <cell r="A616" t="str">
            <v>-</v>
          </cell>
          <cell r="B616" t="str">
            <v>CAMBIO DE US$</v>
          </cell>
          <cell r="C616">
            <v>11697185</v>
          </cell>
          <cell r="D616">
            <v>11751068</v>
          </cell>
          <cell r="E616">
            <v>11836487</v>
          </cell>
          <cell r="F616">
            <v>11963590</v>
          </cell>
          <cell r="G616">
            <v>12086421</v>
          </cell>
          <cell r="H616">
            <v>11949700</v>
          </cell>
          <cell r="I616">
            <v>11867504</v>
          </cell>
          <cell r="J616">
            <v>11852492</v>
          </cell>
          <cell r="K616">
            <v>11812422</v>
          </cell>
        </row>
        <row r="617">
          <cell r="A617" t="str">
            <v>-</v>
          </cell>
          <cell r="B617" t="str">
            <v>CAMBIO DE $ AUST</v>
          </cell>
          <cell r="C617">
            <v>114481</v>
          </cell>
          <cell r="D617">
            <v>66867</v>
          </cell>
          <cell r="E617">
            <v>-1195</v>
          </cell>
          <cell r="F617">
            <v>-1184</v>
          </cell>
          <cell r="G617">
            <v>-1184</v>
          </cell>
          <cell r="H617">
            <v>-1184</v>
          </cell>
          <cell r="I617">
            <v>-1184</v>
          </cell>
          <cell r="J617">
            <v>-1184</v>
          </cell>
          <cell r="K617">
            <v>66421</v>
          </cell>
        </row>
        <row r="618">
          <cell r="A618" t="str">
            <v>-</v>
          </cell>
          <cell r="B618" t="str">
            <v xml:space="preserve">CAMBIOS DE $ CAN, </v>
          </cell>
          <cell r="C618">
            <v>28527</v>
          </cell>
          <cell r="D618">
            <v>12918</v>
          </cell>
          <cell r="E618">
            <v>-1286</v>
          </cell>
          <cell r="F618">
            <v>-210</v>
          </cell>
          <cell r="G618">
            <v>-210</v>
          </cell>
          <cell r="H618">
            <v>-210</v>
          </cell>
          <cell r="I618">
            <v>-210</v>
          </cell>
          <cell r="J618">
            <v>-210</v>
          </cell>
          <cell r="K618">
            <v>-210</v>
          </cell>
        </row>
        <row r="619">
          <cell r="A619" t="str">
            <v>-</v>
          </cell>
          <cell r="B619" t="str">
            <v>CAMBIO DE CRD</v>
          </cell>
          <cell r="C619">
            <v>82997</v>
          </cell>
          <cell r="D619">
            <v>83534</v>
          </cell>
          <cell r="E619">
            <v>83534</v>
          </cell>
          <cell r="F619">
            <v>69318</v>
          </cell>
          <cell r="G619">
            <v>69318</v>
          </cell>
          <cell r="H619">
            <v>55183</v>
          </cell>
          <cell r="I619">
            <v>55183</v>
          </cell>
          <cell r="J619">
            <v>46544</v>
          </cell>
          <cell r="K619">
            <v>46544</v>
          </cell>
        </row>
        <row r="620">
          <cell r="A620" t="str">
            <v>-</v>
          </cell>
          <cell r="B620" t="str">
            <v>CAMBIO DE CR.N</v>
          </cell>
          <cell r="C620">
            <v>24976</v>
          </cell>
          <cell r="D620">
            <v>24976</v>
          </cell>
          <cell r="E620">
            <v>24976</v>
          </cell>
          <cell r="F620">
            <v>39929</v>
          </cell>
          <cell r="G620">
            <v>39929</v>
          </cell>
          <cell r="H620">
            <v>55355</v>
          </cell>
          <cell r="I620">
            <v>42767</v>
          </cell>
          <cell r="J620">
            <v>52106</v>
          </cell>
          <cell r="K620">
            <v>52106</v>
          </cell>
        </row>
        <row r="621">
          <cell r="A621" t="str">
            <v>-</v>
          </cell>
          <cell r="B621" t="str">
            <v>CAMBIOS DE CR.S</v>
          </cell>
          <cell r="C621">
            <v>9107</v>
          </cell>
          <cell r="D621">
            <v>1721</v>
          </cell>
          <cell r="E621">
            <v>-252</v>
          </cell>
          <cell r="F621">
            <v>-243</v>
          </cell>
          <cell r="G621">
            <v>652</v>
          </cell>
          <cell r="H621">
            <v>632</v>
          </cell>
          <cell r="I621">
            <v>1473</v>
          </cell>
          <cell r="J621">
            <v>1473</v>
          </cell>
          <cell r="K621">
            <v>1473</v>
          </cell>
        </row>
        <row r="622">
          <cell r="A622" t="str">
            <v>-</v>
          </cell>
          <cell r="B622" t="str">
            <v>CAMBIO DE PESOS ANDINOS</v>
          </cell>
          <cell r="C622">
            <v>0</v>
          </cell>
          <cell r="D622">
            <v>0</v>
          </cell>
          <cell r="E622">
            <v>0</v>
          </cell>
          <cell r="F622">
            <v>0</v>
          </cell>
          <cell r="G622">
            <v>0</v>
          </cell>
          <cell r="H622">
            <v>0</v>
          </cell>
          <cell r="I622">
            <v>0</v>
          </cell>
          <cell r="J622">
            <v>0</v>
          </cell>
          <cell r="K622">
            <v>0</v>
          </cell>
        </row>
        <row r="623">
          <cell r="A623" t="str">
            <v>-</v>
          </cell>
          <cell r="B623" t="str">
            <v>CAMBIO DE FL H</v>
          </cell>
          <cell r="C623">
            <v>0</v>
          </cell>
          <cell r="D623">
            <v>0</v>
          </cell>
          <cell r="E623">
            <v>0</v>
          </cell>
          <cell r="F623">
            <v>0</v>
          </cell>
          <cell r="G623">
            <v>0</v>
          </cell>
          <cell r="H623">
            <v>0</v>
          </cell>
          <cell r="I623">
            <v>0</v>
          </cell>
          <cell r="J623">
            <v>0</v>
          </cell>
          <cell r="K623">
            <v>0</v>
          </cell>
        </row>
        <row r="624">
          <cell r="A624" t="str">
            <v>-</v>
          </cell>
          <cell r="B624" t="str">
            <v>CAMBIO DE FR.B</v>
          </cell>
          <cell r="C624">
            <v>0</v>
          </cell>
          <cell r="D624">
            <v>0</v>
          </cell>
          <cell r="E624">
            <v>0</v>
          </cell>
          <cell r="F624">
            <v>0</v>
          </cell>
          <cell r="G624">
            <v>0</v>
          </cell>
          <cell r="H624">
            <v>0</v>
          </cell>
          <cell r="I624">
            <v>0</v>
          </cell>
          <cell r="J624">
            <v>0</v>
          </cell>
          <cell r="K624">
            <v>0</v>
          </cell>
        </row>
        <row r="625">
          <cell r="A625" t="str">
            <v>-</v>
          </cell>
          <cell r="B625" t="str">
            <v>CAMBIO DE FR.F</v>
          </cell>
          <cell r="C625">
            <v>0</v>
          </cell>
          <cell r="D625">
            <v>0</v>
          </cell>
          <cell r="E625">
            <v>0</v>
          </cell>
          <cell r="F625">
            <v>0</v>
          </cell>
          <cell r="G625">
            <v>0</v>
          </cell>
          <cell r="H625">
            <v>0</v>
          </cell>
          <cell r="I625">
            <v>0</v>
          </cell>
          <cell r="J625">
            <v>0</v>
          </cell>
          <cell r="K625">
            <v>0</v>
          </cell>
        </row>
        <row r="626">
          <cell r="A626" t="str">
            <v>-</v>
          </cell>
          <cell r="B626" t="str">
            <v>CAMBIO DE FR.S</v>
          </cell>
          <cell r="C626">
            <v>41</v>
          </cell>
          <cell r="D626">
            <v>45</v>
          </cell>
          <cell r="E626">
            <v>45</v>
          </cell>
          <cell r="F626">
            <v>43</v>
          </cell>
          <cell r="G626">
            <v>43</v>
          </cell>
          <cell r="H626">
            <v>44</v>
          </cell>
          <cell r="I626">
            <v>44</v>
          </cell>
          <cell r="J626">
            <v>44</v>
          </cell>
          <cell r="K626">
            <v>39</v>
          </cell>
        </row>
        <row r="627">
          <cell r="A627" t="str">
            <v>-</v>
          </cell>
          <cell r="B627" t="str">
            <v>CAMBIO DE L.E</v>
          </cell>
          <cell r="C627">
            <v>591938</v>
          </cell>
          <cell r="D627">
            <v>596790</v>
          </cell>
          <cell r="E627">
            <v>596902</v>
          </cell>
          <cell r="F627">
            <v>576152</v>
          </cell>
          <cell r="G627">
            <v>543184</v>
          </cell>
          <cell r="H627">
            <v>542826</v>
          </cell>
          <cell r="I627">
            <v>627397</v>
          </cell>
          <cell r="J627">
            <v>627141</v>
          </cell>
          <cell r="K627">
            <v>627908</v>
          </cell>
        </row>
        <row r="628">
          <cell r="A628" t="str">
            <v>-</v>
          </cell>
          <cell r="B628" t="str">
            <v>CAMBIO LIT</v>
          </cell>
          <cell r="C628">
            <v>0</v>
          </cell>
          <cell r="D628">
            <v>0</v>
          </cell>
          <cell r="E628">
            <v>0</v>
          </cell>
          <cell r="F628">
            <v>0</v>
          </cell>
          <cell r="G628">
            <v>0</v>
          </cell>
          <cell r="H628">
            <v>0</v>
          </cell>
          <cell r="I628">
            <v>0</v>
          </cell>
          <cell r="J628">
            <v>0</v>
          </cell>
          <cell r="K628">
            <v>0</v>
          </cell>
        </row>
        <row r="629">
          <cell r="A629" t="str">
            <v>-</v>
          </cell>
          <cell r="B629" t="str">
            <v>CAMBIO D.M</v>
          </cell>
          <cell r="C629">
            <v>0</v>
          </cell>
          <cell r="D629">
            <v>0</v>
          </cell>
          <cell r="E629">
            <v>0</v>
          </cell>
          <cell r="F629">
            <v>0</v>
          </cell>
          <cell r="G629">
            <v>0</v>
          </cell>
          <cell r="H629">
            <v>0</v>
          </cell>
          <cell r="I629">
            <v>0</v>
          </cell>
          <cell r="J629">
            <v>0</v>
          </cell>
          <cell r="K629">
            <v>0</v>
          </cell>
        </row>
        <row r="630">
          <cell r="A630" t="str">
            <v>-</v>
          </cell>
          <cell r="B630" t="str">
            <v>CAMBIO DE PESETAS</v>
          </cell>
          <cell r="C630">
            <v>0</v>
          </cell>
          <cell r="D630">
            <v>0</v>
          </cell>
          <cell r="E630">
            <v>0</v>
          </cell>
          <cell r="F630">
            <v>0</v>
          </cell>
          <cell r="G630">
            <v>0</v>
          </cell>
          <cell r="H630">
            <v>0</v>
          </cell>
          <cell r="I630">
            <v>0</v>
          </cell>
          <cell r="J630">
            <v>0</v>
          </cell>
          <cell r="K630">
            <v>0</v>
          </cell>
        </row>
        <row r="631">
          <cell r="A631" t="str">
            <v>-</v>
          </cell>
          <cell r="B631" t="str">
            <v>CAMBIO DE US$ MESA DE DINERO</v>
          </cell>
          <cell r="C631">
            <v>-572201</v>
          </cell>
          <cell r="D631">
            <v>-572201</v>
          </cell>
          <cell r="E631">
            <v>-572778</v>
          </cell>
          <cell r="F631">
            <v>-572778</v>
          </cell>
          <cell r="G631">
            <v>-572778</v>
          </cell>
          <cell r="H631">
            <v>-572778</v>
          </cell>
          <cell r="I631">
            <v>-572778</v>
          </cell>
          <cell r="J631">
            <v>-572778</v>
          </cell>
          <cell r="K631">
            <v>-572778</v>
          </cell>
        </row>
        <row r="632">
          <cell r="A632" t="str">
            <v>-</v>
          </cell>
          <cell r="B632" t="str">
            <v>CAMBIO DE SCH.AUST</v>
          </cell>
          <cell r="C632">
            <v>0</v>
          </cell>
          <cell r="D632">
            <v>0</v>
          </cell>
          <cell r="E632">
            <v>0</v>
          </cell>
          <cell r="F632">
            <v>0</v>
          </cell>
          <cell r="G632">
            <v>0</v>
          </cell>
          <cell r="H632">
            <v>0</v>
          </cell>
          <cell r="I632">
            <v>0</v>
          </cell>
          <cell r="J632">
            <v>0</v>
          </cell>
          <cell r="K632">
            <v>0</v>
          </cell>
        </row>
        <row r="633">
          <cell r="A633" t="str">
            <v>-</v>
          </cell>
          <cell r="B633" t="str">
            <v>CAMBIO UNIDAD DE CUENTA BID</v>
          </cell>
          <cell r="C633">
            <v>0</v>
          </cell>
          <cell r="D633">
            <v>0</v>
          </cell>
          <cell r="E633">
            <v>0</v>
          </cell>
          <cell r="F633">
            <v>0</v>
          </cell>
          <cell r="G633">
            <v>0</v>
          </cell>
          <cell r="H633">
            <v>0</v>
          </cell>
          <cell r="I633">
            <v>0</v>
          </cell>
          <cell r="J633">
            <v>0</v>
          </cell>
          <cell r="K633">
            <v>0</v>
          </cell>
        </row>
        <row r="634">
          <cell r="A634" t="str">
            <v>-</v>
          </cell>
          <cell r="B634" t="str">
            <v>CAMBIO DE YENS</v>
          </cell>
          <cell r="C634">
            <v>146061</v>
          </cell>
          <cell r="D634">
            <v>203345</v>
          </cell>
          <cell r="E634">
            <v>307681</v>
          </cell>
          <cell r="F634">
            <v>298178</v>
          </cell>
          <cell r="G634">
            <v>282359</v>
          </cell>
          <cell r="H634">
            <v>281217</v>
          </cell>
          <cell r="I634">
            <v>278596</v>
          </cell>
          <cell r="J634">
            <v>278327</v>
          </cell>
          <cell r="K634">
            <v>202944</v>
          </cell>
        </row>
        <row r="635">
          <cell r="A635" t="str">
            <v>-</v>
          </cell>
          <cell r="B635" t="str">
            <v xml:space="preserve">CAMBIO DE MARKKA, </v>
          </cell>
          <cell r="C635">
            <v>0</v>
          </cell>
          <cell r="D635">
            <v>0</v>
          </cell>
          <cell r="E635">
            <v>0</v>
          </cell>
          <cell r="F635">
            <v>0</v>
          </cell>
          <cell r="G635">
            <v>0</v>
          </cell>
          <cell r="H635">
            <v>0</v>
          </cell>
          <cell r="I635">
            <v>0</v>
          </cell>
          <cell r="J635">
            <v>0</v>
          </cell>
          <cell r="K635">
            <v>0</v>
          </cell>
        </row>
        <row r="636">
          <cell r="A636" t="str">
            <v>-</v>
          </cell>
          <cell r="B636" t="str">
            <v>CAMBIO DE DEG</v>
          </cell>
          <cell r="C636">
            <v>97655</v>
          </cell>
          <cell r="D636">
            <v>97655</v>
          </cell>
          <cell r="E636">
            <v>97655</v>
          </cell>
          <cell r="F636">
            <v>97655</v>
          </cell>
          <cell r="G636">
            <v>97655</v>
          </cell>
          <cell r="H636">
            <v>97655</v>
          </cell>
          <cell r="I636">
            <v>97655</v>
          </cell>
          <cell r="J636">
            <v>97655</v>
          </cell>
          <cell r="K636">
            <v>136907</v>
          </cell>
        </row>
        <row r="637">
          <cell r="A637" t="str">
            <v>-</v>
          </cell>
          <cell r="B637" t="str">
            <v>CAMBIO DE $ ORO</v>
          </cell>
          <cell r="C637">
            <v>2219</v>
          </cell>
          <cell r="D637">
            <v>2219</v>
          </cell>
          <cell r="E637">
            <v>2219</v>
          </cell>
          <cell r="F637">
            <v>2219</v>
          </cell>
          <cell r="G637">
            <v>2219</v>
          </cell>
          <cell r="H637">
            <v>2219</v>
          </cell>
          <cell r="I637">
            <v>2219</v>
          </cell>
          <cell r="J637">
            <v>2219</v>
          </cell>
          <cell r="K637">
            <v>2219</v>
          </cell>
        </row>
        <row r="638">
          <cell r="A638" t="str">
            <v>-</v>
          </cell>
          <cell r="B638" t="str">
            <v xml:space="preserve">DEUDORES POR ARBITRAJES A FUTURO </v>
          </cell>
          <cell r="C638">
            <v>0</v>
          </cell>
          <cell r="D638">
            <v>0</v>
          </cell>
          <cell r="E638">
            <v>0</v>
          </cell>
          <cell r="F638">
            <v>0</v>
          </cell>
          <cell r="G638">
            <v>0</v>
          </cell>
          <cell r="H638">
            <v>0</v>
          </cell>
          <cell r="I638">
            <v>0</v>
          </cell>
          <cell r="J638">
            <v>0</v>
          </cell>
          <cell r="K638">
            <v>0</v>
          </cell>
        </row>
        <row r="639">
          <cell r="A639" t="str">
            <v>-</v>
          </cell>
          <cell r="B639" t="str">
            <v>REPROG.DEUDA TRANSPORTE ACDO 1513</v>
          </cell>
          <cell r="C639">
            <v>0</v>
          </cell>
          <cell r="D639">
            <v>0</v>
          </cell>
          <cell r="E639">
            <v>0</v>
          </cell>
          <cell r="F639">
            <v>0</v>
          </cell>
          <cell r="G639">
            <v>0</v>
          </cell>
          <cell r="H639">
            <v>0</v>
          </cell>
          <cell r="I639">
            <v>0</v>
          </cell>
          <cell r="J639">
            <v>0</v>
          </cell>
          <cell r="K639">
            <v>0</v>
          </cell>
        </row>
        <row r="640">
          <cell r="A640" t="str">
            <v>-</v>
          </cell>
          <cell r="B640" t="str">
            <v>CAMBIO ESPECIAL DIFERENCIAL CAMBIARIO</v>
          </cell>
          <cell r="C640">
            <v>0</v>
          </cell>
          <cell r="D640">
            <v>0</v>
          </cell>
          <cell r="E640">
            <v>0</v>
          </cell>
          <cell r="F640">
            <v>0</v>
          </cell>
          <cell r="G640">
            <v>0</v>
          </cell>
          <cell r="H640">
            <v>0</v>
          </cell>
          <cell r="I640">
            <v>0</v>
          </cell>
          <cell r="J640">
            <v>0</v>
          </cell>
          <cell r="K640">
            <v>0</v>
          </cell>
        </row>
        <row r="641">
          <cell r="A641" t="str">
            <v>-</v>
          </cell>
          <cell r="B641" t="str">
            <v>CAMBIO ESPECIAL ACDO 1470</v>
          </cell>
          <cell r="C641">
            <v>0</v>
          </cell>
          <cell r="D641">
            <v>0</v>
          </cell>
          <cell r="E641">
            <v>0</v>
          </cell>
          <cell r="F641">
            <v>0</v>
          </cell>
          <cell r="G641">
            <v>0</v>
          </cell>
          <cell r="H641">
            <v>0</v>
          </cell>
          <cell r="I641">
            <v>0</v>
          </cell>
          <cell r="J641">
            <v>0</v>
          </cell>
          <cell r="K641">
            <v>0</v>
          </cell>
        </row>
        <row r="642">
          <cell r="A642" t="str">
            <v>-</v>
          </cell>
          <cell r="B642" t="str">
            <v>COMPRA DE DOLARES CON PACTO DE RETROVENTA</v>
          </cell>
          <cell r="C642">
            <v>0</v>
          </cell>
          <cell r="D642">
            <v>0</v>
          </cell>
          <cell r="E642">
            <v>0</v>
          </cell>
          <cell r="F642">
            <v>0</v>
          </cell>
          <cell r="G642">
            <v>0</v>
          </cell>
          <cell r="H642">
            <v>0</v>
          </cell>
          <cell r="I642">
            <v>0</v>
          </cell>
          <cell r="J642">
            <v>0</v>
          </cell>
          <cell r="K642">
            <v>0</v>
          </cell>
        </row>
        <row r="643">
          <cell r="A643" t="str">
            <v>-</v>
          </cell>
          <cell r="B643" t="str">
            <v>CAMBIO OPERACIONES EXPRESADAS EN DOLARES</v>
          </cell>
          <cell r="C643">
            <v>0</v>
          </cell>
          <cell r="D643">
            <v>0</v>
          </cell>
          <cell r="E643">
            <v>0</v>
          </cell>
          <cell r="F643">
            <v>0</v>
          </cell>
          <cell r="G643">
            <v>0</v>
          </cell>
          <cell r="H643">
            <v>0</v>
          </cell>
          <cell r="I643">
            <v>0</v>
          </cell>
          <cell r="J643">
            <v>0</v>
          </cell>
          <cell r="K643">
            <v>0</v>
          </cell>
        </row>
        <row r="644">
          <cell r="A644" t="str">
            <v>-</v>
          </cell>
          <cell r="B644" t="str">
            <v xml:space="preserve">CAMBIO COMPRA DOLARES CON PACTO RETROVENTA CAP IV, </v>
          </cell>
          <cell r="C644">
            <v>0</v>
          </cell>
          <cell r="D644">
            <v>0</v>
          </cell>
          <cell r="E644">
            <v>0</v>
          </cell>
          <cell r="F644">
            <v>0</v>
          </cell>
          <cell r="G644">
            <v>0</v>
          </cell>
          <cell r="H644">
            <v>0</v>
          </cell>
          <cell r="I644">
            <v>0</v>
          </cell>
          <cell r="J644">
            <v>0</v>
          </cell>
          <cell r="K644">
            <v>0</v>
          </cell>
        </row>
        <row r="645">
          <cell r="A645" t="str">
            <v>13DPNZN</v>
          </cell>
          <cell r="B645" t="str">
            <v>PRESTAMOS HIPOTECARIOS ESPECIALES</v>
          </cell>
          <cell r="C645">
            <v>47</v>
          </cell>
          <cell r="D645">
            <v>46</v>
          </cell>
          <cell r="E645">
            <v>45</v>
          </cell>
          <cell r="F645">
            <v>47</v>
          </cell>
          <cell r="G645">
            <v>48</v>
          </cell>
          <cell r="H645">
            <v>47</v>
          </cell>
          <cell r="I645">
            <v>55</v>
          </cell>
          <cell r="J645">
            <v>51</v>
          </cell>
          <cell r="K645">
            <v>53</v>
          </cell>
        </row>
        <row r="646">
          <cell r="A646" t="str">
            <v>13DQNZN</v>
          </cell>
          <cell r="B646" t="str">
            <v xml:space="preserve">REAJ.P.RECIBIR S.PRESTAMOS HIPOTECARIOS ESPECIALES, </v>
          </cell>
          <cell r="C646">
            <v>0</v>
          </cell>
          <cell r="D646">
            <v>0</v>
          </cell>
          <cell r="E646">
            <v>0</v>
          </cell>
          <cell r="F646">
            <v>0</v>
          </cell>
          <cell r="G646">
            <v>0</v>
          </cell>
          <cell r="H646">
            <v>0</v>
          </cell>
          <cell r="I646">
            <v>0</v>
          </cell>
          <cell r="J646">
            <v>0</v>
          </cell>
          <cell r="K646">
            <v>0</v>
          </cell>
        </row>
        <row r="647">
          <cell r="A647" t="str">
            <v>-</v>
          </cell>
          <cell r="B647" t="str">
            <v>CAMBIO DE ECU</v>
          </cell>
          <cell r="C647">
            <v>0</v>
          </cell>
          <cell r="D647">
            <v>0</v>
          </cell>
          <cell r="E647">
            <v>0</v>
          </cell>
          <cell r="F647">
            <v>0</v>
          </cell>
          <cell r="G647">
            <v>0</v>
          </cell>
          <cell r="H647">
            <v>0</v>
          </cell>
          <cell r="I647">
            <v>0</v>
          </cell>
          <cell r="J647">
            <v>0</v>
          </cell>
          <cell r="K647">
            <v>0</v>
          </cell>
        </row>
        <row r="648">
          <cell r="A648" t="str">
            <v>-</v>
          </cell>
          <cell r="B648" t="str">
            <v>CAMBIO REPROGRAMACION DEUDAS EXPRESADAS EN US$ ACD</v>
          </cell>
          <cell r="C648">
            <v>0</v>
          </cell>
          <cell r="D648">
            <v>0</v>
          </cell>
          <cell r="E648">
            <v>0</v>
          </cell>
          <cell r="F648">
            <v>0</v>
          </cell>
          <cell r="G648">
            <v>0</v>
          </cell>
          <cell r="H648">
            <v>0</v>
          </cell>
          <cell r="I648">
            <v>0</v>
          </cell>
          <cell r="J648">
            <v>0</v>
          </cell>
          <cell r="K648">
            <v>0</v>
          </cell>
        </row>
        <row r="649">
          <cell r="A649" t="str">
            <v>-</v>
          </cell>
          <cell r="B649" t="str">
            <v>PACTO RETROVENTA CON T/C EN U.F</v>
          </cell>
          <cell r="C649">
            <v>0</v>
          </cell>
          <cell r="D649">
            <v>0</v>
          </cell>
          <cell r="E649">
            <v>0</v>
          </cell>
          <cell r="F649">
            <v>0</v>
          </cell>
          <cell r="G649">
            <v>0</v>
          </cell>
          <cell r="H649">
            <v>0</v>
          </cell>
          <cell r="I649">
            <v>0</v>
          </cell>
          <cell r="J649">
            <v>0</v>
          </cell>
          <cell r="K649">
            <v>0</v>
          </cell>
        </row>
        <row r="650">
          <cell r="A650" t="str">
            <v>-</v>
          </cell>
          <cell r="B650" t="str">
            <v>CAMBIO DE DOLAR NEOZELANDEZ</v>
          </cell>
          <cell r="C650">
            <v>54594</v>
          </cell>
          <cell r="D650">
            <v>45411</v>
          </cell>
          <cell r="E650">
            <v>14400</v>
          </cell>
          <cell r="F650">
            <v>14400</v>
          </cell>
          <cell r="G650">
            <v>14400</v>
          </cell>
          <cell r="H650">
            <v>14400</v>
          </cell>
          <cell r="I650">
            <v>14400</v>
          </cell>
          <cell r="J650">
            <v>14400</v>
          </cell>
          <cell r="K650">
            <v>14400</v>
          </cell>
        </row>
        <row r="651">
          <cell r="A651" t="str">
            <v>13DYNZN</v>
          </cell>
          <cell r="B651" t="str">
            <v xml:space="preserve">BINES RECIBIDOS EN PAGO O ADJUDICADOS </v>
          </cell>
          <cell r="C651">
            <v>0</v>
          </cell>
          <cell r="D651">
            <v>0</v>
          </cell>
          <cell r="E651">
            <v>0</v>
          </cell>
          <cell r="F651">
            <v>0</v>
          </cell>
          <cell r="G651">
            <v>0</v>
          </cell>
          <cell r="H651">
            <v>0</v>
          </cell>
          <cell r="I651">
            <v>0</v>
          </cell>
          <cell r="J651">
            <v>0</v>
          </cell>
          <cell r="K651">
            <v>0</v>
          </cell>
        </row>
        <row r="652">
          <cell r="A652" t="str">
            <v>-</v>
          </cell>
          <cell r="B652" t="str">
            <v>CAMBIO ACUERDO 1578 (DESDOLARIZACION)</v>
          </cell>
          <cell r="C652">
            <v>0</v>
          </cell>
          <cell r="D652">
            <v>0</v>
          </cell>
          <cell r="E652">
            <v>0</v>
          </cell>
          <cell r="F652">
            <v>0</v>
          </cell>
          <cell r="G652">
            <v>0</v>
          </cell>
          <cell r="H652">
            <v>0</v>
          </cell>
          <cell r="I652">
            <v>0</v>
          </cell>
          <cell r="J652">
            <v>0</v>
          </cell>
          <cell r="K652">
            <v>0</v>
          </cell>
        </row>
        <row r="653">
          <cell r="A653" t="str">
            <v>13EENZN</v>
          </cell>
          <cell r="B653" t="str">
            <v>CUENTA CORRIENTE CON CORFO LEY N 18401</v>
          </cell>
          <cell r="C653">
            <v>0</v>
          </cell>
          <cell r="D653">
            <v>0</v>
          </cell>
          <cell r="E653">
            <v>0</v>
          </cell>
          <cell r="F653">
            <v>0</v>
          </cell>
          <cell r="G653">
            <v>0</v>
          </cell>
          <cell r="H653">
            <v>0</v>
          </cell>
          <cell r="I653">
            <v>0</v>
          </cell>
          <cell r="J653">
            <v>0</v>
          </cell>
          <cell r="K653">
            <v>0</v>
          </cell>
        </row>
        <row r="654">
          <cell r="A654" t="str">
            <v>13EDNZN</v>
          </cell>
          <cell r="B654" t="str">
            <v xml:space="preserve">TRANSFERENCIA FISCAL ARTICULO 13 LEY 18401 </v>
          </cell>
          <cell r="C654">
            <v>74864</v>
          </cell>
          <cell r="D654">
            <v>74864</v>
          </cell>
          <cell r="E654">
            <v>74864</v>
          </cell>
          <cell r="F654">
            <v>74864</v>
          </cell>
          <cell r="G654">
            <v>74864</v>
          </cell>
          <cell r="H654">
            <v>74864</v>
          </cell>
          <cell r="I654">
            <v>74864</v>
          </cell>
          <cell r="J654">
            <v>74864</v>
          </cell>
          <cell r="K654">
            <v>74864</v>
          </cell>
        </row>
        <row r="655">
          <cell r="A655" t="str">
            <v>13DINZN</v>
          </cell>
          <cell r="B655" t="str">
            <v>REAJ.P/REC.DE TRANSF.FISCAL ART 13 LEY N 18401</v>
          </cell>
          <cell r="C655">
            <v>115341</v>
          </cell>
          <cell r="D655">
            <v>115249</v>
          </cell>
          <cell r="E655">
            <v>116388</v>
          </cell>
          <cell r="F655">
            <v>118439</v>
          </cell>
          <cell r="G655">
            <v>118994</v>
          </cell>
          <cell r="H655">
            <v>118395</v>
          </cell>
          <cell r="I655">
            <v>118162</v>
          </cell>
          <cell r="J655">
            <v>118026</v>
          </cell>
          <cell r="K655">
            <v>118239</v>
          </cell>
        </row>
        <row r="656">
          <cell r="A656" t="str">
            <v>-</v>
          </cell>
          <cell r="B656" t="str">
            <v>PACTO RETROVENTA CAP IV E 3 CNF</v>
          </cell>
          <cell r="C656">
            <v>0</v>
          </cell>
          <cell r="D656">
            <v>0</v>
          </cell>
          <cell r="E656">
            <v>0</v>
          </cell>
          <cell r="F656">
            <v>0</v>
          </cell>
          <cell r="G656">
            <v>0</v>
          </cell>
          <cell r="H656">
            <v>0</v>
          </cell>
          <cell r="I656">
            <v>0</v>
          </cell>
          <cell r="J656">
            <v>0</v>
          </cell>
          <cell r="K656">
            <v>0</v>
          </cell>
        </row>
        <row r="657">
          <cell r="A657" t="str">
            <v>-</v>
          </cell>
          <cell r="B657" t="str">
            <v xml:space="preserve">CAMBIO SALDO PRECIO PAGARE ADQUIRIDO AL BECH EXPR, </v>
          </cell>
          <cell r="C657">
            <v>0</v>
          </cell>
          <cell r="D657">
            <v>0</v>
          </cell>
          <cell r="E657">
            <v>0</v>
          </cell>
          <cell r="F657">
            <v>0</v>
          </cell>
          <cell r="G657">
            <v>0</v>
          </cell>
          <cell r="H657">
            <v>0</v>
          </cell>
          <cell r="I657">
            <v>0</v>
          </cell>
          <cell r="J657">
            <v>0</v>
          </cell>
          <cell r="K657">
            <v>0</v>
          </cell>
        </row>
        <row r="658">
          <cell r="A658" t="str">
            <v>13ECNZN</v>
          </cell>
          <cell r="B658" t="str">
            <v>CTA CTE ADMINISTRACION BCO.CONTINENTAL L.18430</v>
          </cell>
          <cell r="C658">
            <v>0</v>
          </cell>
          <cell r="D658">
            <v>0</v>
          </cell>
          <cell r="E658">
            <v>0</v>
          </cell>
          <cell r="F658">
            <v>0</v>
          </cell>
          <cell r="G658">
            <v>0</v>
          </cell>
          <cell r="H658">
            <v>0</v>
          </cell>
          <cell r="I658">
            <v>0</v>
          </cell>
          <cell r="J658">
            <v>0</v>
          </cell>
          <cell r="K658">
            <v>0</v>
          </cell>
        </row>
        <row r="659">
          <cell r="A659" t="str">
            <v>-</v>
          </cell>
          <cell r="B659" t="str">
            <v>CAMBIO DE REMMIMBY</v>
          </cell>
          <cell r="C659">
            <v>0</v>
          </cell>
          <cell r="D659">
            <v>0</v>
          </cell>
          <cell r="E659">
            <v>0</v>
          </cell>
          <cell r="F659">
            <v>0</v>
          </cell>
          <cell r="G659">
            <v>0</v>
          </cell>
          <cell r="H659">
            <v>0</v>
          </cell>
          <cell r="I659">
            <v>0</v>
          </cell>
          <cell r="J659">
            <v>0</v>
          </cell>
          <cell r="K659">
            <v>0</v>
          </cell>
        </row>
        <row r="660">
          <cell r="A660" t="str">
            <v>-</v>
          </cell>
          <cell r="B660" t="str">
            <v xml:space="preserve">CAMBIO CERTIFICADOS DE DEPOSITOS EXPR EN US$ ACDO, </v>
          </cell>
          <cell r="C660">
            <v>-3611</v>
          </cell>
          <cell r="D660">
            <v>-3611</v>
          </cell>
          <cell r="E660">
            <v>-3611</v>
          </cell>
          <cell r="F660">
            <v>-3611</v>
          </cell>
          <cell r="G660">
            <v>-3611</v>
          </cell>
          <cell r="H660">
            <v>-3611</v>
          </cell>
          <cell r="I660">
            <v>-2889</v>
          </cell>
          <cell r="J660">
            <v>-2889</v>
          </cell>
          <cell r="K660">
            <v>-2889</v>
          </cell>
        </row>
        <row r="661">
          <cell r="A661" t="str">
            <v>13EGNZN</v>
          </cell>
          <cell r="B661" t="str">
            <v>CUENTA CORRIENTE ADMINISTRACION BCNV LEY 18412</v>
          </cell>
          <cell r="C661">
            <v>0</v>
          </cell>
          <cell r="D661">
            <v>0</v>
          </cell>
          <cell r="E661">
            <v>0</v>
          </cell>
          <cell r="F661">
            <v>0</v>
          </cell>
          <cell r="G661">
            <v>0</v>
          </cell>
          <cell r="H661">
            <v>0</v>
          </cell>
          <cell r="I661">
            <v>0</v>
          </cell>
          <cell r="J661">
            <v>0</v>
          </cell>
          <cell r="K661">
            <v>0</v>
          </cell>
        </row>
        <row r="662">
          <cell r="A662" t="str">
            <v>13EFNZN</v>
          </cell>
          <cell r="B662" t="str">
            <v xml:space="preserve">CREDITO FISCAL COTIZACION ADICIONAL DE SALUD </v>
          </cell>
          <cell r="C662">
            <v>0</v>
          </cell>
          <cell r="D662">
            <v>0</v>
          </cell>
          <cell r="E662">
            <v>0</v>
          </cell>
          <cell r="F662">
            <v>0</v>
          </cell>
          <cell r="G662">
            <v>0</v>
          </cell>
          <cell r="H662">
            <v>0</v>
          </cell>
          <cell r="I662">
            <v>0</v>
          </cell>
          <cell r="J662">
            <v>0</v>
          </cell>
          <cell r="K662">
            <v>0</v>
          </cell>
        </row>
        <row r="663">
          <cell r="A663" t="str">
            <v>13FHNZN</v>
          </cell>
          <cell r="B663" t="str">
            <v xml:space="preserve">MATERIALES EN EXISTENCIA </v>
          </cell>
          <cell r="C663">
            <v>31</v>
          </cell>
          <cell r="D663">
            <v>30</v>
          </cell>
          <cell r="E663">
            <v>30</v>
          </cell>
          <cell r="F663">
            <v>30</v>
          </cell>
          <cell r="G663">
            <v>30</v>
          </cell>
          <cell r="H663">
            <v>29</v>
          </cell>
          <cell r="I663">
            <v>30</v>
          </cell>
          <cell r="J663">
            <v>30</v>
          </cell>
          <cell r="K663">
            <v>30</v>
          </cell>
        </row>
        <row r="664">
          <cell r="A664" t="str">
            <v>12AGNZN</v>
          </cell>
          <cell r="B664" t="str">
            <v xml:space="preserve">CARTERA ADQUIRIDA A INST.FINANCIERAS </v>
          </cell>
          <cell r="C664">
            <v>0</v>
          </cell>
          <cell r="D664">
            <v>0</v>
          </cell>
          <cell r="E664">
            <v>0</v>
          </cell>
          <cell r="F664">
            <v>0</v>
          </cell>
          <cell r="G664">
            <v>0</v>
          </cell>
          <cell r="H664">
            <v>0</v>
          </cell>
          <cell r="I664">
            <v>0</v>
          </cell>
          <cell r="J664">
            <v>0</v>
          </cell>
          <cell r="K664">
            <v>0</v>
          </cell>
        </row>
        <row r="665">
          <cell r="A665" t="str">
            <v>12FZNZN</v>
          </cell>
          <cell r="B665" t="str">
            <v>REAJ.P.REC.S.CARTERA ADQUIRIDA A INST.FINANC.</v>
          </cell>
          <cell r="C665">
            <v>0</v>
          </cell>
          <cell r="D665">
            <v>0</v>
          </cell>
          <cell r="E665">
            <v>0</v>
          </cell>
          <cell r="F665">
            <v>0</v>
          </cell>
          <cell r="G665">
            <v>0</v>
          </cell>
          <cell r="H665">
            <v>0</v>
          </cell>
          <cell r="I665">
            <v>0</v>
          </cell>
          <cell r="J665">
            <v>0</v>
          </cell>
          <cell r="K665">
            <v>0</v>
          </cell>
        </row>
        <row r="666">
          <cell r="A666" t="str">
            <v>13DVNZN</v>
          </cell>
          <cell r="B666" t="str">
            <v xml:space="preserve">COMPRA CARTERA C/PACTO REVENTA PAG.LETRAS AC.1555, </v>
          </cell>
          <cell r="C666">
            <v>0</v>
          </cell>
          <cell r="D666">
            <v>0</v>
          </cell>
          <cell r="E666">
            <v>0</v>
          </cell>
          <cell r="F666">
            <v>0</v>
          </cell>
          <cell r="G666">
            <v>0</v>
          </cell>
          <cell r="H666">
            <v>0</v>
          </cell>
          <cell r="I666">
            <v>0</v>
          </cell>
          <cell r="J666">
            <v>0</v>
          </cell>
          <cell r="K666">
            <v>0</v>
          </cell>
        </row>
        <row r="667">
          <cell r="A667" t="str">
            <v>13DWNZN</v>
          </cell>
          <cell r="B667" t="str">
            <v xml:space="preserve">REAJ.COMP.CART.C/PACTO REVTA.PAG.C.LETRAS AC.1555, </v>
          </cell>
          <cell r="C667">
            <v>0</v>
          </cell>
          <cell r="D667">
            <v>0</v>
          </cell>
          <cell r="E667">
            <v>0</v>
          </cell>
          <cell r="F667">
            <v>0</v>
          </cell>
          <cell r="G667">
            <v>0</v>
          </cell>
          <cell r="H667">
            <v>0</v>
          </cell>
          <cell r="I667">
            <v>0</v>
          </cell>
          <cell r="J667">
            <v>0</v>
          </cell>
          <cell r="K667">
            <v>0</v>
          </cell>
        </row>
        <row r="668">
          <cell r="A668" t="str">
            <v>13EONZN</v>
          </cell>
          <cell r="B668" t="str">
            <v>ARTICULO 19 LEY N° 19396</v>
          </cell>
          <cell r="C668">
            <v>377981</v>
          </cell>
          <cell r="D668">
            <v>378360</v>
          </cell>
          <cell r="E668">
            <v>381396</v>
          </cell>
          <cell r="F668">
            <v>385571</v>
          </cell>
          <cell r="G668">
            <v>385191</v>
          </cell>
          <cell r="H668">
            <v>383673</v>
          </cell>
          <cell r="I668">
            <v>383673</v>
          </cell>
          <cell r="J668">
            <v>383673</v>
          </cell>
          <cell r="K668">
            <v>384053</v>
          </cell>
        </row>
        <row r="669">
          <cell r="A669" t="str">
            <v>13AINZN</v>
          </cell>
          <cell r="B669" t="str">
            <v xml:space="preserve">CUENTAS DE CAMBIOS </v>
          </cell>
          <cell r="C669">
            <v>0</v>
          </cell>
          <cell r="D669">
            <v>0</v>
          </cell>
          <cell r="E669">
            <v>0</v>
          </cell>
          <cell r="F669">
            <v>0</v>
          </cell>
          <cell r="G669">
            <v>0</v>
          </cell>
          <cell r="H669">
            <v>0</v>
          </cell>
          <cell r="I669">
            <v>0</v>
          </cell>
          <cell r="J669">
            <v>0</v>
          </cell>
          <cell r="K669">
            <v>0</v>
          </cell>
        </row>
        <row r="670">
          <cell r="A670" t="str">
            <v>13FINZN</v>
          </cell>
          <cell r="B670" t="str">
            <v>GASTOS ESTADIO EN ESPERA LIQUIDACION SEGURO</v>
          </cell>
          <cell r="C670">
            <v>0</v>
          </cell>
          <cell r="D670">
            <v>0</v>
          </cell>
          <cell r="E670">
            <v>0</v>
          </cell>
          <cell r="F670">
            <v>0</v>
          </cell>
          <cell r="G670">
            <v>0</v>
          </cell>
          <cell r="H670">
            <v>0</v>
          </cell>
          <cell r="I670">
            <v>0</v>
          </cell>
          <cell r="J670">
            <v>0</v>
          </cell>
          <cell r="K670">
            <v>0</v>
          </cell>
        </row>
        <row r="671">
          <cell r="A671" t="str">
            <v>13FJNZN</v>
          </cell>
          <cell r="B671" t="str">
            <v>VALORES P/REC EN REC.VTA. ACCIONES DACION PAGO</v>
          </cell>
          <cell r="C671">
            <v>0</v>
          </cell>
          <cell r="D671">
            <v>0</v>
          </cell>
          <cell r="E671">
            <v>0</v>
          </cell>
          <cell r="F671">
            <v>0</v>
          </cell>
          <cell r="G671">
            <v>0</v>
          </cell>
          <cell r="H671">
            <v>0</v>
          </cell>
          <cell r="I671">
            <v>0</v>
          </cell>
          <cell r="J671">
            <v>0</v>
          </cell>
          <cell r="K671">
            <v>0</v>
          </cell>
        </row>
        <row r="672">
          <cell r="A672" t="str">
            <v>-</v>
          </cell>
          <cell r="B672" t="str">
            <v>CAMBIO DE DOLAR SINGAPUR</v>
          </cell>
          <cell r="C672">
            <v>5</v>
          </cell>
          <cell r="D672">
            <v>5</v>
          </cell>
          <cell r="E672">
            <v>5</v>
          </cell>
          <cell r="F672">
            <v>5</v>
          </cell>
          <cell r="G672">
            <v>5</v>
          </cell>
          <cell r="H672">
            <v>5</v>
          </cell>
          <cell r="I672">
            <v>5</v>
          </cell>
          <cell r="J672">
            <v>5</v>
          </cell>
          <cell r="K672">
            <v>5</v>
          </cell>
        </row>
        <row r="673">
          <cell r="A673" t="str">
            <v>13FKNZN</v>
          </cell>
          <cell r="B673" t="str">
            <v>CUENTA CORRIENTE CON ESTADIO</v>
          </cell>
          <cell r="C673">
            <v>454</v>
          </cell>
          <cell r="D673">
            <v>464</v>
          </cell>
          <cell r="E673">
            <v>466</v>
          </cell>
          <cell r="F673">
            <v>472</v>
          </cell>
          <cell r="G673">
            <v>495</v>
          </cell>
          <cell r="H673">
            <v>502</v>
          </cell>
          <cell r="I673">
            <v>502</v>
          </cell>
          <cell r="J673">
            <v>505</v>
          </cell>
          <cell r="K673">
            <v>500</v>
          </cell>
        </row>
        <row r="674">
          <cell r="A674" t="str">
            <v>13FLNZN</v>
          </cell>
          <cell r="B674" t="str">
            <v>CUENTA CORRIENTE CON BALNEARIO</v>
          </cell>
          <cell r="C674">
            <v>22</v>
          </cell>
          <cell r="D674">
            <v>26</v>
          </cell>
          <cell r="E674">
            <v>29</v>
          </cell>
          <cell r="F674">
            <v>31</v>
          </cell>
          <cell r="G674">
            <v>31</v>
          </cell>
          <cell r="H674">
            <v>17</v>
          </cell>
          <cell r="I674">
            <v>11</v>
          </cell>
          <cell r="J674">
            <v>13</v>
          </cell>
          <cell r="K674">
            <v>16</v>
          </cell>
        </row>
        <row r="675">
          <cell r="A675" t="str">
            <v>-</v>
          </cell>
          <cell r="B675" t="str">
            <v>CAMBIO DE EURO</v>
          </cell>
          <cell r="C675">
            <v>1998343</v>
          </cell>
          <cell r="D675">
            <v>2009079</v>
          </cell>
          <cell r="E675">
            <v>1951530</v>
          </cell>
          <cell r="F675">
            <v>1861707</v>
          </cell>
          <cell r="G675">
            <v>1800781</v>
          </cell>
          <cell r="H675">
            <v>1747127</v>
          </cell>
          <cell r="I675">
            <v>1719418</v>
          </cell>
          <cell r="J675">
            <v>1735616</v>
          </cell>
          <cell r="K675">
            <v>1697206</v>
          </cell>
        </row>
        <row r="676">
          <cell r="A676" t="str">
            <v>22813FMNZN...</v>
          </cell>
          <cell r="B676" t="str">
            <v>INT. Y DESC. PAG ANTICIP. POR BONOS DEL BCENTRAL</v>
          </cell>
          <cell r="C676">
            <v>733</v>
          </cell>
          <cell r="D676">
            <v>739</v>
          </cell>
          <cell r="E676">
            <v>700</v>
          </cell>
          <cell r="F676">
            <v>666</v>
          </cell>
          <cell r="G676">
            <v>694</v>
          </cell>
          <cell r="H676">
            <v>669</v>
          </cell>
          <cell r="I676">
            <v>663</v>
          </cell>
          <cell r="J676">
            <v>645</v>
          </cell>
          <cell r="K676">
            <v>603</v>
          </cell>
        </row>
        <row r="677">
          <cell r="A677" t="str">
            <v>12BFXZN</v>
          </cell>
          <cell r="B677" t="str">
            <v xml:space="preserve">  .CUENTAS DIVERSAS M/E</v>
          </cell>
          <cell r="C677">
            <v>4304768</v>
          </cell>
          <cell r="D677">
            <v>4424383</v>
          </cell>
          <cell r="E677">
            <v>4277484</v>
          </cell>
          <cell r="F677">
            <v>4154481</v>
          </cell>
          <cell r="G677">
            <v>4189445</v>
          </cell>
          <cell r="H677">
            <v>3910045</v>
          </cell>
          <cell r="I677">
            <v>3962349</v>
          </cell>
          <cell r="J677">
            <v>3932349</v>
          </cell>
          <cell r="K677">
            <v>3744578</v>
          </cell>
        </row>
        <row r="678">
          <cell r="A678" t="str">
            <v>13AJEZN</v>
          </cell>
          <cell r="B678" t="str">
            <v xml:space="preserve">OFICINAS </v>
          </cell>
          <cell r="C678">
            <v>0</v>
          </cell>
          <cell r="D678">
            <v>0</v>
          </cell>
          <cell r="E678">
            <v>0</v>
          </cell>
          <cell r="F678">
            <v>0</v>
          </cell>
          <cell r="G678">
            <v>0</v>
          </cell>
          <cell r="H678">
            <v>0</v>
          </cell>
          <cell r="I678">
            <v>0</v>
          </cell>
          <cell r="J678">
            <v>0</v>
          </cell>
          <cell r="K678">
            <v>0</v>
          </cell>
        </row>
        <row r="679">
          <cell r="A679" t="str">
            <v>13AHEZN</v>
          </cell>
          <cell r="B679" t="str">
            <v>OPERACIONES PENDIENTES</v>
          </cell>
          <cell r="C679">
            <v>2</v>
          </cell>
          <cell r="D679">
            <v>2</v>
          </cell>
          <cell r="E679">
            <v>2</v>
          </cell>
          <cell r="F679">
            <v>2</v>
          </cell>
          <cell r="G679">
            <v>16</v>
          </cell>
          <cell r="H679">
            <v>0</v>
          </cell>
          <cell r="I679">
            <v>0</v>
          </cell>
          <cell r="J679">
            <v>1</v>
          </cell>
          <cell r="K679">
            <v>2</v>
          </cell>
        </row>
        <row r="680">
          <cell r="A680" t="str">
            <v>13AXEZN</v>
          </cell>
          <cell r="B680" t="str">
            <v xml:space="preserve">GASTOS ANTICIPADOS </v>
          </cell>
          <cell r="C680">
            <v>43</v>
          </cell>
          <cell r="D680">
            <v>45</v>
          </cell>
          <cell r="E680">
            <v>43</v>
          </cell>
          <cell r="F680">
            <v>42</v>
          </cell>
          <cell r="G680">
            <v>52</v>
          </cell>
          <cell r="H680">
            <v>41</v>
          </cell>
          <cell r="I680">
            <v>42</v>
          </cell>
          <cell r="J680">
            <v>40</v>
          </cell>
          <cell r="K680">
            <v>40</v>
          </cell>
        </row>
        <row r="681">
          <cell r="A681" t="str">
            <v>-</v>
          </cell>
          <cell r="B681" t="str">
            <v>INTS.PAG.ANTIC.P/VTAS.PDBC</v>
          </cell>
          <cell r="C681">
            <v>0</v>
          </cell>
          <cell r="D681">
            <v>0</v>
          </cell>
          <cell r="E681">
            <v>0</v>
          </cell>
          <cell r="F681">
            <v>0</v>
          </cell>
          <cell r="G681">
            <v>0</v>
          </cell>
          <cell r="H681">
            <v>0</v>
          </cell>
          <cell r="I681">
            <v>0</v>
          </cell>
          <cell r="J681">
            <v>0</v>
          </cell>
          <cell r="K681">
            <v>0</v>
          </cell>
        </row>
        <row r="682">
          <cell r="A682" t="str">
            <v>-</v>
          </cell>
          <cell r="B682" t="str">
            <v>INTERES PAG.ANTICIP.POR VTAS DE PDBC</v>
          </cell>
          <cell r="C682">
            <v>0</v>
          </cell>
          <cell r="D682">
            <v>0</v>
          </cell>
          <cell r="E682">
            <v>0</v>
          </cell>
          <cell r="F682">
            <v>0</v>
          </cell>
          <cell r="G682">
            <v>0</v>
          </cell>
          <cell r="H682">
            <v>0</v>
          </cell>
          <cell r="I682">
            <v>0</v>
          </cell>
          <cell r="J682">
            <v>0</v>
          </cell>
          <cell r="K682">
            <v>0</v>
          </cell>
        </row>
        <row r="683">
          <cell r="A683" t="str">
            <v>13DNEZN</v>
          </cell>
          <cell r="B683" t="str">
            <v>INTERESES Y DESC.PAGADOS ANTICIPADAMENTE</v>
          </cell>
          <cell r="C683">
            <v>0</v>
          </cell>
          <cell r="D683">
            <v>0</v>
          </cell>
          <cell r="E683">
            <v>0</v>
          </cell>
          <cell r="F683">
            <v>0</v>
          </cell>
          <cell r="G683">
            <v>0</v>
          </cell>
          <cell r="H683">
            <v>0</v>
          </cell>
          <cell r="I683">
            <v>0</v>
          </cell>
          <cell r="J683">
            <v>0</v>
          </cell>
          <cell r="K683">
            <v>0</v>
          </cell>
        </row>
        <row r="684">
          <cell r="A684" t="str">
            <v>13DVEZN</v>
          </cell>
          <cell r="B684" t="str">
            <v xml:space="preserve">EGRESOS SUJETOS A LIQUID.FINAL S.CONT.EURODOLARES, </v>
          </cell>
          <cell r="C684">
            <v>0</v>
          </cell>
          <cell r="D684">
            <v>0</v>
          </cell>
          <cell r="E684">
            <v>0</v>
          </cell>
          <cell r="F684">
            <v>0</v>
          </cell>
          <cell r="G684">
            <v>0</v>
          </cell>
          <cell r="H684">
            <v>0</v>
          </cell>
          <cell r="I684">
            <v>0</v>
          </cell>
          <cell r="J684">
            <v>0</v>
          </cell>
          <cell r="K684">
            <v>0</v>
          </cell>
        </row>
        <row r="685">
          <cell r="A685" t="str">
            <v>13DOEZN</v>
          </cell>
          <cell r="B685" t="str">
            <v xml:space="preserve">COMISIONES PAGADAS Y NO DEVENGADAS POR CRED.EXT </v>
          </cell>
          <cell r="C685">
            <v>0</v>
          </cell>
          <cell r="D685">
            <v>0</v>
          </cell>
          <cell r="E685">
            <v>0</v>
          </cell>
          <cell r="F685">
            <v>0</v>
          </cell>
          <cell r="G685">
            <v>0</v>
          </cell>
          <cell r="H685">
            <v>0</v>
          </cell>
          <cell r="I685">
            <v>0</v>
          </cell>
          <cell r="J685">
            <v>0</v>
          </cell>
          <cell r="K685">
            <v>0</v>
          </cell>
        </row>
        <row r="686">
          <cell r="A686" t="str">
            <v>-</v>
          </cell>
          <cell r="B686" t="str">
            <v xml:space="preserve">CARGO DIFERIDO POR INDEMNIZACION ANOS DE SERVICIO, </v>
          </cell>
          <cell r="C686">
            <v>0</v>
          </cell>
          <cell r="D686">
            <v>0</v>
          </cell>
          <cell r="E686">
            <v>0</v>
          </cell>
          <cell r="F686">
            <v>0</v>
          </cell>
          <cell r="G686">
            <v>0</v>
          </cell>
          <cell r="H686">
            <v>0</v>
          </cell>
          <cell r="I686">
            <v>0</v>
          </cell>
          <cell r="J686">
            <v>0</v>
          </cell>
          <cell r="K686">
            <v>0</v>
          </cell>
        </row>
        <row r="687">
          <cell r="A687" t="str">
            <v>13FBEZN</v>
          </cell>
          <cell r="B687" t="str">
            <v xml:space="preserve">FONDOS POR RENDIR </v>
          </cell>
          <cell r="C687">
            <v>0</v>
          </cell>
          <cell r="D687">
            <v>0</v>
          </cell>
          <cell r="E687">
            <v>0</v>
          </cell>
          <cell r="F687">
            <v>0</v>
          </cell>
          <cell r="G687">
            <v>0</v>
          </cell>
          <cell r="H687">
            <v>0</v>
          </cell>
          <cell r="I687">
            <v>0</v>
          </cell>
          <cell r="J687">
            <v>0</v>
          </cell>
          <cell r="K687">
            <v>0</v>
          </cell>
        </row>
        <row r="688">
          <cell r="A688" t="str">
            <v>-</v>
          </cell>
          <cell r="B688" t="str">
            <v>ANTICIPOS</v>
          </cell>
          <cell r="C688">
            <v>0</v>
          </cell>
          <cell r="D688">
            <v>0</v>
          </cell>
          <cell r="E688">
            <v>0</v>
          </cell>
          <cell r="F688">
            <v>0</v>
          </cell>
          <cell r="G688">
            <v>0</v>
          </cell>
          <cell r="H688">
            <v>0</v>
          </cell>
          <cell r="I688">
            <v>0</v>
          </cell>
          <cell r="J688">
            <v>0</v>
          </cell>
          <cell r="K688">
            <v>0</v>
          </cell>
        </row>
        <row r="689">
          <cell r="A689" t="str">
            <v>13FDEZN</v>
          </cell>
          <cell r="B689" t="str">
            <v xml:space="preserve">DESCUENTOS POR PAGARES FISCO LEY 18768 </v>
          </cell>
          <cell r="C689">
            <v>0</v>
          </cell>
          <cell r="D689">
            <v>0</v>
          </cell>
          <cell r="E689">
            <v>0</v>
          </cell>
          <cell r="F689">
            <v>0</v>
          </cell>
          <cell r="G689">
            <v>0</v>
          </cell>
          <cell r="H689">
            <v>0</v>
          </cell>
          <cell r="I689">
            <v>0</v>
          </cell>
          <cell r="J689">
            <v>0</v>
          </cell>
          <cell r="K689">
            <v>0</v>
          </cell>
        </row>
        <row r="690">
          <cell r="A690" t="str">
            <v>-</v>
          </cell>
          <cell r="B690" t="str">
            <v xml:space="preserve">DESCUENTOS POR EFECTUAR EN VENTA DE PAGARES A AFP, </v>
          </cell>
          <cell r="C690">
            <v>0</v>
          </cell>
          <cell r="D690">
            <v>0</v>
          </cell>
          <cell r="E690">
            <v>0</v>
          </cell>
          <cell r="F690">
            <v>0</v>
          </cell>
          <cell r="G690">
            <v>0</v>
          </cell>
          <cell r="H690">
            <v>0</v>
          </cell>
          <cell r="I690">
            <v>0</v>
          </cell>
          <cell r="J690">
            <v>0</v>
          </cell>
          <cell r="K690">
            <v>0</v>
          </cell>
        </row>
        <row r="691">
          <cell r="A691" t="str">
            <v>-</v>
          </cell>
          <cell r="B691" t="str">
            <v xml:space="preserve">TITULOS RECONOCIMIENTO DEUDA CAP XIX DEL CNCI POR, </v>
          </cell>
          <cell r="C691">
            <v>0</v>
          </cell>
          <cell r="D691">
            <v>0</v>
          </cell>
          <cell r="E691">
            <v>0</v>
          </cell>
          <cell r="F691">
            <v>0</v>
          </cell>
          <cell r="G691">
            <v>0</v>
          </cell>
          <cell r="H691">
            <v>0</v>
          </cell>
          <cell r="I691">
            <v>0</v>
          </cell>
          <cell r="J691">
            <v>0</v>
          </cell>
          <cell r="K691">
            <v>0</v>
          </cell>
        </row>
        <row r="692">
          <cell r="A692" t="str">
            <v>13FFEZN</v>
          </cell>
          <cell r="B692" t="str">
            <v xml:space="preserve">DOLARES P.REC.DE BCOS.P.COMP.MESA DE DINERO </v>
          </cell>
          <cell r="C692">
            <v>0</v>
          </cell>
          <cell r="D692">
            <v>0</v>
          </cell>
          <cell r="E692">
            <v>0</v>
          </cell>
          <cell r="F692">
            <v>0</v>
          </cell>
          <cell r="G692">
            <v>0</v>
          </cell>
          <cell r="H692">
            <v>0</v>
          </cell>
          <cell r="I692">
            <v>0</v>
          </cell>
          <cell r="J692">
            <v>0</v>
          </cell>
          <cell r="K692">
            <v>0</v>
          </cell>
        </row>
        <row r="693">
          <cell r="A693" t="str">
            <v>-</v>
          </cell>
          <cell r="B693" t="str">
            <v xml:space="preserve">PESOS P.REC.DE BCOS.P.VTA.DOLARES MESA DE DINERO </v>
          </cell>
          <cell r="C693">
            <v>0</v>
          </cell>
          <cell r="D693">
            <v>0</v>
          </cell>
          <cell r="E693">
            <v>0</v>
          </cell>
          <cell r="F693">
            <v>0</v>
          </cell>
          <cell r="G693">
            <v>0</v>
          </cell>
          <cell r="H693">
            <v>0</v>
          </cell>
          <cell r="I693">
            <v>0</v>
          </cell>
          <cell r="J693">
            <v>0</v>
          </cell>
          <cell r="K693">
            <v>0</v>
          </cell>
        </row>
        <row r="694">
          <cell r="A694" t="str">
            <v>-</v>
          </cell>
          <cell r="B694" t="str">
            <v>CPRA.PDBC C/PACTO RETROVTA.</v>
          </cell>
          <cell r="C694">
            <v>0</v>
          </cell>
          <cell r="D694">
            <v>0</v>
          </cell>
          <cell r="E694">
            <v>0</v>
          </cell>
          <cell r="F694">
            <v>0</v>
          </cell>
          <cell r="G694">
            <v>0</v>
          </cell>
          <cell r="H694">
            <v>0</v>
          </cell>
          <cell r="I694">
            <v>0</v>
          </cell>
          <cell r="J694">
            <v>0</v>
          </cell>
          <cell r="K694">
            <v>0</v>
          </cell>
        </row>
        <row r="695">
          <cell r="A695" t="str">
            <v>-</v>
          </cell>
          <cell r="B695" t="str">
            <v xml:space="preserve">COMPRA DE PDBC CON PACTO DE RETROVENTA </v>
          </cell>
          <cell r="C695">
            <v>0</v>
          </cell>
          <cell r="D695">
            <v>0</v>
          </cell>
          <cell r="E695">
            <v>0</v>
          </cell>
          <cell r="F695">
            <v>0</v>
          </cell>
          <cell r="G695">
            <v>0</v>
          </cell>
          <cell r="H695">
            <v>0</v>
          </cell>
          <cell r="I695">
            <v>0</v>
          </cell>
          <cell r="J695">
            <v>0</v>
          </cell>
          <cell r="K695">
            <v>0</v>
          </cell>
        </row>
        <row r="696">
          <cell r="A696" t="str">
            <v>-</v>
          </cell>
          <cell r="B696" t="str">
            <v xml:space="preserve">REAJ.P/RECIBIR POR PDBC COMPRADOS CON PACTO RETR.M, </v>
          </cell>
          <cell r="C696">
            <v>0</v>
          </cell>
          <cell r="D696">
            <v>0</v>
          </cell>
          <cell r="E696">
            <v>0</v>
          </cell>
          <cell r="F696">
            <v>0</v>
          </cell>
          <cell r="G696">
            <v>0</v>
          </cell>
          <cell r="H696">
            <v>0</v>
          </cell>
          <cell r="I696">
            <v>0</v>
          </cell>
          <cell r="J696">
            <v>0</v>
          </cell>
          <cell r="K696">
            <v>0</v>
          </cell>
        </row>
        <row r="697">
          <cell r="A697" t="str">
            <v>-</v>
          </cell>
          <cell r="B697" t="str">
            <v xml:space="preserve">CANJE </v>
          </cell>
          <cell r="C697">
            <v>0</v>
          </cell>
          <cell r="D697">
            <v>0</v>
          </cell>
          <cell r="E697">
            <v>0</v>
          </cell>
          <cell r="F697">
            <v>0</v>
          </cell>
          <cell r="G697">
            <v>0</v>
          </cell>
          <cell r="H697">
            <v>0</v>
          </cell>
          <cell r="I697">
            <v>0</v>
          </cell>
          <cell r="J697">
            <v>0</v>
          </cell>
          <cell r="K697">
            <v>0</v>
          </cell>
        </row>
        <row r="698">
          <cell r="A698" t="str">
            <v>13AIEZN</v>
          </cell>
          <cell r="B698" t="str">
            <v>DEUDORES P/ARBITRAJES A FUTURO</v>
          </cell>
          <cell r="C698">
            <v>0</v>
          </cell>
          <cell r="D698">
            <v>0</v>
          </cell>
          <cell r="E698">
            <v>0</v>
          </cell>
          <cell r="F698">
            <v>0</v>
          </cell>
          <cell r="G698">
            <v>0</v>
          </cell>
          <cell r="H698">
            <v>0</v>
          </cell>
          <cell r="I698">
            <v>0</v>
          </cell>
          <cell r="J698">
            <v>0</v>
          </cell>
          <cell r="K698">
            <v>0</v>
          </cell>
        </row>
        <row r="699">
          <cell r="A699" t="str">
            <v>13ADEZN</v>
          </cell>
          <cell r="B699" t="str">
            <v xml:space="preserve">DOCUMENTOS VENCIDOS  </v>
          </cell>
          <cell r="C699">
            <v>0</v>
          </cell>
          <cell r="D699">
            <v>0</v>
          </cell>
          <cell r="E699">
            <v>0</v>
          </cell>
          <cell r="F699">
            <v>0</v>
          </cell>
          <cell r="G699">
            <v>0</v>
          </cell>
          <cell r="H699">
            <v>0</v>
          </cell>
          <cell r="I699">
            <v>0</v>
          </cell>
          <cell r="J699">
            <v>0</v>
          </cell>
          <cell r="K699">
            <v>0</v>
          </cell>
        </row>
        <row r="700">
          <cell r="A700" t="str">
            <v>-</v>
          </cell>
          <cell r="B700" t="str">
            <v xml:space="preserve">DOCUM.EN COBRO JUDICIAL </v>
          </cell>
          <cell r="C700">
            <v>0</v>
          </cell>
          <cell r="D700">
            <v>0</v>
          </cell>
          <cell r="E700">
            <v>0</v>
          </cell>
          <cell r="F700">
            <v>0</v>
          </cell>
          <cell r="G700">
            <v>0</v>
          </cell>
          <cell r="H700">
            <v>0</v>
          </cell>
          <cell r="I700">
            <v>0</v>
          </cell>
          <cell r="J700">
            <v>0</v>
          </cell>
          <cell r="K700">
            <v>0</v>
          </cell>
        </row>
        <row r="701">
          <cell r="A701" t="str">
            <v>-</v>
          </cell>
          <cell r="B701" t="str">
            <v xml:space="preserve">DOCUMENTOS CASTIGADOS  </v>
          </cell>
          <cell r="C701">
            <v>0</v>
          </cell>
          <cell r="D701">
            <v>0</v>
          </cell>
          <cell r="E701">
            <v>0</v>
          </cell>
          <cell r="F701">
            <v>0</v>
          </cell>
          <cell r="G701">
            <v>0</v>
          </cell>
          <cell r="H701">
            <v>0</v>
          </cell>
          <cell r="I701">
            <v>0</v>
          </cell>
          <cell r="J701">
            <v>0</v>
          </cell>
          <cell r="K701">
            <v>0</v>
          </cell>
        </row>
        <row r="702">
          <cell r="A702" t="str">
            <v>14AEEZN</v>
          </cell>
          <cell r="B702" t="str">
            <v xml:space="preserve">CAJA </v>
          </cell>
          <cell r="C702">
            <v>0</v>
          </cell>
          <cell r="D702">
            <v>0</v>
          </cell>
          <cell r="E702">
            <v>0</v>
          </cell>
          <cell r="F702">
            <v>0</v>
          </cell>
          <cell r="G702">
            <v>0</v>
          </cell>
          <cell r="H702">
            <v>0</v>
          </cell>
          <cell r="I702">
            <v>0</v>
          </cell>
          <cell r="J702">
            <v>0</v>
          </cell>
          <cell r="K702">
            <v>0</v>
          </cell>
        </row>
        <row r="703">
          <cell r="A703" t="str">
            <v>-</v>
          </cell>
          <cell r="B703" t="str">
            <v xml:space="preserve">BILLETES INUTILIZADOS Y NO DESTRUIDOS </v>
          </cell>
          <cell r="C703">
            <v>0</v>
          </cell>
          <cell r="D703">
            <v>0</v>
          </cell>
          <cell r="E703">
            <v>0</v>
          </cell>
          <cell r="F703">
            <v>0</v>
          </cell>
          <cell r="G703">
            <v>0</v>
          </cell>
          <cell r="H703">
            <v>0</v>
          </cell>
          <cell r="I703">
            <v>0</v>
          </cell>
          <cell r="J703">
            <v>0</v>
          </cell>
          <cell r="K703">
            <v>0</v>
          </cell>
        </row>
        <row r="704">
          <cell r="A704" t="str">
            <v>-</v>
          </cell>
          <cell r="B704" t="str">
            <v xml:space="preserve">CUENTA CON ESTADIO    </v>
          </cell>
          <cell r="C704">
            <v>0</v>
          </cell>
          <cell r="D704">
            <v>0</v>
          </cell>
          <cell r="E704">
            <v>0</v>
          </cell>
          <cell r="F704">
            <v>0</v>
          </cell>
          <cell r="G704">
            <v>0</v>
          </cell>
          <cell r="H704">
            <v>0</v>
          </cell>
          <cell r="I704">
            <v>0</v>
          </cell>
          <cell r="J704">
            <v>0</v>
          </cell>
          <cell r="K704">
            <v>0</v>
          </cell>
        </row>
        <row r="705">
          <cell r="A705" t="str">
            <v>-</v>
          </cell>
          <cell r="B705" t="str">
            <v xml:space="preserve">CORRESP.EN PAIS-BCO.ESTADO </v>
          </cell>
          <cell r="C705">
            <v>0</v>
          </cell>
          <cell r="D705">
            <v>0</v>
          </cell>
          <cell r="E705">
            <v>0</v>
          </cell>
          <cell r="F705">
            <v>0</v>
          </cell>
          <cell r="G705">
            <v>0</v>
          </cell>
          <cell r="H705">
            <v>0</v>
          </cell>
          <cell r="I705">
            <v>0</v>
          </cell>
          <cell r="J705">
            <v>0</v>
          </cell>
          <cell r="K705">
            <v>0</v>
          </cell>
        </row>
        <row r="706">
          <cell r="A706" t="str">
            <v>-</v>
          </cell>
          <cell r="B706" t="str">
            <v xml:space="preserve">REMESAS EN TRANSITO </v>
          </cell>
          <cell r="C706">
            <v>0</v>
          </cell>
          <cell r="D706">
            <v>0</v>
          </cell>
          <cell r="E706">
            <v>0</v>
          </cell>
          <cell r="F706">
            <v>0</v>
          </cell>
          <cell r="G706">
            <v>0</v>
          </cell>
          <cell r="H706">
            <v>0</v>
          </cell>
          <cell r="I706">
            <v>0</v>
          </cell>
          <cell r="J706">
            <v>0</v>
          </cell>
          <cell r="K706">
            <v>0</v>
          </cell>
        </row>
        <row r="707">
          <cell r="A707" t="str">
            <v>12AEEZN</v>
          </cell>
          <cell r="B707" t="str">
            <v xml:space="preserve">CUENTA CON BALNEARIO </v>
          </cell>
          <cell r="C707">
            <v>0</v>
          </cell>
          <cell r="D707">
            <v>0</v>
          </cell>
          <cell r="E707">
            <v>0</v>
          </cell>
          <cell r="F707">
            <v>0</v>
          </cell>
          <cell r="G707">
            <v>0</v>
          </cell>
          <cell r="H707">
            <v>0</v>
          </cell>
          <cell r="I707">
            <v>0</v>
          </cell>
          <cell r="J707">
            <v>0</v>
          </cell>
          <cell r="K707">
            <v>0</v>
          </cell>
        </row>
        <row r="708">
          <cell r="A708" t="str">
            <v>13APEZN</v>
          </cell>
          <cell r="B708" t="str">
            <v xml:space="preserve">INTS.P/REC.SUJ.ANALISIS </v>
          </cell>
          <cell r="C708">
            <v>0</v>
          </cell>
          <cell r="D708">
            <v>0</v>
          </cell>
          <cell r="E708">
            <v>0</v>
          </cell>
          <cell r="F708">
            <v>0</v>
          </cell>
          <cell r="G708">
            <v>0</v>
          </cell>
          <cell r="H708">
            <v>0</v>
          </cell>
          <cell r="I708">
            <v>0</v>
          </cell>
          <cell r="J708">
            <v>0</v>
          </cell>
          <cell r="K708">
            <v>9</v>
          </cell>
        </row>
        <row r="709">
          <cell r="A709" t="str">
            <v>13AQEZN</v>
          </cell>
          <cell r="B709" t="str">
            <v xml:space="preserve">ANTICIPO CRED AGRIC BID IC-CH ME, </v>
          </cell>
          <cell r="C709">
            <v>0</v>
          </cell>
          <cell r="D709">
            <v>0</v>
          </cell>
          <cell r="E709">
            <v>0</v>
          </cell>
          <cell r="F709">
            <v>0</v>
          </cell>
          <cell r="G709">
            <v>0</v>
          </cell>
          <cell r="H709">
            <v>0</v>
          </cell>
          <cell r="I709">
            <v>0</v>
          </cell>
          <cell r="J709">
            <v>0</v>
          </cell>
          <cell r="K709">
            <v>0</v>
          </cell>
        </row>
        <row r="710">
          <cell r="A710" t="str">
            <v>-</v>
          </cell>
          <cell r="B710" t="str">
            <v xml:space="preserve">ANTICIPOS PARA BENEFICIO DEL PERSONAL </v>
          </cell>
          <cell r="C710">
            <v>0</v>
          </cell>
          <cell r="D710">
            <v>0</v>
          </cell>
          <cell r="E710">
            <v>0</v>
          </cell>
          <cell r="F710">
            <v>0</v>
          </cell>
          <cell r="G710">
            <v>0</v>
          </cell>
          <cell r="H710">
            <v>0</v>
          </cell>
          <cell r="I710">
            <v>0</v>
          </cell>
          <cell r="J710">
            <v>0</v>
          </cell>
          <cell r="K710">
            <v>0</v>
          </cell>
        </row>
        <row r="711">
          <cell r="A711" t="str">
            <v>-</v>
          </cell>
          <cell r="B711" t="str">
            <v xml:space="preserve">IMPTOS.VTAS.SERV.IVA-CRE.FISC, </v>
          </cell>
          <cell r="C711">
            <v>0</v>
          </cell>
          <cell r="D711">
            <v>0</v>
          </cell>
          <cell r="E711">
            <v>0</v>
          </cell>
          <cell r="F711">
            <v>0</v>
          </cell>
          <cell r="G711">
            <v>0</v>
          </cell>
          <cell r="H711">
            <v>0</v>
          </cell>
          <cell r="I711">
            <v>0</v>
          </cell>
          <cell r="J711">
            <v>0</v>
          </cell>
          <cell r="K711">
            <v>0</v>
          </cell>
        </row>
        <row r="712">
          <cell r="A712" t="str">
            <v>13ABEZN</v>
          </cell>
          <cell r="B712" t="str">
            <v xml:space="preserve">IMPORT.DEL BCO.EN TRAMITE </v>
          </cell>
          <cell r="C712">
            <v>0</v>
          </cell>
          <cell r="D712">
            <v>0</v>
          </cell>
          <cell r="E712">
            <v>0</v>
          </cell>
          <cell r="F712">
            <v>0</v>
          </cell>
          <cell r="G712">
            <v>13</v>
          </cell>
          <cell r="H712">
            <v>13</v>
          </cell>
          <cell r="I712">
            <v>13</v>
          </cell>
          <cell r="J712">
            <v>13</v>
          </cell>
          <cell r="K712">
            <v>12</v>
          </cell>
        </row>
        <row r="713">
          <cell r="A713" t="str">
            <v>13AEEZN</v>
          </cell>
          <cell r="B713" t="str">
            <v xml:space="preserve">CUENTAS DIVERSAS </v>
          </cell>
          <cell r="C713">
            <v>0</v>
          </cell>
          <cell r="D713">
            <v>0</v>
          </cell>
          <cell r="E713">
            <v>0</v>
          </cell>
          <cell r="F713">
            <v>0</v>
          </cell>
          <cell r="G713">
            <v>0</v>
          </cell>
          <cell r="H713">
            <v>0</v>
          </cell>
          <cell r="I713">
            <v>0</v>
          </cell>
          <cell r="J713">
            <v>0</v>
          </cell>
          <cell r="K713">
            <v>0</v>
          </cell>
        </row>
        <row r="714">
          <cell r="A714" t="str">
            <v>13ACEZN</v>
          </cell>
          <cell r="B714" t="str">
            <v xml:space="preserve">VARIOS DEUDORES </v>
          </cell>
          <cell r="C714">
            <v>0</v>
          </cell>
          <cell r="D714">
            <v>0</v>
          </cell>
          <cell r="E714">
            <v>0</v>
          </cell>
          <cell r="F714">
            <v>0</v>
          </cell>
          <cell r="G714">
            <v>0</v>
          </cell>
          <cell r="H714">
            <v>0</v>
          </cell>
          <cell r="I714">
            <v>0</v>
          </cell>
          <cell r="J714">
            <v>0</v>
          </cell>
          <cell r="K714">
            <v>0</v>
          </cell>
        </row>
        <row r="715">
          <cell r="A715" t="str">
            <v>-</v>
          </cell>
          <cell r="B715" t="str">
            <v>APORTE A ISAPRE SPB,</v>
          </cell>
          <cell r="C715">
            <v>0</v>
          </cell>
          <cell r="D715">
            <v>0</v>
          </cell>
          <cell r="E715">
            <v>0</v>
          </cell>
          <cell r="F715">
            <v>0</v>
          </cell>
          <cell r="G715">
            <v>0</v>
          </cell>
          <cell r="H715">
            <v>0</v>
          </cell>
          <cell r="I715">
            <v>0</v>
          </cell>
          <cell r="J715">
            <v>0</v>
          </cell>
          <cell r="K715">
            <v>0</v>
          </cell>
        </row>
        <row r="716">
          <cell r="A716" t="str">
            <v>13AVEZN</v>
          </cell>
          <cell r="B716" t="str">
            <v>DIVISAS ARBITRADAS A FUTURO,</v>
          </cell>
          <cell r="C716">
            <v>0</v>
          </cell>
          <cell r="D716">
            <v>0</v>
          </cell>
          <cell r="E716">
            <v>0</v>
          </cell>
          <cell r="F716">
            <v>0</v>
          </cell>
          <cell r="G716">
            <v>0</v>
          </cell>
          <cell r="H716">
            <v>0</v>
          </cell>
          <cell r="I716">
            <v>0</v>
          </cell>
          <cell r="J716">
            <v>0</v>
          </cell>
          <cell r="K716">
            <v>0</v>
          </cell>
        </row>
        <row r="717">
          <cell r="A717" t="str">
            <v>13DSEZN</v>
          </cell>
          <cell r="B717" t="str">
            <v>PAGARES FISCO POR TRANSFERENCIAS</v>
          </cell>
          <cell r="C717">
            <v>4294171</v>
          </cell>
          <cell r="D717">
            <v>4406446</v>
          </cell>
          <cell r="E717">
            <v>4253354</v>
          </cell>
          <cell r="F717">
            <v>4124472</v>
          </cell>
          <cell r="G717">
            <v>4152540</v>
          </cell>
          <cell r="H717">
            <v>3907282</v>
          </cell>
          <cell r="I717">
            <v>3954412</v>
          </cell>
          <cell r="J717">
            <v>3919387</v>
          </cell>
          <cell r="K717">
            <v>3727394</v>
          </cell>
        </row>
        <row r="718">
          <cell r="A718" t="str">
            <v>-</v>
          </cell>
          <cell r="B718" t="str">
            <v>REAJ.P.RECIB.S.PAGARES FISCO LEY 18267 ART.39</v>
          </cell>
          <cell r="C718">
            <v>0</v>
          </cell>
          <cell r="D718">
            <v>0</v>
          </cell>
          <cell r="E718">
            <v>0</v>
          </cell>
          <cell r="F718">
            <v>0</v>
          </cell>
          <cell r="G718">
            <v>0</v>
          </cell>
          <cell r="H718">
            <v>0</v>
          </cell>
          <cell r="I718">
            <v>0</v>
          </cell>
          <cell r="J718">
            <v>0</v>
          </cell>
          <cell r="K718">
            <v>0</v>
          </cell>
        </row>
        <row r="719">
          <cell r="A719" t="str">
            <v>13DUEZN</v>
          </cell>
          <cell r="B719" t="str">
            <v xml:space="preserve">INTERESES POR RECIBIR SOBRE PAGARES FISCO </v>
          </cell>
          <cell r="C719">
            <v>10552</v>
          </cell>
          <cell r="D719">
            <v>17890</v>
          </cell>
          <cell r="E719">
            <v>24085</v>
          </cell>
          <cell r="F719">
            <v>29965</v>
          </cell>
          <cell r="G719">
            <v>36824</v>
          </cell>
          <cell r="H719">
            <v>2709</v>
          </cell>
          <cell r="I719">
            <v>7882</v>
          </cell>
          <cell r="J719">
            <v>12908</v>
          </cell>
          <cell r="K719">
            <v>17121</v>
          </cell>
        </row>
        <row r="720">
          <cell r="A720" t="str">
            <v>-</v>
          </cell>
          <cell r="B720" t="str">
            <v>MONEDA CORRIENTE CONTRA FONDOS DE RESERVA</v>
          </cell>
          <cell r="C720">
            <v>0</v>
          </cell>
          <cell r="D720">
            <v>0</v>
          </cell>
          <cell r="E720">
            <v>0</v>
          </cell>
          <cell r="F720">
            <v>0</v>
          </cell>
          <cell r="G720">
            <v>0</v>
          </cell>
          <cell r="H720">
            <v>0</v>
          </cell>
          <cell r="I720">
            <v>0</v>
          </cell>
          <cell r="J720">
            <v>0</v>
          </cell>
          <cell r="K720">
            <v>0</v>
          </cell>
        </row>
        <row r="721">
          <cell r="A721" t="str">
            <v>-</v>
          </cell>
          <cell r="B721" t="str">
            <v>EQUIVALENTE POR COMPRA DE CAMBIO FMI,</v>
          </cell>
          <cell r="C721">
            <v>0</v>
          </cell>
          <cell r="D721">
            <v>0</v>
          </cell>
          <cell r="E721">
            <v>0</v>
          </cell>
          <cell r="F721">
            <v>0</v>
          </cell>
          <cell r="G721">
            <v>0</v>
          </cell>
          <cell r="H721">
            <v>0</v>
          </cell>
          <cell r="I721">
            <v>0</v>
          </cell>
          <cell r="J721">
            <v>0</v>
          </cell>
          <cell r="K721">
            <v>0</v>
          </cell>
        </row>
        <row r="722">
          <cell r="A722" t="str">
            <v>-</v>
          </cell>
          <cell r="B722" t="str">
            <v xml:space="preserve">CAMBIO PROVISIONAL COMPRA DE DOLARES USA CON PACTO, </v>
          </cell>
          <cell r="C722">
            <v>0</v>
          </cell>
          <cell r="D722">
            <v>0</v>
          </cell>
          <cell r="E722">
            <v>0</v>
          </cell>
          <cell r="F722">
            <v>0</v>
          </cell>
          <cell r="G722">
            <v>0</v>
          </cell>
          <cell r="H722">
            <v>0</v>
          </cell>
          <cell r="I722">
            <v>0</v>
          </cell>
          <cell r="J722">
            <v>0</v>
          </cell>
          <cell r="K722">
            <v>0</v>
          </cell>
        </row>
        <row r="723">
          <cell r="A723" t="str">
            <v>-</v>
          </cell>
          <cell r="B723" t="str">
            <v>CAMBIO PROVISIONAL</v>
          </cell>
          <cell r="C723">
            <v>0</v>
          </cell>
          <cell r="D723">
            <v>0</v>
          </cell>
          <cell r="E723">
            <v>0</v>
          </cell>
          <cell r="F723">
            <v>0</v>
          </cell>
          <cell r="G723">
            <v>0</v>
          </cell>
          <cell r="H723">
            <v>0</v>
          </cell>
          <cell r="I723">
            <v>0</v>
          </cell>
          <cell r="J723">
            <v>0</v>
          </cell>
          <cell r="K723">
            <v>0</v>
          </cell>
        </row>
        <row r="724">
          <cell r="A724" t="str">
            <v>-</v>
          </cell>
          <cell r="B724" t="str">
            <v>CAMBIO DE US$,</v>
          </cell>
          <cell r="C724">
            <v>0</v>
          </cell>
          <cell r="D724">
            <v>0</v>
          </cell>
          <cell r="E724">
            <v>0</v>
          </cell>
          <cell r="F724">
            <v>0</v>
          </cell>
          <cell r="G724">
            <v>0</v>
          </cell>
          <cell r="H724">
            <v>0</v>
          </cell>
          <cell r="I724">
            <v>0</v>
          </cell>
          <cell r="J724">
            <v>0</v>
          </cell>
          <cell r="K724">
            <v>0</v>
          </cell>
        </row>
        <row r="725">
          <cell r="A725" t="str">
            <v>-</v>
          </cell>
          <cell r="B725" t="str">
            <v>CAMBIO DE $ AUST</v>
          </cell>
          <cell r="C725">
            <v>0</v>
          </cell>
          <cell r="D725">
            <v>0</v>
          </cell>
          <cell r="E725">
            <v>0</v>
          </cell>
          <cell r="F725">
            <v>0</v>
          </cell>
          <cell r="G725">
            <v>0</v>
          </cell>
          <cell r="H725">
            <v>0</v>
          </cell>
          <cell r="I725">
            <v>0</v>
          </cell>
          <cell r="J725">
            <v>0</v>
          </cell>
          <cell r="K725">
            <v>0</v>
          </cell>
        </row>
        <row r="726">
          <cell r="A726" t="str">
            <v>-</v>
          </cell>
          <cell r="B726" t="str">
            <v>CAMBIOS DE $ CAN</v>
          </cell>
          <cell r="C726">
            <v>0</v>
          </cell>
          <cell r="D726">
            <v>0</v>
          </cell>
          <cell r="E726">
            <v>0</v>
          </cell>
          <cell r="F726">
            <v>0</v>
          </cell>
          <cell r="G726">
            <v>0</v>
          </cell>
          <cell r="H726">
            <v>0</v>
          </cell>
          <cell r="I726">
            <v>0</v>
          </cell>
          <cell r="J726">
            <v>0</v>
          </cell>
          <cell r="K726">
            <v>0</v>
          </cell>
        </row>
        <row r="727">
          <cell r="A727" t="str">
            <v>-</v>
          </cell>
          <cell r="B727" t="str">
            <v>CAMBIO DE CRD</v>
          </cell>
          <cell r="C727">
            <v>0</v>
          </cell>
          <cell r="D727">
            <v>0</v>
          </cell>
          <cell r="E727">
            <v>0</v>
          </cell>
          <cell r="F727">
            <v>0</v>
          </cell>
          <cell r="G727">
            <v>0</v>
          </cell>
          <cell r="H727">
            <v>0</v>
          </cell>
          <cell r="I727">
            <v>0</v>
          </cell>
          <cell r="J727">
            <v>0</v>
          </cell>
          <cell r="K727">
            <v>0</v>
          </cell>
        </row>
        <row r="728">
          <cell r="A728" t="str">
            <v>-</v>
          </cell>
          <cell r="B728" t="str">
            <v>CAMBIO DE CR.N,</v>
          </cell>
          <cell r="C728">
            <v>0</v>
          </cell>
          <cell r="D728">
            <v>0</v>
          </cell>
          <cell r="E728">
            <v>0</v>
          </cell>
          <cell r="F728">
            <v>0</v>
          </cell>
          <cell r="G728">
            <v>0</v>
          </cell>
          <cell r="H728">
            <v>0</v>
          </cell>
          <cell r="I728">
            <v>0</v>
          </cell>
          <cell r="J728">
            <v>0</v>
          </cell>
          <cell r="K728">
            <v>0</v>
          </cell>
        </row>
        <row r="729">
          <cell r="A729" t="str">
            <v>-</v>
          </cell>
          <cell r="B729" t="str">
            <v>CAMBIOS DE CR.S.</v>
          </cell>
          <cell r="C729">
            <v>0</v>
          </cell>
          <cell r="D729">
            <v>0</v>
          </cell>
          <cell r="E729">
            <v>0</v>
          </cell>
          <cell r="F729">
            <v>0</v>
          </cell>
          <cell r="G729">
            <v>0</v>
          </cell>
          <cell r="H729">
            <v>0</v>
          </cell>
          <cell r="I729">
            <v>0</v>
          </cell>
          <cell r="J729">
            <v>0</v>
          </cell>
          <cell r="K729">
            <v>0</v>
          </cell>
        </row>
        <row r="730">
          <cell r="A730" t="str">
            <v>-</v>
          </cell>
          <cell r="B730" t="str">
            <v>CAMBIO DE PESOS ANDINOS,</v>
          </cell>
          <cell r="C730">
            <v>0</v>
          </cell>
          <cell r="D730">
            <v>0</v>
          </cell>
          <cell r="E730">
            <v>0</v>
          </cell>
          <cell r="F730">
            <v>0</v>
          </cell>
          <cell r="G730">
            <v>0</v>
          </cell>
          <cell r="H730">
            <v>0</v>
          </cell>
          <cell r="I730">
            <v>0</v>
          </cell>
          <cell r="J730">
            <v>0</v>
          </cell>
          <cell r="K730">
            <v>0</v>
          </cell>
        </row>
        <row r="731">
          <cell r="A731" t="str">
            <v>-</v>
          </cell>
          <cell r="B731" t="str">
            <v>CAMBIO DE FL H</v>
          </cell>
          <cell r="C731">
            <v>0</v>
          </cell>
          <cell r="D731">
            <v>0</v>
          </cell>
          <cell r="E731">
            <v>0</v>
          </cell>
          <cell r="F731">
            <v>0</v>
          </cell>
          <cell r="G731">
            <v>0</v>
          </cell>
          <cell r="H731">
            <v>0</v>
          </cell>
          <cell r="I731">
            <v>0</v>
          </cell>
          <cell r="J731">
            <v>0</v>
          </cell>
          <cell r="K731">
            <v>0</v>
          </cell>
        </row>
        <row r="732">
          <cell r="A732" t="str">
            <v>-</v>
          </cell>
          <cell r="B732" t="str">
            <v>CAMBIO DE FR.B</v>
          </cell>
          <cell r="C732">
            <v>0</v>
          </cell>
          <cell r="D732">
            <v>0</v>
          </cell>
          <cell r="E732">
            <v>0</v>
          </cell>
          <cell r="F732">
            <v>0</v>
          </cell>
          <cell r="G732">
            <v>0</v>
          </cell>
          <cell r="H732">
            <v>0</v>
          </cell>
          <cell r="I732">
            <v>0</v>
          </cell>
          <cell r="J732">
            <v>0</v>
          </cell>
          <cell r="K732">
            <v>0</v>
          </cell>
        </row>
        <row r="733">
          <cell r="A733" t="str">
            <v>-</v>
          </cell>
          <cell r="B733" t="str">
            <v>CAMBIO DE FR.F</v>
          </cell>
          <cell r="C733">
            <v>0</v>
          </cell>
          <cell r="D733">
            <v>0</v>
          </cell>
          <cell r="E733">
            <v>0</v>
          </cell>
          <cell r="F733">
            <v>0</v>
          </cell>
          <cell r="G733">
            <v>0</v>
          </cell>
          <cell r="H733">
            <v>0</v>
          </cell>
          <cell r="I733">
            <v>0</v>
          </cell>
          <cell r="J733">
            <v>0</v>
          </cell>
          <cell r="K733">
            <v>0</v>
          </cell>
        </row>
        <row r="734">
          <cell r="A734" t="str">
            <v>-</v>
          </cell>
          <cell r="B734" t="str">
            <v>CAMBIO DE FR.S</v>
          </cell>
          <cell r="C734">
            <v>0</v>
          </cell>
          <cell r="D734">
            <v>0</v>
          </cell>
          <cell r="E734">
            <v>0</v>
          </cell>
          <cell r="F734">
            <v>0</v>
          </cell>
          <cell r="G734">
            <v>0</v>
          </cell>
          <cell r="H734">
            <v>0</v>
          </cell>
          <cell r="I734">
            <v>0</v>
          </cell>
          <cell r="J734">
            <v>0</v>
          </cell>
          <cell r="K734">
            <v>0</v>
          </cell>
        </row>
        <row r="735">
          <cell r="A735" t="str">
            <v>-</v>
          </cell>
          <cell r="B735" t="str">
            <v>CAMBIO DE L.E</v>
          </cell>
          <cell r="C735">
            <v>0</v>
          </cell>
          <cell r="D735">
            <v>0</v>
          </cell>
          <cell r="E735">
            <v>0</v>
          </cell>
          <cell r="F735">
            <v>0</v>
          </cell>
          <cell r="G735">
            <v>0</v>
          </cell>
          <cell r="H735">
            <v>0</v>
          </cell>
          <cell r="I735">
            <v>0</v>
          </cell>
          <cell r="J735">
            <v>0</v>
          </cell>
          <cell r="K735">
            <v>0</v>
          </cell>
        </row>
        <row r="736">
          <cell r="A736" t="str">
            <v>-</v>
          </cell>
          <cell r="B736" t="str">
            <v>CAMBIO LIT</v>
          </cell>
          <cell r="C736">
            <v>0</v>
          </cell>
          <cell r="D736">
            <v>0</v>
          </cell>
          <cell r="E736">
            <v>0</v>
          </cell>
          <cell r="F736">
            <v>0</v>
          </cell>
          <cell r="G736">
            <v>0</v>
          </cell>
          <cell r="H736">
            <v>0</v>
          </cell>
          <cell r="I736">
            <v>0</v>
          </cell>
          <cell r="J736">
            <v>0</v>
          </cell>
          <cell r="K736">
            <v>0</v>
          </cell>
        </row>
        <row r="737">
          <cell r="A737" t="str">
            <v>-</v>
          </cell>
          <cell r="B737" t="str">
            <v>CAMBIO D.M</v>
          </cell>
          <cell r="C737">
            <v>0</v>
          </cell>
          <cell r="D737">
            <v>0</v>
          </cell>
          <cell r="E737">
            <v>0</v>
          </cell>
          <cell r="F737">
            <v>0</v>
          </cell>
          <cell r="G737">
            <v>0</v>
          </cell>
          <cell r="H737">
            <v>0</v>
          </cell>
          <cell r="I737">
            <v>0</v>
          </cell>
          <cell r="J737">
            <v>0</v>
          </cell>
          <cell r="K737">
            <v>0</v>
          </cell>
        </row>
        <row r="738">
          <cell r="A738" t="str">
            <v>-</v>
          </cell>
          <cell r="B738" t="str">
            <v>CAMBIO DE PESETAS</v>
          </cell>
          <cell r="C738">
            <v>0</v>
          </cell>
          <cell r="D738">
            <v>0</v>
          </cell>
          <cell r="E738">
            <v>0</v>
          </cell>
          <cell r="F738">
            <v>0</v>
          </cell>
          <cell r="G738">
            <v>0</v>
          </cell>
          <cell r="H738">
            <v>0</v>
          </cell>
          <cell r="I738">
            <v>0</v>
          </cell>
          <cell r="J738">
            <v>0</v>
          </cell>
          <cell r="K738">
            <v>0</v>
          </cell>
        </row>
        <row r="739">
          <cell r="A739" t="str">
            <v>-</v>
          </cell>
          <cell r="B739" t="str">
            <v>CAMBIO DE US$ MESA DE DINERO</v>
          </cell>
          <cell r="C739">
            <v>0</v>
          </cell>
          <cell r="D739">
            <v>0</v>
          </cell>
          <cell r="E739">
            <v>0</v>
          </cell>
          <cell r="F739">
            <v>0</v>
          </cell>
          <cell r="G739">
            <v>0</v>
          </cell>
          <cell r="H739">
            <v>0</v>
          </cell>
          <cell r="I739">
            <v>0</v>
          </cell>
          <cell r="J739">
            <v>0</v>
          </cell>
          <cell r="K739">
            <v>0</v>
          </cell>
        </row>
        <row r="740">
          <cell r="A740" t="str">
            <v>-</v>
          </cell>
          <cell r="B740" t="str">
            <v>CAMBIO DE SCH.AUST</v>
          </cell>
          <cell r="C740">
            <v>0</v>
          </cell>
          <cell r="D740">
            <v>0</v>
          </cell>
          <cell r="E740">
            <v>0</v>
          </cell>
          <cell r="F740">
            <v>0</v>
          </cell>
          <cell r="G740">
            <v>0</v>
          </cell>
          <cell r="H740">
            <v>0</v>
          </cell>
          <cell r="I740">
            <v>0</v>
          </cell>
          <cell r="J740">
            <v>0</v>
          </cell>
          <cell r="K740">
            <v>0</v>
          </cell>
        </row>
        <row r="741">
          <cell r="A741" t="str">
            <v>-</v>
          </cell>
          <cell r="B741" t="str">
            <v>CAMBIO UNIDAD DE CUENTA BID</v>
          </cell>
          <cell r="C741">
            <v>0</v>
          </cell>
          <cell r="D741">
            <v>0</v>
          </cell>
          <cell r="E741">
            <v>0</v>
          </cell>
          <cell r="F741">
            <v>0</v>
          </cell>
          <cell r="G741">
            <v>0</v>
          </cell>
          <cell r="H741">
            <v>0</v>
          </cell>
          <cell r="I741">
            <v>0</v>
          </cell>
          <cell r="J741">
            <v>0</v>
          </cell>
          <cell r="K741">
            <v>0</v>
          </cell>
        </row>
        <row r="742">
          <cell r="A742" t="str">
            <v>-</v>
          </cell>
          <cell r="B742" t="str">
            <v>CAMBIO DE YENS</v>
          </cell>
          <cell r="C742">
            <v>0</v>
          </cell>
          <cell r="D742">
            <v>0</v>
          </cell>
          <cell r="E742">
            <v>0</v>
          </cell>
          <cell r="F742">
            <v>0</v>
          </cell>
          <cell r="G742">
            <v>0</v>
          </cell>
          <cell r="H742">
            <v>0</v>
          </cell>
          <cell r="I742">
            <v>0</v>
          </cell>
          <cell r="J742">
            <v>0</v>
          </cell>
          <cell r="K742">
            <v>0</v>
          </cell>
        </row>
        <row r="743">
          <cell r="A743" t="str">
            <v>-</v>
          </cell>
          <cell r="B743" t="str">
            <v>CAMBIO DE MARKKA,</v>
          </cell>
          <cell r="C743">
            <v>0</v>
          </cell>
          <cell r="D743">
            <v>0</v>
          </cell>
          <cell r="E743">
            <v>0</v>
          </cell>
          <cell r="F743">
            <v>0</v>
          </cell>
          <cell r="G743">
            <v>0</v>
          </cell>
          <cell r="H743">
            <v>0</v>
          </cell>
          <cell r="I743">
            <v>0</v>
          </cell>
          <cell r="J743">
            <v>0</v>
          </cell>
          <cell r="K743">
            <v>0</v>
          </cell>
        </row>
        <row r="744">
          <cell r="A744" t="str">
            <v>-</v>
          </cell>
          <cell r="B744" t="str">
            <v>CAMBIO DE DEG</v>
          </cell>
          <cell r="C744">
            <v>0</v>
          </cell>
          <cell r="D744">
            <v>0</v>
          </cell>
          <cell r="E744">
            <v>0</v>
          </cell>
          <cell r="F744">
            <v>0</v>
          </cell>
          <cell r="G744">
            <v>0</v>
          </cell>
          <cell r="H744">
            <v>0</v>
          </cell>
          <cell r="I744">
            <v>0</v>
          </cell>
          <cell r="J744">
            <v>0</v>
          </cell>
          <cell r="K744">
            <v>0</v>
          </cell>
        </row>
        <row r="745">
          <cell r="A745" t="str">
            <v>-</v>
          </cell>
          <cell r="B745" t="str">
            <v>CAMBIO DE $ ORO</v>
          </cell>
          <cell r="C745">
            <v>0</v>
          </cell>
          <cell r="D745">
            <v>0</v>
          </cell>
          <cell r="E745">
            <v>0</v>
          </cell>
          <cell r="F745">
            <v>0</v>
          </cell>
          <cell r="G745">
            <v>0</v>
          </cell>
          <cell r="H745">
            <v>0</v>
          </cell>
          <cell r="I745">
            <v>0</v>
          </cell>
          <cell r="J745">
            <v>0</v>
          </cell>
          <cell r="K745">
            <v>0</v>
          </cell>
        </row>
        <row r="746">
          <cell r="A746" t="str">
            <v>13EWEZN</v>
          </cell>
          <cell r="B746" t="str">
            <v>DEUDORES POR ARBITRAJES A FUTURO</v>
          </cell>
          <cell r="C746">
            <v>0</v>
          </cell>
          <cell r="D746">
            <v>0</v>
          </cell>
          <cell r="E746">
            <v>0</v>
          </cell>
          <cell r="F746">
            <v>0</v>
          </cell>
          <cell r="G746">
            <v>0</v>
          </cell>
          <cell r="H746">
            <v>0</v>
          </cell>
          <cell r="I746">
            <v>0</v>
          </cell>
          <cell r="J746">
            <v>0</v>
          </cell>
          <cell r="K746">
            <v>0</v>
          </cell>
        </row>
        <row r="747">
          <cell r="A747" t="str">
            <v>-</v>
          </cell>
          <cell r="B747" t="str">
            <v>REPROG.DEUDA TRANSPORTE ACDO 1513</v>
          </cell>
          <cell r="C747">
            <v>0</v>
          </cell>
          <cell r="D747">
            <v>0</v>
          </cell>
          <cell r="E747">
            <v>0</v>
          </cell>
          <cell r="F747">
            <v>0</v>
          </cell>
          <cell r="G747">
            <v>0</v>
          </cell>
          <cell r="H747">
            <v>0</v>
          </cell>
          <cell r="I747">
            <v>0</v>
          </cell>
          <cell r="J747">
            <v>0</v>
          </cell>
          <cell r="K747">
            <v>0</v>
          </cell>
        </row>
        <row r="748">
          <cell r="A748" t="str">
            <v>-</v>
          </cell>
          <cell r="B748" t="str">
            <v>CAMBIO ESPECIAL DIFERENCIAL CAMBIARIO</v>
          </cell>
          <cell r="C748">
            <v>0</v>
          </cell>
          <cell r="D748">
            <v>0</v>
          </cell>
          <cell r="E748">
            <v>0</v>
          </cell>
          <cell r="F748">
            <v>0</v>
          </cell>
          <cell r="G748">
            <v>0</v>
          </cell>
          <cell r="H748">
            <v>0</v>
          </cell>
          <cell r="I748">
            <v>0</v>
          </cell>
          <cell r="J748">
            <v>0</v>
          </cell>
          <cell r="K748">
            <v>0</v>
          </cell>
        </row>
        <row r="749">
          <cell r="A749" t="str">
            <v>-</v>
          </cell>
          <cell r="B749" t="str">
            <v>CAMBIO ESPECIAL ACDO 1470,</v>
          </cell>
          <cell r="C749">
            <v>0</v>
          </cell>
          <cell r="D749">
            <v>0</v>
          </cell>
          <cell r="E749">
            <v>0</v>
          </cell>
          <cell r="F749">
            <v>0</v>
          </cell>
          <cell r="G749">
            <v>0</v>
          </cell>
          <cell r="H749">
            <v>0</v>
          </cell>
          <cell r="I749">
            <v>0</v>
          </cell>
          <cell r="J749">
            <v>0</v>
          </cell>
          <cell r="K749">
            <v>0</v>
          </cell>
        </row>
        <row r="750">
          <cell r="A750" t="str">
            <v>12AYEZN</v>
          </cell>
          <cell r="B750" t="str">
            <v>COMPRA DE DOLARES CON PACTO DE RETROVENTA,</v>
          </cell>
          <cell r="C750">
            <v>0</v>
          </cell>
          <cell r="D750">
            <v>0</v>
          </cell>
          <cell r="E750">
            <v>0</v>
          </cell>
          <cell r="F750">
            <v>0</v>
          </cell>
          <cell r="G750">
            <v>0</v>
          </cell>
          <cell r="H750">
            <v>0</v>
          </cell>
          <cell r="I750">
            <v>0</v>
          </cell>
          <cell r="J750">
            <v>0</v>
          </cell>
          <cell r="K750">
            <v>0</v>
          </cell>
        </row>
        <row r="751">
          <cell r="A751" t="str">
            <v>-</v>
          </cell>
          <cell r="B751" t="str">
            <v>CAMBIO OPERACIONES EXPRESADAS EN DOLARES</v>
          </cell>
          <cell r="C751">
            <v>0</v>
          </cell>
          <cell r="D751">
            <v>0</v>
          </cell>
          <cell r="E751">
            <v>0</v>
          </cell>
          <cell r="F751">
            <v>0</v>
          </cell>
          <cell r="G751">
            <v>0</v>
          </cell>
          <cell r="H751">
            <v>0</v>
          </cell>
          <cell r="I751">
            <v>0</v>
          </cell>
          <cell r="J751">
            <v>0</v>
          </cell>
          <cell r="K751">
            <v>0</v>
          </cell>
        </row>
        <row r="752">
          <cell r="A752" t="str">
            <v>-</v>
          </cell>
          <cell r="B752" t="str">
            <v xml:space="preserve">CAMBIO COMPRA DOLARES CON PACTO RETROVENTA CAP IV, </v>
          </cell>
          <cell r="C752">
            <v>0</v>
          </cell>
          <cell r="D752">
            <v>0</v>
          </cell>
          <cell r="E752">
            <v>0</v>
          </cell>
          <cell r="F752">
            <v>0</v>
          </cell>
          <cell r="G752">
            <v>0</v>
          </cell>
          <cell r="H752">
            <v>0</v>
          </cell>
          <cell r="I752">
            <v>0</v>
          </cell>
          <cell r="J752">
            <v>0</v>
          </cell>
          <cell r="K752">
            <v>0</v>
          </cell>
        </row>
        <row r="753">
          <cell r="A753" t="str">
            <v>-</v>
          </cell>
          <cell r="B753" t="str">
            <v xml:space="preserve">PRESTAMOS HIPOTECARIOS ESPECIALES </v>
          </cell>
          <cell r="C753">
            <v>0</v>
          </cell>
          <cell r="D753">
            <v>0</v>
          </cell>
          <cell r="E753">
            <v>0</v>
          </cell>
          <cell r="F753">
            <v>0</v>
          </cell>
          <cell r="G753">
            <v>0</v>
          </cell>
          <cell r="H753">
            <v>0</v>
          </cell>
          <cell r="I753">
            <v>0</v>
          </cell>
          <cell r="J753">
            <v>0</v>
          </cell>
          <cell r="K753">
            <v>0</v>
          </cell>
        </row>
        <row r="754">
          <cell r="A754" t="str">
            <v>-</v>
          </cell>
          <cell r="B754" t="str">
            <v xml:space="preserve">REAJ.P.RECIBIR S.PRESTAMOS HIPOTECARIOS ESPECIALES, </v>
          </cell>
          <cell r="C754">
            <v>0</v>
          </cell>
          <cell r="D754">
            <v>0</v>
          </cell>
          <cell r="E754">
            <v>0</v>
          </cell>
          <cell r="F754">
            <v>0</v>
          </cell>
          <cell r="G754">
            <v>0</v>
          </cell>
          <cell r="H754">
            <v>0</v>
          </cell>
          <cell r="I754">
            <v>0</v>
          </cell>
          <cell r="J754">
            <v>0</v>
          </cell>
          <cell r="K754">
            <v>0</v>
          </cell>
        </row>
        <row r="755">
          <cell r="A755" t="str">
            <v>-</v>
          </cell>
          <cell r="B755" t="str">
            <v>CAMBIO DE ECU</v>
          </cell>
          <cell r="C755">
            <v>0</v>
          </cell>
          <cell r="D755">
            <v>0</v>
          </cell>
          <cell r="E755">
            <v>0</v>
          </cell>
          <cell r="F755">
            <v>0</v>
          </cell>
          <cell r="G755">
            <v>0</v>
          </cell>
          <cell r="H755">
            <v>0</v>
          </cell>
          <cell r="I755">
            <v>0</v>
          </cell>
          <cell r="J755">
            <v>0</v>
          </cell>
          <cell r="K755">
            <v>0</v>
          </cell>
        </row>
        <row r="756">
          <cell r="A756" t="str">
            <v>-</v>
          </cell>
          <cell r="B756" t="str">
            <v>CAMBIO REPROGRAMACION DEUDAS EXPRESADAS EN US$ ACD</v>
          </cell>
          <cell r="C756">
            <v>0</v>
          </cell>
          <cell r="D756">
            <v>0</v>
          </cell>
          <cell r="E756">
            <v>0</v>
          </cell>
          <cell r="F756">
            <v>0</v>
          </cell>
          <cell r="G756">
            <v>0</v>
          </cell>
          <cell r="H756">
            <v>0</v>
          </cell>
          <cell r="I756">
            <v>0</v>
          </cell>
          <cell r="J756">
            <v>0</v>
          </cell>
          <cell r="K756">
            <v>0</v>
          </cell>
        </row>
        <row r="757">
          <cell r="A757" t="str">
            <v>-</v>
          </cell>
          <cell r="B757" t="str">
            <v>PACTO RETROVENTA CON T/C EN U.F.</v>
          </cell>
          <cell r="C757">
            <v>0</v>
          </cell>
          <cell r="D757">
            <v>0</v>
          </cell>
          <cell r="E757">
            <v>0</v>
          </cell>
          <cell r="F757">
            <v>0</v>
          </cell>
          <cell r="G757">
            <v>0</v>
          </cell>
          <cell r="H757">
            <v>0</v>
          </cell>
          <cell r="I757">
            <v>0</v>
          </cell>
          <cell r="J757">
            <v>0</v>
          </cell>
          <cell r="K757">
            <v>0</v>
          </cell>
        </row>
        <row r="758">
          <cell r="A758" t="str">
            <v>-</v>
          </cell>
          <cell r="B758" t="str">
            <v>C REPROG DEUDAS SECTOR PROD EXPR EN US$ AC1578,</v>
          </cell>
          <cell r="C758">
            <v>0</v>
          </cell>
          <cell r="D758">
            <v>0</v>
          </cell>
          <cell r="E758">
            <v>0</v>
          </cell>
          <cell r="F758">
            <v>0</v>
          </cell>
          <cell r="G758">
            <v>0</v>
          </cell>
          <cell r="H758">
            <v>0</v>
          </cell>
          <cell r="I758">
            <v>0</v>
          </cell>
          <cell r="J758">
            <v>0</v>
          </cell>
          <cell r="K758">
            <v>0</v>
          </cell>
        </row>
        <row r="759">
          <cell r="A759" t="str">
            <v>-</v>
          </cell>
          <cell r="B759" t="str">
            <v xml:space="preserve">BINES RECIBIDOS EN PAGO O ADJUDICADOS </v>
          </cell>
          <cell r="C759">
            <v>0</v>
          </cell>
          <cell r="D759">
            <v>0</v>
          </cell>
          <cell r="E759">
            <v>0</v>
          </cell>
          <cell r="F759">
            <v>0</v>
          </cell>
          <cell r="G759">
            <v>0</v>
          </cell>
          <cell r="H759">
            <v>0</v>
          </cell>
          <cell r="I759">
            <v>0</v>
          </cell>
          <cell r="J759">
            <v>0</v>
          </cell>
          <cell r="K759">
            <v>0</v>
          </cell>
        </row>
        <row r="760">
          <cell r="A760" t="str">
            <v>-</v>
          </cell>
          <cell r="B760" t="str">
            <v>CAMBIO ACUERDO 1578 (DESDOLARIZACION)</v>
          </cell>
          <cell r="C760">
            <v>0</v>
          </cell>
          <cell r="D760">
            <v>0</v>
          </cell>
          <cell r="E760">
            <v>0</v>
          </cell>
          <cell r="F760">
            <v>0</v>
          </cell>
          <cell r="G760">
            <v>0</v>
          </cell>
          <cell r="H760">
            <v>0</v>
          </cell>
          <cell r="I760">
            <v>0</v>
          </cell>
          <cell r="J760">
            <v>0</v>
          </cell>
          <cell r="K760">
            <v>0</v>
          </cell>
        </row>
        <row r="761">
          <cell r="A761" t="str">
            <v>-</v>
          </cell>
          <cell r="B761" t="str">
            <v>CUENTA CORRIENTE CON CORFO LEY N 18401</v>
          </cell>
          <cell r="C761">
            <v>0</v>
          </cell>
          <cell r="D761">
            <v>0</v>
          </cell>
          <cell r="E761">
            <v>0</v>
          </cell>
          <cell r="F761">
            <v>0</v>
          </cell>
          <cell r="G761">
            <v>0</v>
          </cell>
          <cell r="H761">
            <v>0</v>
          </cell>
          <cell r="I761">
            <v>0</v>
          </cell>
          <cell r="J761">
            <v>0</v>
          </cell>
          <cell r="K761">
            <v>0</v>
          </cell>
        </row>
        <row r="762">
          <cell r="A762" t="str">
            <v>-</v>
          </cell>
          <cell r="B762" t="str">
            <v>TRANSFERENCIA FISCAL ARTICULO 13 LEY 18401</v>
          </cell>
          <cell r="C762">
            <v>0</v>
          </cell>
          <cell r="D762">
            <v>0</v>
          </cell>
          <cell r="E762">
            <v>0</v>
          </cell>
          <cell r="F762">
            <v>0</v>
          </cell>
          <cell r="G762">
            <v>0</v>
          </cell>
          <cell r="H762">
            <v>0</v>
          </cell>
          <cell r="I762">
            <v>0</v>
          </cell>
          <cell r="J762">
            <v>0</v>
          </cell>
          <cell r="K762">
            <v>0</v>
          </cell>
        </row>
        <row r="763">
          <cell r="A763" t="str">
            <v>-</v>
          </cell>
          <cell r="B763" t="str">
            <v xml:space="preserve">REAJ.P/REC.DE TRANSF.FISCAL ART 13 LEY N 18401 </v>
          </cell>
          <cell r="C763">
            <v>0</v>
          </cell>
          <cell r="D763">
            <v>0</v>
          </cell>
          <cell r="E763">
            <v>0</v>
          </cell>
          <cell r="F763">
            <v>0</v>
          </cell>
          <cell r="G763">
            <v>0</v>
          </cell>
          <cell r="H763">
            <v>0</v>
          </cell>
          <cell r="I763">
            <v>0</v>
          </cell>
          <cell r="J763">
            <v>0</v>
          </cell>
          <cell r="K763">
            <v>0</v>
          </cell>
        </row>
        <row r="764">
          <cell r="A764" t="str">
            <v>-</v>
          </cell>
          <cell r="B764" t="str">
            <v>PACTO RETROVENTA CAP IV E 3 CNF</v>
          </cell>
          <cell r="C764">
            <v>0</v>
          </cell>
          <cell r="D764">
            <v>0</v>
          </cell>
          <cell r="E764">
            <v>0</v>
          </cell>
          <cell r="F764">
            <v>0</v>
          </cell>
          <cell r="G764">
            <v>0</v>
          </cell>
          <cell r="H764">
            <v>0</v>
          </cell>
          <cell r="I764">
            <v>0</v>
          </cell>
          <cell r="J764">
            <v>0</v>
          </cell>
          <cell r="K764">
            <v>0</v>
          </cell>
        </row>
        <row r="765">
          <cell r="A765" t="str">
            <v>-</v>
          </cell>
          <cell r="B765" t="str">
            <v xml:space="preserve">CAMBIO SALDO PRECIO PAGARE ADQUIRIDO AL BECH EXPR, </v>
          </cell>
          <cell r="C765">
            <v>0</v>
          </cell>
          <cell r="D765">
            <v>0</v>
          </cell>
          <cell r="E765">
            <v>0</v>
          </cell>
          <cell r="F765">
            <v>0</v>
          </cell>
          <cell r="G765">
            <v>0</v>
          </cell>
          <cell r="H765">
            <v>0</v>
          </cell>
          <cell r="I765">
            <v>0</v>
          </cell>
          <cell r="J765">
            <v>0</v>
          </cell>
          <cell r="K765">
            <v>0</v>
          </cell>
        </row>
        <row r="766">
          <cell r="A766" t="str">
            <v>13ECEZN</v>
          </cell>
          <cell r="B766" t="str">
            <v xml:space="preserve">CTA CTE ADMINISTRACION BCO.CONTINENTAL L.18430 </v>
          </cell>
          <cell r="C766">
            <v>0</v>
          </cell>
          <cell r="D766">
            <v>0</v>
          </cell>
          <cell r="E766">
            <v>0</v>
          </cell>
          <cell r="F766">
            <v>0</v>
          </cell>
          <cell r="G766">
            <v>0</v>
          </cell>
          <cell r="H766">
            <v>0</v>
          </cell>
          <cell r="I766">
            <v>0</v>
          </cell>
          <cell r="J766">
            <v>0</v>
          </cell>
          <cell r="K766">
            <v>0</v>
          </cell>
        </row>
        <row r="767">
          <cell r="A767" t="str">
            <v>-</v>
          </cell>
          <cell r="B767" t="str">
            <v>CAMBIO DE REMMIMBY</v>
          </cell>
          <cell r="C767">
            <v>0</v>
          </cell>
          <cell r="D767">
            <v>0</v>
          </cell>
          <cell r="E767">
            <v>0</v>
          </cell>
          <cell r="F767">
            <v>0</v>
          </cell>
          <cell r="G767">
            <v>0</v>
          </cell>
          <cell r="H767">
            <v>0</v>
          </cell>
          <cell r="I767">
            <v>0</v>
          </cell>
          <cell r="J767">
            <v>0</v>
          </cell>
          <cell r="K767">
            <v>0</v>
          </cell>
        </row>
        <row r="768">
          <cell r="A768" t="str">
            <v>-</v>
          </cell>
          <cell r="B768" t="str">
            <v xml:space="preserve">CAMBIO CERTIFICADOS DE DEPOSITOS EXPR EN US$ ACDO, </v>
          </cell>
          <cell r="C768">
            <v>0</v>
          </cell>
          <cell r="D768">
            <v>0</v>
          </cell>
          <cell r="E768">
            <v>0</v>
          </cell>
          <cell r="F768">
            <v>0</v>
          </cell>
          <cell r="G768">
            <v>0</v>
          </cell>
          <cell r="H768">
            <v>0</v>
          </cell>
          <cell r="I768">
            <v>0</v>
          </cell>
          <cell r="J768">
            <v>0</v>
          </cell>
          <cell r="K768">
            <v>0</v>
          </cell>
        </row>
        <row r="769">
          <cell r="A769" t="str">
            <v>-</v>
          </cell>
          <cell r="B769" t="str">
            <v xml:space="preserve">CUENTA CORRIENTE ADMINISTRACION BCNV LEY 18412 </v>
          </cell>
          <cell r="C769">
            <v>0</v>
          </cell>
          <cell r="D769">
            <v>0</v>
          </cell>
          <cell r="E769">
            <v>0</v>
          </cell>
          <cell r="F769">
            <v>0</v>
          </cell>
          <cell r="G769">
            <v>0</v>
          </cell>
          <cell r="H769">
            <v>0</v>
          </cell>
          <cell r="I769">
            <v>0</v>
          </cell>
          <cell r="J769">
            <v>0</v>
          </cell>
          <cell r="K769">
            <v>0</v>
          </cell>
        </row>
        <row r="770">
          <cell r="A770" t="str">
            <v>-</v>
          </cell>
          <cell r="B770" t="str">
            <v>CREDITO FISCAL COTIZACION ADICIONAL DE SALUD</v>
          </cell>
          <cell r="C770">
            <v>0</v>
          </cell>
          <cell r="D770">
            <v>0</v>
          </cell>
          <cell r="E770">
            <v>0</v>
          </cell>
          <cell r="F770">
            <v>0</v>
          </cell>
          <cell r="G770">
            <v>0</v>
          </cell>
          <cell r="H770">
            <v>0</v>
          </cell>
          <cell r="I770">
            <v>0</v>
          </cell>
          <cell r="J770">
            <v>0</v>
          </cell>
          <cell r="K770">
            <v>0</v>
          </cell>
        </row>
        <row r="771">
          <cell r="A771" t="str">
            <v>-</v>
          </cell>
          <cell r="B771" t="str">
            <v xml:space="preserve">MATERIALES EN EXISTENCIA </v>
          </cell>
          <cell r="C771">
            <v>0</v>
          </cell>
          <cell r="D771">
            <v>0</v>
          </cell>
          <cell r="E771">
            <v>0</v>
          </cell>
          <cell r="F771">
            <v>0</v>
          </cell>
          <cell r="G771">
            <v>0</v>
          </cell>
          <cell r="H771">
            <v>0</v>
          </cell>
          <cell r="I771">
            <v>0</v>
          </cell>
          <cell r="J771">
            <v>0</v>
          </cell>
          <cell r="K771">
            <v>0</v>
          </cell>
        </row>
        <row r="772">
          <cell r="A772" t="str">
            <v>13DREZN</v>
          </cell>
          <cell r="B772" t="str">
            <v xml:space="preserve">CARTERA ADQUIRIDA A INST.FINANCIERAS </v>
          </cell>
          <cell r="C772">
            <v>0</v>
          </cell>
          <cell r="D772">
            <v>0</v>
          </cell>
          <cell r="E772">
            <v>0</v>
          </cell>
          <cell r="F772">
            <v>0</v>
          </cell>
          <cell r="G772">
            <v>0</v>
          </cell>
          <cell r="H772">
            <v>0</v>
          </cell>
          <cell r="I772">
            <v>0</v>
          </cell>
          <cell r="J772">
            <v>0</v>
          </cell>
          <cell r="K772">
            <v>0</v>
          </cell>
        </row>
        <row r="773">
          <cell r="A773" t="str">
            <v>-</v>
          </cell>
          <cell r="B773" t="str">
            <v>REAJ.P.REC.S.CARTERA ADQUIRIDA A INST.FINANC.</v>
          </cell>
          <cell r="C773">
            <v>0</v>
          </cell>
          <cell r="D773">
            <v>0</v>
          </cell>
          <cell r="E773">
            <v>0</v>
          </cell>
          <cell r="F773">
            <v>0</v>
          </cell>
          <cell r="G773">
            <v>0</v>
          </cell>
          <cell r="H773">
            <v>0</v>
          </cell>
          <cell r="I773">
            <v>0</v>
          </cell>
          <cell r="J773">
            <v>0</v>
          </cell>
          <cell r="K773">
            <v>0</v>
          </cell>
        </row>
        <row r="774">
          <cell r="A774" t="str">
            <v>-</v>
          </cell>
          <cell r="B774" t="str">
            <v xml:space="preserve">COMPRA CARTERA C/PACTO REVENTA PAG.LETRAS AC.1555, </v>
          </cell>
          <cell r="C774">
            <v>0</v>
          </cell>
          <cell r="D774">
            <v>0</v>
          </cell>
          <cell r="E774">
            <v>0</v>
          </cell>
          <cell r="F774">
            <v>0</v>
          </cell>
          <cell r="G774">
            <v>0</v>
          </cell>
          <cell r="H774">
            <v>0</v>
          </cell>
          <cell r="I774">
            <v>0</v>
          </cell>
          <cell r="J774">
            <v>0</v>
          </cell>
          <cell r="K774">
            <v>0</v>
          </cell>
        </row>
        <row r="775">
          <cell r="A775" t="str">
            <v>-</v>
          </cell>
          <cell r="B775" t="str">
            <v>REAJ.COMP.CART.C/PACTO REVTA.PAG.C.LETRAS AC.1555</v>
          </cell>
          <cell r="C775">
            <v>0</v>
          </cell>
          <cell r="D775">
            <v>0</v>
          </cell>
          <cell r="E775">
            <v>0</v>
          </cell>
          <cell r="F775">
            <v>0</v>
          </cell>
          <cell r="G775">
            <v>0</v>
          </cell>
          <cell r="H775">
            <v>0</v>
          </cell>
          <cell r="I775">
            <v>0</v>
          </cell>
          <cell r="J775">
            <v>0</v>
          </cell>
          <cell r="K775">
            <v>0</v>
          </cell>
        </row>
        <row r="776">
          <cell r="A776" t="str">
            <v>12BHWZN</v>
          </cell>
          <cell r="B776" t="str">
            <v xml:space="preserve">  .PERDIDAS MONETARIAS MN</v>
          </cell>
          <cell r="C776">
            <v>132492</v>
          </cell>
          <cell r="D776">
            <v>266435</v>
          </cell>
          <cell r="E776">
            <v>130419</v>
          </cell>
          <cell r="F776">
            <v>204500</v>
          </cell>
          <cell r="G776">
            <v>155015</v>
          </cell>
          <cell r="H776">
            <v>279386</v>
          </cell>
          <cell r="I776">
            <v>178327</v>
          </cell>
          <cell r="J776">
            <v>257036</v>
          </cell>
          <cell r="K776">
            <v>601702</v>
          </cell>
        </row>
        <row r="777">
          <cell r="A777" t="str">
            <v>13PANZN</v>
          </cell>
          <cell r="B777" t="str">
            <v>REAJUSTES PAGADOS</v>
          </cell>
          <cell r="C777">
            <v>0</v>
          </cell>
          <cell r="D777">
            <v>0</v>
          </cell>
          <cell r="E777">
            <v>0</v>
          </cell>
          <cell r="F777">
            <v>0</v>
          </cell>
          <cell r="G777">
            <v>0</v>
          </cell>
          <cell r="H777">
            <v>0</v>
          </cell>
          <cell r="I777">
            <v>0</v>
          </cell>
          <cell r="J777">
            <v>0</v>
          </cell>
          <cell r="K777">
            <v>0</v>
          </cell>
        </row>
        <row r="778">
          <cell r="A778" t="str">
            <v>13PBNZN</v>
          </cell>
          <cell r="B778" t="str">
            <v xml:space="preserve">REAJUSTES PAGADOS S/OBL.FIS.P.ADM.LC.PROG OI BC </v>
          </cell>
          <cell r="C778">
            <v>0</v>
          </cell>
          <cell r="D778">
            <v>0</v>
          </cell>
          <cell r="E778">
            <v>0</v>
          </cell>
          <cell r="F778">
            <v>0</v>
          </cell>
          <cell r="G778">
            <v>0</v>
          </cell>
          <cell r="H778">
            <v>0</v>
          </cell>
          <cell r="I778">
            <v>0</v>
          </cell>
          <cell r="J778">
            <v>0</v>
          </cell>
          <cell r="K778">
            <v>0</v>
          </cell>
        </row>
        <row r="779">
          <cell r="A779" t="str">
            <v>13PCNZN</v>
          </cell>
          <cell r="B779" t="str">
            <v>REAJUSTES PAGADOS S/OBL.FIS.P.ADM.LC.PROG OI BECH, BBC, BCC,</v>
          </cell>
          <cell r="C779">
            <v>0</v>
          </cell>
          <cell r="D779">
            <v>0</v>
          </cell>
          <cell r="E779">
            <v>0</v>
          </cell>
          <cell r="F779">
            <v>0</v>
          </cell>
          <cell r="G779">
            <v>0</v>
          </cell>
          <cell r="H779">
            <v>0</v>
          </cell>
          <cell r="I779">
            <v>0</v>
          </cell>
          <cell r="J779">
            <v>0</v>
          </cell>
          <cell r="K779">
            <v>0</v>
          </cell>
        </row>
        <row r="780">
          <cell r="A780" t="str">
            <v>13PDNZN</v>
          </cell>
          <cell r="B780" t="str">
            <v>REAJUSTES PAGADOS S/OBL.FIS.P.ADM.LC.PROG OI O.INS</v>
          </cell>
          <cell r="C780">
            <v>0</v>
          </cell>
          <cell r="D780">
            <v>0</v>
          </cell>
          <cell r="E780">
            <v>0</v>
          </cell>
          <cell r="F780">
            <v>0</v>
          </cell>
          <cell r="G780">
            <v>0</v>
          </cell>
          <cell r="H780">
            <v>0</v>
          </cell>
          <cell r="I780">
            <v>0</v>
          </cell>
          <cell r="J780">
            <v>0</v>
          </cell>
          <cell r="K780">
            <v>0</v>
          </cell>
        </row>
        <row r="781">
          <cell r="A781" t="str">
            <v>13PENZN</v>
          </cell>
          <cell r="B781" t="str">
            <v>REAJUSTES PAGADOS S/OBL.FIS.P.ADM.LC.PROG OI INS.S,</v>
          </cell>
          <cell r="C781">
            <v>0</v>
          </cell>
          <cell r="D781">
            <v>0</v>
          </cell>
          <cell r="E781">
            <v>0</v>
          </cell>
          <cell r="F781">
            <v>0</v>
          </cell>
          <cell r="G781">
            <v>0</v>
          </cell>
          <cell r="H781">
            <v>0</v>
          </cell>
          <cell r="I781">
            <v>0</v>
          </cell>
          <cell r="J781">
            <v>0</v>
          </cell>
          <cell r="K781">
            <v>0</v>
          </cell>
        </row>
        <row r="782">
          <cell r="A782" t="str">
            <v>13PFNZN</v>
          </cell>
          <cell r="B782" t="str">
            <v>REAJUSTES PAGADOS POR PRBC SOC.FIN.</v>
          </cell>
          <cell r="C782">
            <v>-180</v>
          </cell>
          <cell r="D782">
            <v>-208</v>
          </cell>
          <cell r="E782">
            <v>-118</v>
          </cell>
          <cell r="F782">
            <v>-79</v>
          </cell>
          <cell r="G782">
            <v>-79</v>
          </cell>
          <cell r="H782">
            <v>-84</v>
          </cell>
          <cell r="I782">
            <v>-86</v>
          </cell>
          <cell r="J782">
            <v>-87</v>
          </cell>
          <cell r="K782">
            <v>-87</v>
          </cell>
        </row>
        <row r="783">
          <cell r="A783" t="str">
            <v>13PGNZN</v>
          </cell>
          <cell r="B783" t="str">
            <v xml:space="preserve">REAJUSTES PAGADOS POR PRBC-INTS.S.ENCAJE </v>
          </cell>
          <cell r="C783">
            <v>33060</v>
          </cell>
          <cell r="D783">
            <v>66689</v>
          </cell>
          <cell r="E783">
            <v>21486</v>
          </cell>
          <cell r="F783">
            <v>-19673</v>
          </cell>
          <cell r="G783">
            <v>-4562</v>
          </cell>
          <cell r="H783">
            <v>-40369</v>
          </cell>
          <cell r="I783">
            <v>-18566</v>
          </cell>
          <cell r="J783">
            <v>-36227</v>
          </cell>
          <cell r="K783">
            <v>-135783</v>
          </cell>
        </row>
        <row r="784">
          <cell r="A784" t="str">
            <v>13PHNZN</v>
          </cell>
          <cell r="B784" t="str">
            <v>REAJUSTES PAGADOS S/DEPOSITOS TESGRAL</v>
          </cell>
          <cell r="C784">
            <v>0</v>
          </cell>
          <cell r="D784">
            <v>0</v>
          </cell>
          <cell r="E784">
            <v>0</v>
          </cell>
          <cell r="F784">
            <v>0</v>
          </cell>
          <cell r="G784">
            <v>0</v>
          </cell>
          <cell r="H784">
            <v>0</v>
          </cell>
          <cell r="I784">
            <v>0</v>
          </cell>
          <cell r="J784">
            <v>0</v>
          </cell>
          <cell r="K784">
            <v>0</v>
          </cell>
        </row>
        <row r="785">
          <cell r="A785" t="str">
            <v>13PINZN</v>
          </cell>
          <cell r="B785" t="str">
            <v xml:space="preserve">REAJUSTES PAGADOS S/PAGARES DIF.CAMBIARIO </v>
          </cell>
          <cell r="C785">
            <v>0</v>
          </cell>
          <cell r="D785">
            <v>0</v>
          </cell>
          <cell r="E785">
            <v>0</v>
          </cell>
          <cell r="F785">
            <v>0</v>
          </cell>
          <cell r="G785">
            <v>0</v>
          </cell>
          <cell r="H785">
            <v>0</v>
          </cell>
          <cell r="I785">
            <v>0</v>
          </cell>
          <cell r="J785">
            <v>0</v>
          </cell>
          <cell r="K785">
            <v>0</v>
          </cell>
        </row>
        <row r="786">
          <cell r="A786" t="str">
            <v>13PJNZN</v>
          </cell>
          <cell r="B786" t="str">
            <v xml:space="preserve">REAJUSTES PAGADOS S/PAGARES BC.LETRAS DE CREDITO </v>
          </cell>
          <cell r="C786">
            <v>0</v>
          </cell>
          <cell r="D786">
            <v>0</v>
          </cell>
          <cell r="E786">
            <v>0</v>
          </cell>
          <cell r="F786">
            <v>0</v>
          </cell>
          <cell r="G786">
            <v>0</v>
          </cell>
          <cell r="H786">
            <v>0</v>
          </cell>
          <cell r="I786">
            <v>0</v>
          </cell>
          <cell r="J786">
            <v>0</v>
          </cell>
          <cell r="K786">
            <v>0</v>
          </cell>
        </row>
        <row r="787">
          <cell r="A787" t="str">
            <v>13PKNZN</v>
          </cell>
          <cell r="B787" t="str">
            <v>REAJUSTES PAGADOS S/PAGARES BC.REPROGRAMAC.DEUDAS</v>
          </cell>
          <cell r="C787">
            <v>0</v>
          </cell>
          <cell r="D787">
            <v>0</v>
          </cell>
          <cell r="E787">
            <v>0</v>
          </cell>
          <cell r="F787">
            <v>0</v>
          </cell>
          <cell r="G787">
            <v>0</v>
          </cell>
          <cell r="H787">
            <v>0</v>
          </cell>
          <cell r="I787">
            <v>0</v>
          </cell>
          <cell r="J787">
            <v>0</v>
          </cell>
          <cell r="K787">
            <v>0</v>
          </cell>
        </row>
        <row r="788">
          <cell r="A788" t="str">
            <v>13PLNZN</v>
          </cell>
          <cell r="B788" t="str">
            <v>REAJUSTES PAGADOS S/PAGARES BC.ADQ.BONOS BANCARIOS</v>
          </cell>
          <cell r="C788">
            <v>0</v>
          </cell>
          <cell r="D788">
            <v>0</v>
          </cell>
          <cell r="E788">
            <v>0</v>
          </cell>
          <cell r="F788">
            <v>0</v>
          </cell>
          <cell r="G788">
            <v>0</v>
          </cell>
          <cell r="H788">
            <v>0</v>
          </cell>
          <cell r="I788">
            <v>0</v>
          </cell>
          <cell r="J788">
            <v>0</v>
          </cell>
          <cell r="K788">
            <v>0</v>
          </cell>
        </row>
        <row r="789">
          <cell r="A789" t="str">
            <v>13PMNZN</v>
          </cell>
          <cell r="B789" t="str">
            <v xml:space="preserve">REAJUSTES PAGADOS S/OBLIGAC.C.BANCO ESTADO </v>
          </cell>
          <cell r="C789">
            <v>0</v>
          </cell>
          <cell r="D789">
            <v>0</v>
          </cell>
          <cell r="E789">
            <v>0</v>
          </cell>
          <cell r="F789">
            <v>0</v>
          </cell>
          <cell r="G789">
            <v>0</v>
          </cell>
          <cell r="H789">
            <v>0</v>
          </cell>
          <cell r="I789">
            <v>0</v>
          </cell>
          <cell r="J789">
            <v>0</v>
          </cell>
          <cell r="K789">
            <v>0</v>
          </cell>
        </row>
        <row r="790">
          <cell r="A790" t="str">
            <v>13PNNZN</v>
          </cell>
          <cell r="B790" t="str">
            <v>REAJUSTES PAGADOS S/PAGARES REPROG.DEUDAS HIPOT.</v>
          </cell>
          <cell r="C790">
            <v>0</v>
          </cell>
          <cell r="D790">
            <v>0</v>
          </cell>
          <cell r="E790">
            <v>0</v>
          </cell>
          <cell r="F790">
            <v>0</v>
          </cell>
          <cell r="G790">
            <v>0</v>
          </cell>
          <cell r="H790">
            <v>0</v>
          </cell>
          <cell r="I790">
            <v>0</v>
          </cell>
          <cell r="J790">
            <v>0</v>
          </cell>
          <cell r="K790">
            <v>0</v>
          </cell>
        </row>
        <row r="791">
          <cell r="A791" t="str">
            <v>13PPNZN</v>
          </cell>
          <cell r="B791" t="str">
            <v xml:space="preserve">REAJUSTES PAGADOS S/LETRAS EM.CPRA.CART.ACDO 1555, </v>
          </cell>
          <cell r="C791">
            <v>0</v>
          </cell>
          <cell r="D791">
            <v>0</v>
          </cell>
          <cell r="E791">
            <v>0</v>
          </cell>
          <cell r="F791">
            <v>0</v>
          </cell>
          <cell r="G791">
            <v>0</v>
          </cell>
          <cell r="H791">
            <v>0</v>
          </cell>
          <cell r="I791">
            <v>0</v>
          </cell>
          <cell r="J791">
            <v>0</v>
          </cell>
          <cell r="K791">
            <v>0</v>
          </cell>
        </row>
        <row r="792">
          <cell r="A792" t="str">
            <v>13PQNZN</v>
          </cell>
          <cell r="B792" t="str">
            <v xml:space="preserve">REAJUSTES PAGADOS S/PAGARES CPRA.CART.ACDO.1555, </v>
          </cell>
          <cell r="C792">
            <v>0</v>
          </cell>
          <cell r="D792">
            <v>0</v>
          </cell>
          <cell r="E792">
            <v>0</v>
          </cell>
          <cell r="F792">
            <v>0</v>
          </cell>
          <cell r="G792">
            <v>0</v>
          </cell>
          <cell r="H792">
            <v>0</v>
          </cell>
          <cell r="I792">
            <v>0</v>
          </cell>
          <cell r="J792">
            <v>0</v>
          </cell>
          <cell r="K792">
            <v>0</v>
          </cell>
        </row>
        <row r="793">
          <cell r="A793" t="str">
            <v>13PRNZN</v>
          </cell>
          <cell r="B793" t="str">
            <v>REAJUSTES PAGADOS S/PAGARES BC REPROG.CREDITO CONS</v>
          </cell>
          <cell r="C793">
            <v>0</v>
          </cell>
          <cell r="D793">
            <v>0</v>
          </cell>
          <cell r="E793">
            <v>0</v>
          </cell>
          <cell r="F793">
            <v>0</v>
          </cell>
          <cell r="G793">
            <v>0</v>
          </cell>
          <cell r="H793">
            <v>0</v>
          </cell>
          <cell r="I793">
            <v>0</v>
          </cell>
          <cell r="J793">
            <v>0</v>
          </cell>
          <cell r="K793">
            <v>0</v>
          </cell>
        </row>
        <row r="794">
          <cell r="A794" t="str">
            <v>13PSNZN</v>
          </cell>
          <cell r="B794" t="str">
            <v xml:space="preserve">REAJUSTES PAGADOS S/DEPOS.REPROG.DEUDAS SEC.PROD., </v>
          </cell>
          <cell r="C794">
            <v>0</v>
          </cell>
          <cell r="D794">
            <v>0</v>
          </cell>
          <cell r="E794">
            <v>0</v>
          </cell>
          <cell r="F794">
            <v>0</v>
          </cell>
          <cell r="G794">
            <v>0</v>
          </cell>
          <cell r="H794">
            <v>0</v>
          </cell>
          <cell r="I794">
            <v>0</v>
          </cell>
          <cell r="J794">
            <v>0</v>
          </cell>
          <cell r="K794">
            <v>0</v>
          </cell>
        </row>
        <row r="795">
          <cell r="A795" t="str">
            <v>13PTNZN</v>
          </cell>
          <cell r="B795" t="str">
            <v xml:space="preserve">REAJUSTES PAGADOS S/PAGARES BC REPR.DEV.SEC.PROD., </v>
          </cell>
          <cell r="C795">
            <v>0</v>
          </cell>
          <cell r="D795">
            <v>0</v>
          </cell>
          <cell r="E795">
            <v>0</v>
          </cell>
          <cell r="F795">
            <v>0</v>
          </cell>
          <cell r="G795">
            <v>0</v>
          </cell>
          <cell r="H795">
            <v>0</v>
          </cell>
          <cell r="I795">
            <v>0</v>
          </cell>
          <cell r="J795">
            <v>0</v>
          </cell>
          <cell r="K795">
            <v>0</v>
          </cell>
        </row>
        <row r="796">
          <cell r="A796" t="str">
            <v>13PXNZN</v>
          </cell>
          <cell r="B796" t="str">
            <v>REVAL.CRED.CITIBANK-CHILE AC.1634</v>
          </cell>
          <cell r="C796">
            <v>0</v>
          </cell>
          <cell r="D796">
            <v>0</v>
          </cell>
          <cell r="E796">
            <v>0</v>
          </cell>
          <cell r="F796">
            <v>0</v>
          </cell>
          <cell r="G796">
            <v>0</v>
          </cell>
          <cell r="H796">
            <v>0</v>
          </cell>
          <cell r="I796">
            <v>0</v>
          </cell>
          <cell r="J796">
            <v>0</v>
          </cell>
          <cell r="K796">
            <v>0</v>
          </cell>
        </row>
        <row r="797">
          <cell r="A797" t="str">
            <v>13PYNZN</v>
          </cell>
          <cell r="B797" t="str">
            <v xml:space="preserve">REAJ.PAG.P.CERTIFICADO DE DEPOSITO AC 1695 </v>
          </cell>
          <cell r="C797">
            <v>0</v>
          </cell>
          <cell r="D797">
            <v>0</v>
          </cell>
          <cell r="E797">
            <v>0</v>
          </cell>
          <cell r="F797">
            <v>0</v>
          </cell>
          <cell r="G797">
            <v>0</v>
          </cell>
          <cell r="H797">
            <v>0</v>
          </cell>
          <cell r="I797">
            <v>0</v>
          </cell>
          <cell r="J797">
            <v>0</v>
          </cell>
          <cell r="K797">
            <v>0</v>
          </cell>
        </row>
        <row r="798">
          <cell r="A798" t="str">
            <v>13EHNZN</v>
          </cell>
          <cell r="B798" t="str">
            <v>REVALORIZ.TIT.RECON.DEUDA CAP.19 C.CAMB.INTERN.</v>
          </cell>
          <cell r="C798">
            <v>0</v>
          </cell>
          <cell r="D798">
            <v>0</v>
          </cell>
          <cell r="E798">
            <v>0</v>
          </cell>
          <cell r="F798">
            <v>0</v>
          </cell>
          <cell r="G798">
            <v>0</v>
          </cell>
          <cell r="H798">
            <v>0</v>
          </cell>
          <cell r="I798">
            <v>0</v>
          </cell>
          <cell r="J798">
            <v>0</v>
          </cell>
          <cell r="K798">
            <v>0</v>
          </cell>
        </row>
        <row r="799">
          <cell r="A799" t="str">
            <v>13EJNZN</v>
          </cell>
          <cell r="B799" t="str">
            <v>REAJ.PAG.P/CERTIF.EXPRESADOS EN UF ACDO.1691</v>
          </cell>
          <cell r="C799">
            <v>0</v>
          </cell>
          <cell r="D799">
            <v>0</v>
          </cell>
          <cell r="E799">
            <v>0</v>
          </cell>
          <cell r="F799">
            <v>0</v>
          </cell>
          <cell r="G799">
            <v>0</v>
          </cell>
          <cell r="H799">
            <v>0</v>
          </cell>
          <cell r="I799">
            <v>0</v>
          </cell>
          <cell r="J799">
            <v>0</v>
          </cell>
          <cell r="K799">
            <v>0</v>
          </cell>
        </row>
        <row r="800">
          <cell r="A800" t="str">
            <v>13EKNZN</v>
          </cell>
          <cell r="B800" t="str">
            <v xml:space="preserve">REAJ.PAG.S/OBLIG.P/CONV.DE CRED.REDEN.AC.1674 </v>
          </cell>
          <cell r="C800">
            <v>0</v>
          </cell>
          <cell r="D800">
            <v>0</v>
          </cell>
          <cell r="E800">
            <v>0</v>
          </cell>
          <cell r="F800">
            <v>0</v>
          </cell>
          <cell r="G800">
            <v>0</v>
          </cell>
          <cell r="H800">
            <v>0</v>
          </cell>
          <cell r="I800">
            <v>0</v>
          </cell>
          <cell r="J800">
            <v>0</v>
          </cell>
          <cell r="K800">
            <v>0</v>
          </cell>
        </row>
        <row r="801">
          <cell r="A801" t="str">
            <v>13ELNZN</v>
          </cell>
          <cell r="B801" t="str">
            <v>REAJ.PAG.S/PAGARES BC REPROG.DEUD.INST.FIN.LIQ.158,</v>
          </cell>
          <cell r="C801">
            <v>0</v>
          </cell>
          <cell r="D801">
            <v>0</v>
          </cell>
          <cell r="E801">
            <v>0</v>
          </cell>
          <cell r="F801">
            <v>0</v>
          </cell>
          <cell r="G801">
            <v>0</v>
          </cell>
          <cell r="H801">
            <v>0</v>
          </cell>
          <cell r="I801">
            <v>0</v>
          </cell>
          <cell r="J801">
            <v>0</v>
          </cell>
          <cell r="K801">
            <v>0</v>
          </cell>
        </row>
        <row r="802">
          <cell r="A802" t="str">
            <v>13EMNZN</v>
          </cell>
          <cell r="B802" t="str">
            <v xml:space="preserve">REAJ.PAG.POR DEPOSITOS PARA RESERVA TECNICA, </v>
          </cell>
          <cell r="C802">
            <v>0</v>
          </cell>
          <cell r="D802">
            <v>0</v>
          </cell>
          <cell r="E802">
            <v>0</v>
          </cell>
          <cell r="F802">
            <v>0</v>
          </cell>
          <cell r="G802">
            <v>0</v>
          </cell>
          <cell r="H802">
            <v>0</v>
          </cell>
          <cell r="I802">
            <v>0</v>
          </cell>
          <cell r="J802">
            <v>0</v>
          </cell>
          <cell r="K802">
            <v>0</v>
          </cell>
        </row>
        <row r="803">
          <cell r="A803" t="str">
            <v>13ENNZN</v>
          </cell>
          <cell r="B803" t="str">
            <v xml:space="preserve">REAJ.PAG.P/EFECTOS DE COMERCIO REDENOM.TIT.DEU.EXT, </v>
          </cell>
          <cell r="C803">
            <v>-350</v>
          </cell>
          <cell r="D803">
            <v>-405</v>
          </cell>
          <cell r="E803">
            <v>264</v>
          </cell>
          <cell r="F803">
            <v>1455</v>
          </cell>
          <cell r="G803">
            <v>1776</v>
          </cell>
          <cell r="H803">
            <v>1433</v>
          </cell>
          <cell r="I803">
            <v>1301</v>
          </cell>
          <cell r="J803">
            <v>1224</v>
          </cell>
          <cell r="K803">
            <v>1344</v>
          </cell>
        </row>
        <row r="804">
          <cell r="A804" t="str">
            <v>13EPNZN</v>
          </cell>
          <cell r="B804" t="str">
            <v xml:space="preserve">REAJ.PAG.P.PAGARES REAJ.TASA DE INTERES FLOTANTE </v>
          </cell>
          <cell r="C804">
            <v>-2</v>
          </cell>
          <cell r="D804">
            <v>-3</v>
          </cell>
          <cell r="E804">
            <v>2</v>
          </cell>
          <cell r="F804">
            <v>8</v>
          </cell>
          <cell r="G804">
            <v>9</v>
          </cell>
          <cell r="H804">
            <v>8</v>
          </cell>
          <cell r="I804">
            <v>8</v>
          </cell>
          <cell r="J804">
            <v>8</v>
          </cell>
          <cell r="K804">
            <v>8</v>
          </cell>
        </row>
        <row r="805">
          <cell r="A805" t="str">
            <v>13EQNZN</v>
          </cell>
          <cell r="B805" t="str">
            <v>REAJ.PAG.DE C/DEL BANCO POR SALDOS EN CTAS.ESP</v>
          </cell>
          <cell r="C805">
            <v>-335</v>
          </cell>
          <cell r="D805">
            <v>-387</v>
          </cell>
          <cell r="E805">
            <v>253</v>
          </cell>
          <cell r="F805">
            <v>1404</v>
          </cell>
          <cell r="G805">
            <v>1743</v>
          </cell>
          <cell r="H805">
            <v>1743</v>
          </cell>
          <cell r="I805">
            <v>1743</v>
          </cell>
          <cell r="J805">
            <v>1743</v>
          </cell>
          <cell r="K805">
            <v>1743</v>
          </cell>
        </row>
        <row r="806">
          <cell r="A806" t="str">
            <v>13ERNZN</v>
          </cell>
          <cell r="B806" t="str">
            <v>REAJ.PAG.POR PAGARES EN UF ACDO.1836</v>
          </cell>
          <cell r="C806">
            <v>-523</v>
          </cell>
          <cell r="D806">
            <v>-602</v>
          </cell>
          <cell r="E806">
            <v>375</v>
          </cell>
          <cell r="F806">
            <v>418</v>
          </cell>
          <cell r="G806">
            <v>418</v>
          </cell>
          <cell r="H806">
            <v>418</v>
          </cell>
          <cell r="I806">
            <v>418</v>
          </cell>
          <cell r="J806">
            <v>418</v>
          </cell>
          <cell r="K806">
            <v>418</v>
          </cell>
        </row>
        <row r="807">
          <cell r="A807" t="str">
            <v>13ETNZN</v>
          </cell>
          <cell r="B807" t="str">
            <v>REAJ.PAG.P/DEP.A PLAZO EN UF BECH AC.1868</v>
          </cell>
          <cell r="C807">
            <v>0</v>
          </cell>
          <cell r="D807">
            <v>0</v>
          </cell>
          <cell r="E807">
            <v>0</v>
          </cell>
          <cell r="F807">
            <v>0</v>
          </cell>
          <cell r="G807">
            <v>0</v>
          </cell>
          <cell r="H807">
            <v>0</v>
          </cell>
          <cell r="I807">
            <v>0</v>
          </cell>
          <cell r="J807">
            <v>0</v>
          </cell>
          <cell r="K807">
            <v>0</v>
          </cell>
        </row>
        <row r="808">
          <cell r="A808" t="str">
            <v>13EUNZN</v>
          </cell>
          <cell r="B808" t="str">
            <v xml:space="preserve">REAJ.PAG.S/PAGARES REAJUSTABLES C.PAGO CUPONES PRC, </v>
          </cell>
          <cell r="C808">
            <v>80179</v>
          </cell>
          <cell r="D808">
            <v>162508</v>
          </cell>
          <cell r="E808">
            <v>79647</v>
          </cell>
          <cell r="F808">
            <v>45278</v>
          </cell>
          <cell r="G808">
            <v>77314</v>
          </cell>
          <cell r="H808">
            <v>13437</v>
          </cell>
          <cell r="I808">
            <v>38375</v>
          </cell>
          <cell r="J808">
            <v>11804</v>
          </cell>
          <cell r="K808">
            <v>-103730</v>
          </cell>
        </row>
        <row r="809">
          <cell r="A809" t="str">
            <v>13EZNZN</v>
          </cell>
          <cell r="B809" t="str">
            <v xml:space="preserve">REAJ.POR PAGAR S/PAGARES UF BECH.DEUD.ASUM.DE BUF, </v>
          </cell>
          <cell r="C809">
            <v>0</v>
          </cell>
          <cell r="D809">
            <v>0</v>
          </cell>
          <cell r="E809">
            <v>0</v>
          </cell>
          <cell r="F809">
            <v>0</v>
          </cell>
          <cell r="G809">
            <v>0</v>
          </cell>
          <cell r="H809">
            <v>0</v>
          </cell>
          <cell r="I809">
            <v>0</v>
          </cell>
          <cell r="J809">
            <v>0</v>
          </cell>
          <cell r="K809">
            <v>0</v>
          </cell>
        </row>
        <row r="810">
          <cell r="A810" t="str">
            <v>13PZNZN</v>
          </cell>
          <cell r="B810" t="str">
            <v xml:space="preserve">REAJ.PAGADOS POR SALDO PRECIO EXPRESADO EN US$ 162, </v>
          </cell>
          <cell r="C810">
            <v>0</v>
          </cell>
          <cell r="D810">
            <v>0</v>
          </cell>
          <cell r="E810">
            <v>0</v>
          </cell>
          <cell r="F810">
            <v>0</v>
          </cell>
          <cell r="G810">
            <v>0</v>
          </cell>
          <cell r="H810">
            <v>0</v>
          </cell>
          <cell r="I810">
            <v>0</v>
          </cell>
          <cell r="J810">
            <v>0</v>
          </cell>
          <cell r="K810">
            <v>0</v>
          </cell>
        </row>
        <row r="811">
          <cell r="A811" t="str">
            <v>13QBNZN</v>
          </cell>
          <cell r="B811" t="str">
            <v xml:space="preserve">REAJ.PAG.ACUERDO MARCO SOBRE MEDIO AMBIENTE, BBC, </v>
          </cell>
          <cell r="C811">
            <v>736</v>
          </cell>
          <cell r="D811">
            <v>969</v>
          </cell>
          <cell r="E811">
            <v>651</v>
          </cell>
          <cell r="F811">
            <v>752</v>
          </cell>
          <cell r="G811">
            <v>752</v>
          </cell>
          <cell r="H811">
            <v>752</v>
          </cell>
          <cell r="I811">
            <v>752</v>
          </cell>
          <cell r="J811">
            <v>752</v>
          </cell>
          <cell r="K811">
            <v>752</v>
          </cell>
        </row>
        <row r="812">
          <cell r="A812" t="str">
            <v>13PUNZN</v>
          </cell>
          <cell r="B812" t="str">
            <v>PERDIDAS CAMBIO MONETARIAS</v>
          </cell>
          <cell r="C812">
            <v>17750</v>
          </cell>
          <cell r="D812">
            <v>33270</v>
          </cell>
          <cell r="E812">
            <v>17693</v>
          </cell>
          <cell r="F812">
            <v>152519</v>
          </cell>
          <cell r="G812">
            <v>55394</v>
          </cell>
          <cell r="H812">
            <v>280524</v>
          </cell>
          <cell r="I812">
            <v>133159</v>
          </cell>
          <cell r="J812">
            <v>253983</v>
          </cell>
          <cell r="K812">
            <v>808816</v>
          </cell>
        </row>
        <row r="813">
          <cell r="A813" t="str">
            <v>13PVNZN</v>
          </cell>
          <cell r="B813" t="str">
            <v>PROD.REVAL.CTAS.C.ORG.INTER.</v>
          </cell>
          <cell r="C813">
            <v>0</v>
          </cell>
          <cell r="D813">
            <v>0</v>
          </cell>
          <cell r="E813">
            <v>0</v>
          </cell>
          <cell r="F813">
            <v>0</v>
          </cell>
          <cell r="G813">
            <v>0</v>
          </cell>
          <cell r="H813">
            <v>1246</v>
          </cell>
          <cell r="I813">
            <v>0</v>
          </cell>
          <cell r="J813">
            <v>1701</v>
          </cell>
          <cell r="K813">
            <v>3890</v>
          </cell>
        </row>
        <row r="814">
          <cell r="A814" t="str">
            <v>13PWNZN</v>
          </cell>
          <cell r="B814" t="str">
            <v>CORRECCION MONETARIA DEBE</v>
          </cell>
          <cell r="C814">
            <v>2157</v>
          </cell>
          <cell r="D814">
            <v>4604</v>
          </cell>
          <cell r="E814">
            <v>10166</v>
          </cell>
          <cell r="F814">
            <v>22418</v>
          </cell>
          <cell r="G814">
            <v>22250</v>
          </cell>
          <cell r="H814">
            <v>20278</v>
          </cell>
          <cell r="I814">
            <v>21223</v>
          </cell>
          <cell r="J814">
            <v>21717</v>
          </cell>
          <cell r="K814">
            <v>24331</v>
          </cell>
        </row>
        <row r="815">
          <cell r="A815" t="str">
            <v>13ESNZN</v>
          </cell>
          <cell r="B815" t="str">
            <v>PERDIDAS</v>
          </cell>
          <cell r="C815">
            <v>0</v>
          </cell>
          <cell r="D815">
            <v>0</v>
          </cell>
          <cell r="E815">
            <v>0</v>
          </cell>
          <cell r="F815">
            <v>0</v>
          </cell>
          <cell r="G815">
            <v>0</v>
          </cell>
          <cell r="H815">
            <v>0</v>
          </cell>
          <cell r="I815">
            <v>0</v>
          </cell>
          <cell r="J815">
            <v>0</v>
          </cell>
          <cell r="K815">
            <v>0</v>
          </cell>
        </row>
        <row r="816">
          <cell r="A816" t="str">
            <v>12BIWZN</v>
          </cell>
          <cell r="B816" t="str">
            <v xml:space="preserve">  .OTROS ACTIVOS M/N</v>
          </cell>
          <cell r="C816">
            <v>88777</v>
          </cell>
          <cell r="D816">
            <v>161789</v>
          </cell>
          <cell r="E816">
            <v>236559</v>
          </cell>
          <cell r="F816">
            <v>310794</v>
          </cell>
          <cell r="G816">
            <v>389934</v>
          </cell>
          <cell r="H816">
            <v>457116</v>
          </cell>
          <cell r="I816">
            <v>532048</v>
          </cell>
          <cell r="J816">
            <v>601989</v>
          </cell>
          <cell r="K816">
            <v>742202</v>
          </cell>
        </row>
        <row r="817">
          <cell r="A817" t="str">
            <v>12BJWZN</v>
          </cell>
          <cell r="B817" t="str">
            <v xml:space="preserve"> . .GASTOS DE OPERACIÓN M/N</v>
          </cell>
          <cell r="C817">
            <v>87285</v>
          </cell>
          <cell r="D817">
            <v>159286</v>
          </cell>
          <cell r="E817">
            <v>232090</v>
          </cell>
          <cell r="F817">
            <v>303975</v>
          </cell>
          <cell r="G817">
            <v>381511</v>
          </cell>
          <cell r="H817">
            <v>447278</v>
          </cell>
          <cell r="I817">
            <v>519937</v>
          </cell>
          <cell r="J817">
            <v>587900</v>
          </cell>
          <cell r="K817">
            <v>726283</v>
          </cell>
        </row>
        <row r="818">
          <cell r="A818" t="str">
            <v>12BKWZN</v>
          </cell>
          <cell r="B818" t="str">
            <v xml:space="preserve"> .. GASTOS APOYO OPERACIONAL M/N</v>
          </cell>
          <cell r="C818">
            <v>1492</v>
          </cell>
          <cell r="D818">
            <v>2503</v>
          </cell>
          <cell r="E818">
            <v>4469</v>
          </cell>
          <cell r="F818">
            <v>6819</v>
          </cell>
          <cell r="G818">
            <v>8423</v>
          </cell>
          <cell r="H818">
            <v>9838</v>
          </cell>
          <cell r="I818">
            <v>12111</v>
          </cell>
          <cell r="J818">
            <v>14089</v>
          </cell>
          <cell r="K818">
            <v>15919</v>
          </cell>
        </row>
        <row r="819">
          <cell r="A819" t="str">
            <v>12BIXZN</v>
          </cell>
          <cell r="B819" t="str">
            <v xml:space="preserve">  .OTROS ACTIVOS M/E</v>
          </cell>
          <cell r="C819">
            <v>5110</v>
          </cell>
          <cell r="D819">
            <v>4985</v>
          </cell>
          <cell r="E819">
            <v>12423</v>
          </cell>
          <cell r="F819">
            <v>17537</v>
          </cell>
          <cell r="G819">
            <v>16267</v>
          </cell>
          <cell r="H819">
            <v>24431</v>
          </cell>
          <cell r="I819">
            <v>62768</v>
          </cell>
          <cell r="J819">
            <v>67567</v>
          </cell>
          <cell r="K819">
            <v>48849</v>
          </cell>
        </row>
        <row r="820">
          <cell r="A820" t="str">
            <v>12BJXZN</v>
          </cell>
          <cell r="B820" t="str">
            <v xml:space="preserve">  .  .GASTOS DE OPERACIÓN M/E</v>
          </cell>
          <cell r="C820">
            <v>4942</v>
          </cell>
          <cell r="D820">
            <v>4697</v>
          </cell>
          <cell r="E820">
            <v>12203</v>
          </cell>
          <cell r="F820">
            <v>17033</v>
          </cell>
          <cell r="G820">
            <v>15811</v>
          </cell>
          <cell r="H820">
            <v>23538</v>
          </cell>
          <cell r="I820">
            <v>60053</v>
          </cell>
          <cell r="J820">
            <v>64864</v>
          </cell>
          <cell r="K820">
            <v>47582</v>
          </cell>
        </row>
        <row r="821">
          <cell r="A821" t="str">
            <v>12BKXZN</v>
          </cell>
          <cell r="B821" t="str">
            <v xml:space="preserve">  .  .GASTOS APOYO OPERACIONAL M/E</v>
          </cell>
          <cell r="C821">
            <v>168</v>
          </cell>
          <cell r="D821">
            <v>288</v>
          </cell>
          <cell r="E821">
            <v>220</v>
          </cell>
          <cell r="F821">
            <v>504</v>
          </cell>
          <cell r="G821">
            <v>456</v>
          </cell>
          <cell r="H821">
            <v>893</v>
          </cell>
          <cell r="I821">
            <v>2715</v>
          </cell>
          <cell r="J821">
            <v>2703</v>
          </cell>
          <cell r="K821">
            <v>1267</v>
          </cell>
        </row>
        <row r="822">
          <cell r="A822" t="str">
            <v>17S .ZN</v>
          </cell>
          <cell r="B822" t="str">
            <v>P A S I V O S</v>
          </cell>
          <cell r="C822">
            <v>37125901</v>
          </cell>
          <cell r="D822">
            <v>38047866</v>
          </cell>
          <cell r="E822">
            <v>36798617</v>
          </cell>
          <cell r="F822">
            <v>35621949</v>
          </cell>
          <cell r="G822">
            <v>35910882</v>
          </cell>
          <cell r="H822">
            <v>35001873</v>
          </cell>
          <cell r="I822">
            <v>35119459</v>
          </cell>
          <cell r="J822">
            <v>34767781</v>
          </cell>
          <cell r="K822">
            <v>34077292</v>
          </cell>
        </row>
        <row r="823">
          <cell r="A823" t="str">
            <v>14BAWZN</v>
          </cell>
          <cell r="B823" t="str">
            <v xml:space="preserve">  .PASIVOS C/EXTERIOR MN</v>
          </cell>
          <cell r="C823">
            <v>820322</v>
          </cell>
          <cell r="D823">
            <v>838287</v>
          </cell>
          <cell r="E823">
            <v>810904</v>
          </cell>
          <cell r="F823">
            <v>462730</v>
          </cell>
          <cell r="G823">
            <v>488737</v>
          </cell>
          <cell r="H823">
            <v>501250</v>
          </cell>
          <cell r="I823">
            <v>455005</v>
          </cell>
          <cell r="J823">
            <v>446217</v>
          </cell>
          <cell r="K823">
            <v>402426</v>
          </cell>
        </row>
        <row r="824">
          <cell r="A824" t="str">
            <v>17CCEZN</v>
          </cell>
          <cell r="B824" t="str">
            <v xml:space="preserve">FONDO MONETARIO INTERNACIONAL (CREDITOS) </v>
          </cell>
          <cell r="C824">
            <v>0</v>
          </cell>
          <cell r="D824">
            <v>0</v>
          </cell>
          <cell r="E824">
            <v>0</v>
          </cell>
          <cell r="F824">
            <v>0</v>
          </cell>
          <cell r="G824">
            <v>0</v>
          </cell>
          <cell r="H824">
            <v>0</v>
          </cell>
          <cell r="I824">
            <v>0</v>
          </cell>
          <cell r="J824">
            <v>0</v>
          </cell>
          <cell r="K824">
            <v>0</v>
          </cell>
        </row>
        <row r="825">
          <cell r="A825" t="str">
            <v>-</v>
          </cell>
          <cell r="B825" t="str">
            <v xml:space="preserve">FONDO MONETARIO INTERNACIONAL (CREDITOS) </v>
          </cell>
          <cell r="C825">
            <v>0</v>
          </cell>
          <cell r="D825">
            <v>0</v>
          </cell>
          <cell r="E825">
            <v>0</v>
          </cell>
          <cell r="F825">
            <v>0</v>
          </cell>
          <cell r="G825">
            <v>0</v>
          </cell>
          <cell r="H825">
            <v>0</v>
          </cell>
          <cell r="I825">
            <v>0</v>
          </cell>
          <cell r="J825">
            <v>0</v>
          </cell>
          <cell r="K825">
            <v>0</v>
          </cell>
        </row>
        <row r="826">
          <cell r="A826" t="str">
            <v>-</v>
          </cell>
          <cell r="B826" t="str">
            <v>DEPOSITOS A PLAZO DE BCOS DEL EXTERIOR,</v>
          </cell>
          <cell r="C826">
            <v>0</v>
          </cell>
          <cell r="D826">
            <v>0</v>
          </cell>
          <cell r="E826">
            <v>0</v>
          </cell>
          <cell r="F826">
            <v>0</v>
          </cell>
          <cell r="G826">
            <v>0</v>
          </cell>
          <cell r="H826">
            <v>0</v>
          </cell>
          <cell r="I826">
            <v>0</v>
          </cell>
          <cell r="J826">
            <v>0</v>
          </cell>
          <cell r="K826">
            <v>0</v>
          </cell>
        </row>
        <row r="827">
          <cell r="A827" t="str">
            <v>-</v>
          </cell>
          <cell r="B827" t="str">
            <v>DESC.BONOS GOB-INST-EXT</v>
          </cell>
          <cell r="C827">
            <v>0</v>
          </cell>
          <cell r="D827">
            <v>0</v>
          </cell>
          <cell r="E827">
            <v>0</v>
          </cell>
          <cell r="F827">
            <v>0</v>
          </cell>
          <cell r="G827">
            <v>0</v>
          </cell>
          <cell r="H827">
            <v>0</v>
          </cell>
          <cell r="I827">
            <v>0</v>
          </cell>
          <cell r="J827">
            <v>0</v>
          </cell>
          <cell r="K827">
            <v>0</v>
          </cell>
        </row>
        <row r="828">
          <cell r="A828" t="str">
            <v>-</v>
          </cell>
          <cell r="B828" t="str">
            <v>DESCTO.S/CERT.DEP.BC.EXTRJ.</v>
          </cell>
          <cell r="C828">
            <v>0</v>
          </cell>
          <cell r="D828">
            <v>0</v>
          </cell>
          <cell r="E828">
            <v>0</v>
          </cell>
          <cell r="F828">
            <v>0</v>
          </cell>
          <cell r="G828">
            <v>0</v>
          </cell>
          <cell r="H828">
            <v>0</v>
          </cell>
          <cell r="I828">
            <v>0</v>
          </cell>
          <cell r="J828">
            <v>0</v>
          </cell>
          <cell r="K828">
            <v>0</v>
          </cell>
        </row>
        <row r="829">
          <cell r="A829" t="str">
            <v>-</v>
          </cell>
          <cell r="B829" t="str">
            <v>DESC.S/CERTIF.SCHULDSCHEIND.</v>
          </cell>
          <cell r="C829">
            <v>0</v>
          </cell>
          <cell r="D829">
            <v>0</v>
          </cell>
          <cell r="E829">
            <v>0</v>
          </cell>
          <cell r="F829">
            <v>0</v>
          </cell>
          <cell r="G829">
            <v>0</v>
          </cell>
          <cell r="H829">
            <v>0</v>
          </cell>
          <cell r="I829">
            <v>0</v>
          </cell>
          <cell r="J829">
            <v>0</v>
          </cell>
          <cell r="K829">
            <v>0</v>
          </cell>
        </row>
        <row r="830">
          <cell r="A830" t="str">
            <v>-</v>
          </cell>
          <cell r="B830" t="str">
            <v>DESCUENTO SOBRE PAGARES Y LETRAS</v>
          </cell>
          <cell r="C830">
            <v>0</v>
          </cell>
          <cell r="D830">
            <v>0</v>
          </cell>
          <cell r="E830">
            <v>0</v>
          </cell>
          <cell r="F830">
            <v>0</v>
          </cell>
          <cell r="G830">
            <v>0</v>
          </cell>
          <cell r="H830">
            <v>0</v>
          </cell>
          <cell r="I830">
            <v>0</v>
          </cell>
          <cell r="J830">
            <v>0</v>
          </cell>
          <cell r="K830">
            <v>0</v>
          </cell>
        </row>
        <row r="831">
          <cell r="A831" t="str">
            <v>-</v>
          </cell>
          <cell r="B831" t="str">
            <v xml:space="preserve">DESC. S/LET.DEL TESORO DE GOB. EXTRANJEROS </v>
          </cell>
          <cell r="C831">
            <v>0</v>
          </cell>
          <cell r="D831">
            <v>0</v>
          </cell>
          <cell r="E831">
            <v>0</v>
          </cell>
          <cell r="F831">
            <v>0</v>
          </cell>
          <cell r="G831">
            <v>0</v>
          </cell>
          <cell r="H831">
            <v>0</v>
          </cell>
          <cell r="I831">
            <v>0</v>
          </cell>
          <cell r="J831">
            <v>0</v>
          </cell>
          <cell r="K831">
            <v>0</v>
          </cell>
        </row>
        <row r="832">
          <cell r="A832" t="str">
            <v>-</v>
          </cell>
          <cell r="B832" t="str">
            <v xml:space="preserve">DESCUENTOS SOBRE CERTIFICADOS DE DEPOSITOS </v>
          </cell>
          <cell r="C832">
            <v>0</v>
          </cell>
          <cell r="D832">
            <v>0</v>
          </cell>
          <cell r="E832">
            <v>0</v>
          </cell>
          <cell r="F832">
            <v>0</v>
          </cell>
          <cell r="G832">
            <v>0</v>
          </cell>
          <cell r="H832">
            <v>0</v>
          </cell>
          <cell r="I832">
            <v>0</v>
          </cell>
          <cell r="J832">
            <v>0</v>
          </cell>
          <cell r="K832">
            <v>0</v>
          </cell>
        </row>
        <row r="833">
          <cell r="A833" t="str">
            <v>-</v>
          </cell>
          <cell r="B833" t="str">
            <v xml:space="preserve">AJUSTE A VALOR MERCADO DE INVERSIONES EN EL EXTERI, </v>
          </cell>
          <cell r="C833">
            <v>0</v>
          </cell>
          <cell r="D833">
            <v>0</v>
          </cell>
          <cell r="E833">
            <v>0</v>
          </cell>
          <cell r="F833">
            <v>0</v>
          </cell>
          <cell r="G833">
            <v>0</v>
          </cell>
          <cell r="H833">
            <v>0</v>
          </cell>
          <cell r="I833">
            <v>0</v>
          </cell>
          <cell r="J833">
            <v>0</v>
          </cell>
          <cell r="K833">
            <v>0</v>
          </cell>
        </row>
        <row r="834">
          <cell r="A834" t="str">
            <v>17BWNZN</v>
          </cell>
          <cell r="B834" t="str">
            <v>CORREC MONETARIA PROV TENENCIAS PLATA HABER,</v>
          </cell>
          <cell r="C834">
            <v>0</v>
          </cell>
          <cell r="D834">
            <v>0</v>
          </cell>
          <cell r="E834">
            <v>0</v>
          </cell>
          <cell r="F834">
            <v>0</v>
          </cell>
          <cell r="G834">
            <v>0</v>
          </cell>
          <cell r="H834">
            <v>0</v>
          </cell>
          <cell r="I834">
            <v>0</v>
          </cell>
          <cell r="J834">
            <v>0</v>
          </cell>
          <cell r="K834">
            <v>0</v>
          </cell>
        </row>
        <row r="835">
          <cell r="A835" t="str">
            <v>17CBEZN</v>
          </cell>
          <cell r="B835" t="str">
            <v>FONDO MONETARIO INTERNACIONAL (DEPOSITOS)</v>
          </cell>
          <cell r="C835">
            <v>820322</v>
          </cell>
          <cell r="D835">
            <v>838287</v>
          </cell>
          <cell r="E835">
            <v>810904</v>
          </cell>
          <cell r="F835">
            <v>462730</v>
          </cell>
          <cell r="G835">
            <v>488737</v>
          </cell>
          <cell r="H835">
            <v>501250</v>
          </cell>
          <cell r="I835">
            <v>455005</v>
          </cell>
          <cell r="J835">
            <v>446217</v>
          </cell>
          <cell r="K835">
            <v>402426</v>
          </cell>
        </row>
        <row r="836">
          <cell r="A836" t="str">
            <v>14BAXZN</v>
          </cell>
          <cell r="B836" t="str">
            <v xml:space="preserve">  .PASIVOS C/EXTERIOR ME</v>
          </cell>
          <cell r="C836">
            <v>22721</v>
          </cell>
          <cell r="D836">
            <v>20051</v>
          </cell>
          <cell r="E836">
            <v>23173</v>
          </cell>
          <cell r="F836">
            <v>25549</v>
          </cell>
          <cell r="G836">
            <v>16208</v>
          </cell>
          <cell r="H836">
            <v>20769</v>
          </cell>
          <cell r="I836">
            <v>60200</v>
          </cell>
          <cell r="J836">
            <v>51914</v>
          </cell>
          <cell r="K836">
            <v>23938</v>
          </cell>
        </row>
        <row r="837">
          <cell r="A837" t="str">
            <v>-</v>
          </cell>
          <cell r="B837" t="str">
            <v xml:space="preserve">FONDO MONETARIO INTERNACIONAL (CREDITOS) </v>
          </cell>
          <cell r="C837">
            <v>0</v>
          </cell>
          <cell r="D837">
            <v>0</v>
          </cell>
          <cell r="E837">
            <v>0</v>
          </cell>
          <cell r="F837">
            <v>0</v>
          </cell>
          <cell r="G837">
            <v>0</v>
          </cell>
          <cell r="H837">
            <v>0</v>
          </cell>
          <cell r="I837">
            <v>0</v>
          </cell>
          <cell r="J837">
            <v>0</v>
          </cell>
          <cell r="K837">
            <v>0</v>
          </cell>
        </row>
        <row r="838">
          <cell r="A838" t="str">
            <v>16ANEZN</v>
          </cell>
          <cell r="B838" t="str">
            <v>CONV.RECIPROCOS CREDIT</v>
          </cell>
          <cell r="C838">
            <v>3282</v>
          </cell>
          <cell r="D838">
            <v>3813</v>
          </cell>
          <cell r="E838">
            <v>4710</v>
          </cell>
          <cell r="F838">
            <v>6628</v>
          </cell>
          <cell r="G838">
            <v>1613</v>
          </cell>
          <cell r="H838">
            <v>2663</v>
          </cell>
          <cell r="I838">
            <v>3932</v>
          </cell>
          <cell r="J838">
            <v>6932</v>
          </cell>
          <cell r="K838">
            <v>1297</v>
          </cell>
        </row>
        <row r="839">
          <cell r="A839" t="str">
            <v>15HIEZN</v>
          </cell>
          <cell r="B839" t="str">
            <v>DEPOSITOS A PLAZO DE BCOS DEL EXTERIOR</v>
          </cell>
          <cell r="C839">
            <v>0</v>
          </cell>
          <cell r="D839">
            <v>0</v>
          </cell>
          <cell r="E839">
            <v>0</v>
          </cell>
          <cell r="F839">
            <v>0</v>
          </cell>
          <cell r="G839">
            <v>0</v>
          </cell>
          <cell r="H839">
            <v>0</v>
          </cell>
          <cell r="I839">
            <v>0</v>
          </cell>
          <cell r="J839">
            <v>0</v>
          </cell>
          <cell r="K839">
            <v>0</v>
          </cell>
        </row>
        <row r="840">
          <cell r="A840" t="str">
            <v>17BPEZN</v>
          </cell>
          <cell r="B840" t="str">
            <v>DESC.BONOS GOB-INST-EXT</v>
          </cell>
          <cell r="C840">
            <v>16304</v>
          </cell>
          <cell r="D840">
            <v>15750</v>
          </cell>
          <cell r="E840">
            <v>15153</v>
          </cell>
          <cell r="F840">
            <v>14254</v>
          </cell>
          <cell r="G840">
            <v>14073</v>
          </cell>
          <cell r="H840">
            <v>12248</v>
          </cell>
          <cell r="I840">
            <v>19888</v>
          </cell>
          <cell r="J840">
            <v>17322</v>
          </cell>
          <cell r="K840">
            <v>16456</v>
          </cell>
        </row>
        <row r="841">
          <cell r="A841" t="str">
            <v>17BREZN</v>
          </cell>
          <cell r="B841" t="str">
            <v>DESCTO.S/CERT.DEP.BC.EXTRJ.</v>
          </cell>
          <cell r="C841">
            <v>0</v>
          </cell>
          <cell r="D841">
            <v>0</v>
          </cell>
          <cell r="E841">
            <v>0</v>
          </cell>
          <cell r="F841">
            <v>0</v>
          </cell>
          <cell r="G841">
            <v>0</v>
          </cell>
          <cell r="H841">
            <v>0</v>
          </cell>
          <cell r="I841">
            <v>0</v>
          </cell>
          <cell r="J841">
            <v>0</v>
          </cell>
          <cell r="K841">
            <v>0</v>
          </cell>
        </row>
        <row r="842">
          <cell r="A842" t="str">
            <v>17BSEZN</v>
          </cell>
          <cell r="B842" t="str">
            <v>DESC.S/CERTIF.SCHULDSCHEIND.</v>
          </cell>
          <cell r="C842">
            <v>0</v>
          </cell>
          <cell r="D842">
            <v>0</v>
          </cell>
          <cell r="E842">
            <v>0</v>
          </cell>
          <cell r="F842">
            <v>0</v>
          </cell>
          <cell r="G842">
            <v>0</v>
          </cell>
          <cell r="H842">
            <v>0</v>
          </cell>
          <cell r="I842">
            <v>0</v>
          </cell>
          <cell r="J842">
            <v>0</v>
          </cell>
          <cell r="K842">
            <v>0</v>
          </cell>
        </row>
        <row r="843">
          <cell r="A843" t="str">
            <v>16LDEZN</v>
          </cell>
          <cell r="B843" t="str">
            <v xml:space="preserve">DESCUENTO SOBRE PAGARES Y LETRAS </v>
          </cell>
          <cell r="C843">
            <v>0</v>
          </cell>
          <cell r="D843">
            <v>0</v>
          </cell>
          <cell r="E843">
            <v>0</v>
          </cell>
          <cell r="F843">
            <v>0</v>
          </cell>
          <cell r="G843">
            <v>0</v>
          </cell>
          <cell r="H843">
            <v>0</v>
          </cell>
          <cell r="I843">
            <v>0</v>
          </cell>
          <cell r="J843">
            <v>0</v>
          </cell>
          <cell r="K843">
            <v>0</v>
          </cell>
        </row>
        <row r="844">
          <cell r="A844" t="str">
            <v>17BUEZN</v>
          </cell>
          <cell r="B844" t="str">
            <v xml:space="preserve">DESC. S/LET.DEL TESORO DE GOB. EXTRANJEROS </v>
          </cell>
          <cell r="C844">
            <v>0</v>
          </cell>
          <cell r="D844">
            <v>0</v>
          </cell>
          <cell r="E844">
            <v>0</v>
          </cell>
          <cell r="F844">
            <v>0</v>
          </cell>
          <cell r="G844">
            <v>0</v>
          </cell>
          <cell r="H844">
            <v>0</v>
          </cell>
          <cell r="I844">
            <v>0</v>
          </cell>
          <cell r="J844">
            <v>0</v>
          </cell>
          <cell r="K844">
            <v>0</v>
          </cell>
        </row>
        <row r="845">
          <cell r="A845" t="str">
            <v>16AREZN</v>
          </cell>
          <cell r="B845" t="str">
            <v xml:space="preserve">DESCUENTOS SOBRE CERTIFICADOS DE DEPOSITOS </v>
          </cell>
          <cell r="C845">
            <v>0</v>
          </cell>
          <cell r="D845">
            <v>0</v>
          </cell>
          <cell r="E845">
            <v>0</v>
          </cell>
          <cell r="F845">
            <v>0</v>
          </cell>
          <cell r="G845">
            <v>0</v>
          </cell>
          <cell r="H845">
            <v>0</v>
          </cell>
          <cell r="I845">
            <v>0</v>
          </cell>
          <cell r="J845">
            <v>0</v>
          </cell>
          <cell r="K845">
            <v>0</v>
          </cell>
        </row>
        <row r="846">
          <cell r="A846" t="str">
            <v>16EREZN</v>
          </cell>
          <cell r="B846" t="str">
            <v xml:space="preserve">AJUSTE A VALOR MERCADO DE INVERSIONES EN EL EXTERI, </v>
          </cell>
          <cell r="C846">
            <v>2526</v>
          </cell>
          <cell r="D846">
            <v>77</v>
          </cell>
          <cell r="E846">
            <v>2546</v>
          </cell>
          <cell r="F846">
            <v>3466</v>
          </cell>
          <cell r="G846">
            <v>58</v>
          </cell>
          <cell r="H846">
            <v>5076</v>
          </cell>
          <cell r="I846">
            <v>28231</v>
          </cell>
          <cell r="J846">
            <v>20771</v>
          </cell>
          <cell r="K846">
            <v>4759</v>
          </cell>
        </row>
        <row r="847">
          <cell r="A847" t="str">
            <v>-</v>
          </cell>
          <cell r="B847" t="str">
            <v>CORREC MONETARIA PROV TENENCIAS PLATA HABER,</v>
          </cell>
          <cell r="C847">
            <v>0</v>
          </cell>
          <cell r="D847">
            <v>0</v>
          </cell>
          <cell r="E847">
            <v>0</v>
          </cell>
          <cell r="F847">
            <v>0</v>
          </cell>
          <cell r="G847">
            <v>0</v>
          </cell>
          <cell r="H847">
            <v>0</v>
          </cell>
          <cell r="I847">
            <v>0</v>
          </cell>
          <cell r="J847">
            <v>0</v>
          </cell>
          <cell r="K847">
            <v>0</v>
          </cell>
        </row>
        <row r="848">
          <cell r="A848" t="str">
            <v>-</v>
          </cell>
          <cell r="B848" t="str">
            <v xml:space="preserve">FONDO MONETARIO INTERNACIONAL (DEPOSITOS) </v>
          </cell>
          <cell r="C848">
            <v>0</v>
          </cell>
          <cell r="D848">
            <v>0</v>
          </cell>
          <cell r="E848">
            <v>0</v>
          </cell>
          <cell r="F848">
            <v>0</v>
          </cell>
          <cell r="G848">
            <v>0</v>
          </cell>
          <cell r="H848">
            <v>0</v>
          </cell>
          <cell r="I848">
            <v>0</v>
          </cell>
          <cell r="J848">
            <v>0</v>
          </cell>
          <cell r="K848">
            <v>0</v>
          </cell>
        </row>
        <row r="849">
          <cell r="A849" t="str">
            <v>16AUEZN</v>
          </cell>
          <cell r="B849" t="str">
            <v>DSCTO.S/INSTR.DE INVERS.J.P.MORGAN INV.</v>
          </cell>
          <cell r="C849">
            <v>158</v>
          </cell>
          <cell r="D849">
            <v>158</v>
          </cell>
          <cell r="E849">
            <v>177</v>
          </cell>
          <cell r="F849">
            <v>171</v>
          </cell>
          <cell r="G849">
            <v>104</v>
          </cell>
          <cell r="H849">
            <v>100</v>
          </cell>
          <cell r="I849">
            <v>136</v>
          </cell>
          <cell r="J849">
            <v>261</v>
          </cell>
          <cell r="K849">
            <v>294</v>
          </cell>
        </row>
        <row r="850">
          <cell r="A850" t="str">
            <v>16AVEZN</v>
          </cell>
          <cell r="B850" t="str">
            <v>DSCTO.S/INSTR.DE INVERS.J.P.MORGAN GRENFELL ASSETS.</v>
          </cell>
          <cell r="C850">
            <v>0</v>
          </cell>
          <cell r="D850">
            <v>0</v>
          </cell>
          <cell r="E850">
            <v>0</v>
          </cell>
          <cell r="F850">
            <v>0</v>
          </cell>
          <cell r="G850">
            <v>0</v>
          </cell>
          <cell r="H850">
            <v>0</v>
          </cell>
          <cell r="I850">
            <v>0</v>
          </cell>
          <cell r="J850">
            <v>0</v>
          </cell>
          <cell r="K850">
            <v>0</v>
          </cell>
        </row>
        <row r="851">
          <cell r="A851" t="str">
            <v>16AWEZN</v>
          </cell>
          <cell r="B851" t="str">
            <v>AJUSTE A VALOR MODO DE INV. J.P.MORGAN INV.</v>
          </cell>
          <cell r="C851">
            <v>0</v>
          </cell>
          <cell r="D851">
            <v>0</v>
          </cell>
          <cell r="E851">
            <v>282</v>
          </cell>
          <cell r="F851">
            <v>319</v>
          </cell>
          <cell r="G851">
            <v>10</v>
          </cell>
          <cell r="H851">
            <v>173</v>
          </cell>
          <cell r="I851">
            <v>2945</v>
          </cell>
          <cell r="J851">
            <v>2441</v>
          </cell>
          <cell r="K851">
            <v>357</v>
          </cell>
        </row>
        <row r="852">
          <cell r="A852" t="str">
            <v>16AXEZN</v>
          </cell>
          <cell r="B852" t="str">
            <v>DESC.S.INSTRUMENTOS DE INV. DRESDNER BANK</v>
          </cell>
          <cell r="C852">
            <v>259</v>
          </cell>
          <cell r="D852">
            <v>239</v>
          </cell>
          <cell r="E852">
            <v>116</v>
          </cell>
          <cell r="F852">
            <v>328</v>
          </cell>
          <cell r="G852">
            <v>330</v>
          </cell>
          <cell r="H852">
            <v>320</v>
          </cell>
          <cell r="I852">
            <v>221</v>
          </cell>
          <cell r="J852">
            <v>242</v>
          </cell>
          <cell r="K852">
            <v>126</v>
          </cell>
        </row>
        <row r="853">
          <cell r="A853" t="str">
            <v>16AYEZN</v>
          </cell>
          <cell r="B853" t="str">
            <v>AJUSTE A VALOR MODO DE INV. MORGAN GRENFELL</v>
          </cell>
          <cell r="C853">
            <v>0</v>
          </cell>
          <cell r="D853">
            <v>0</v>
          </cell>
          <cell r="E853">
            <v>0</v>
          </cell>
          <cell r="F853">
            <v>0</v>
          </cell>
          <cell r="G853">
            <v>0</v>
          </cell>
          <cell r="H853">
            <v>0</v>
          </cell>
          <cell r="I853">
            <v>0</v>
          </cell>
          <cell r="J853">
            <v>0</v>
          </cell>
          <cell r="K853">
            <v>0</v>
          </cell>
        </row>
        <row r="854">
          <cell r="A854" t="str">
            <v>16AZEZN</v>
          </cell>
          <cell r="B854" t="str">
            <v>AJUSTE A VALOR MODO DE INV. DRESDNER BANK</v>
          </cell>
          <cell r="C854">
            <v>192</v>
          </cell>
          <cell r="D854">
            <v>14</v>
          </cell>
          <cell r="E854">
            <v>189</v>
          </cell>
          <cell r="F854">
            <v>238</v>
          </cell>
          <cell r="G854">
            <v>13</v>
          </cell>
          <cell r="H854">
            <v>108</v>
          </cell>
          <cell r="I854">
            <v>3102</v>
          </cell>
          <cell r="J854">
            <v>2198</v>
          </cell>
          <cell r="K854">
            <v>223</v>
          </cell>
        </row>
        <row r="855">
          <cell r="A855" t="str">
            <v>22817BWEZN...</v>
          </cell>
          <cell r="B855" t="str">
            <v>DESCUENTOS S/INSTRUMENTOS DE INVERSION SSGA</v>
          </cell>
          <cell r="C855">
            <v>0</v>
          </cell>
          <cell r="D855">
            <v>0</v>
          </cell>
          <cell r="E855">
            <v>0</v>
          </cell>
          <cell r="F855">
            <v>0</v>
          </cell>
          <cell r="G855">
            <v>0</v>
          </cell>
          <cell r="H855">
            <v>0</v>
          </cell>
          <cell r="I855">
            <v>0</v>
          </cell>
          <cell r="J855">
            <v>181</v>
          </cell>
          <cell r="K855">
            <v>334</v>
          </cell>
        </row>
        <row r="856">
          <cell r="A856" t="str">
            <v>22816AOEZN...</v>
          </cell>
          <cell r="B856" t="str">
            <v>AJUSTE A VALOR DE MCDO DE INV EN EL EXTER</v>
          </cell>
          <cell r="C856">
            <v>0</v>
          </cell>
          <cell r="D856">
            <v>0</v>
          </cell>
          <cell r="E856">
            <v>0</v>
          </cell>
          <cell r="F856">
            <v>145</v>
          </cell>
          <cell r="G856">
            <v>7</v>
          </cell>
          <cell r="H856">
            <v>81</v>
          </cell>
          <cell r="I856">
            <v>1745</v>
          </cell>
          <cell r="J856">
            <v>1566</v>
          </cell>
          <cell r="K856">
            <v>92</v>
          </cell>
        </row>
        <row r="857">
          <cell r="A857" t="str">
            <v>14BBWZN</v>
          </cell>
          <cell r="B857" t="str">
            <v xml:space="preserve">  .PASIVOS EXTERNOS M/L PZO.MN</v>
          </cell>
          <cell r="C857">
            <v>148352</v>
          </cell>
          <cell r="D857">
            <v>83789</v>
          </cell>
          <cell r="E857">
            <v>81926</v>
          </cell>
          <cell r="F857">
            <v>80138</v>
          </cell>
          <cell r="G857">
            <v>80550</v>
          </cell>
          <cell r="H857">
            <v>68681</v>
          </cell>
          <cell r="I857">
            <v>69155</v>
          </cell>
          <cell r="J857">
            <v>68606</v>
          </cell>
          <cell r="K857">
            <v>66643</v>
          </cell>
        </row>
        <row r="858">
          <cell r="A858" t="str">
            <v>-</v>
          </cell>
          <cell r="B858" t="str">
            <v>PTMO.CONV.KREDITANSTALT ME, BBC, BCC, NAC</v>
          </cell>
          <cell r="C858">
            <v>0</v>
          </cell>
          <cell r="D858">
            <v>0</v>
          </cell>
          <cell r="E858">
            <v>0</v>
          </cell>
          <cell r="F858">
            <v>0</v>
          </cell>
          <cell r="G858">
            <v>0</v>
          </cell>
          <cell r="H858">
            <v>0</v>
          </cell>
          <cell r="I858">
            <v>0</v>
          </cell>
          <cell r="J858">
            <v>0</v>
          </cell>
          <cell r="K858">
            <v>0</v>
          </cell>
        </row>
        <row r="859">
          <cell r="A859" t="str">
            <v>-</v>
          </cell>
          <cell r="B859" t="str">
            <v>CREDIT.BANK OF NOVA SCOTIA ME, BBC, BCC, NAC</v>
          </cell>
          <cell r="C859">
            <v>0</v>
          </cell>
          <cell r="D859">
            <v>0</v>
          </cell>
          <cell r="E859">
            <v>0</v>
          </cell>
          <cell r="F859">
            <v>0</v>
          </cell>
          <cell r="G859">
            <v>0</v>
          </cell>
          <cell r="H859">
            <v>0</v>
          </cell>
          <cell r="I859">
            <v>0</v>
          </cell>
          <cell r="J859">
            <v>0</v>
          </cell>
          <cell r="K859">
            <v>0</v>
          </cell>
        </row>
        <row r="860">
          <cell r="A860" t="str">
            <v>-</v>
          </cell>
          <cell r="B860" t="str">
            <v>CRED.NATIONALE PARIS ME, BBC, BCC, NAC</v>
          </cell>
          <cell r="C860">
            <v>0</v>
          </cell>
          <cell r="D860">
            <v>0</v>
          </cell>
          <cell r="E860">
            <v>0</v>
          </cell>
          <cell r="F860">
            <v>0</v>
          </cell>
          <cell r="G860">
            <v>0</v>
          </cell>
          <cell r="H860">
            <v>0</v>
          </cell>
          <cell r="I860">
            <v>0</v>
          </cell>
          <cell r="J860">
            <v>0</v>
          </cell>
          <cell r="K860">
            <v>0</v>
          </cell>
        </row>
        <row r="861">
          <cell r="A861" t="str">
            <v>-</v>
          </cell>
          <cell r="B861" t="str">
            <v>CREDITO BID  ME, BBC, BCC, NAC</v>
          </cell>
          <cell r="C861">
            <v>0</v>
          </cell>
          <cell r="D861">
            <v>0</v>
          </cell>
          <cell r="E861">
            <v>0</v>
          </cell>
          <cell r="F861">
            <v>0</v>
          </cell>
          <cell r="G861">
            <v>0</v>
          </cell>
          <cell r="H861">
            <v>0</v>
          </cell>
          <cell r="I861">
            <v>0</v>
          </cell>
          <cell r="J861">
            <v>0</v>
          </cell>
          <cell r="K861">
            <v>0</v>
          </cell>
        </row>
        <row r="862">
          <cell r="A862" t="str">
            <v>-</v>
          </cell>
          <cell r="B862" t="str">
            <v>CRED.CONSOR.BCOS.SUIZOS. ME, BBC, BCC, NAC</v>
          </cell>
          <cell r="C862">
            <v>0</v>
          </cell>
          <cell r="D862">
            <v>0</v>
          </cell>
          <cell r="E862">
            <v>0</v>
          </cell>
          <cell r="F862">
            <v>0</v>
          </cell>
          <cell r="G862">
            <v>0</v>
          </cell>
          <cell r="H862">
            <v>0</v>
          </cell>
          <cell r="I862">
            <v>0</v>
          </cell>
          <cell r="J862">
            <v>0</v>
          </cell>
          <cell r="K862">
            <v>0</v>
          </cell>
        </row>
        <row r="863">
          <cell r="A863" t="str">
            <v>-</v>
          </cell>
          <cell r="B863" t="str">
            <v>SERCOBE-ESPANA   ME, BBC, BCC, NAC</v>
          </cell>
          <cell r="C863">
            <v>0</v>
          </cell>
          <cell r="D863">
            <v>0</v>
          </cell>
          <cell r="E863">
            <v>0</v>
          </cell>
          <cell r="F863">
            <v>0</v>
          </cell>
          <cell r="G863">
            <v>0</v>
          </cell>
          <cell r="H863">
            <v>0</v>
          </cell>
          <cell r="I863">
            <v>0</v>
          </cell>
          <cell r="J863">
            <v>0</v>
          </cell>
          <cell r="K863">
            <v>0</v>
          </cell>
        </row>
        <row r="864">
          <cell r="A864" t="str">
            <v>-</v>
          </cell>
          <cell r="B864" t="str">
            <v>CRED.CONSOR.BCOS.BELGAS ME, BBC, BCC, NAC</v>
          </cell>
          <cell r="C864">
            <v>0</v>
          </cell>
          <cell r="D864">
            <v>0</v>
          </cell>
          <cell r="E864">
            <v>0</v>
          </cell>
          <cell r="F864">
            <v>0</v>
          </cell>
          <cell r="G864">
            <v>0</v>
          </cell>
          <cell r="H864">
            <v>0</v>
          </cell>
          <cell r="I864">
            <v>0</v>
          </cell>
          <cell r="J864">
            <v>0</v>
          </cell>
          <cell r="K864">
            <v>0</v>
          </cell>
        </row>
        <row r="865">
          <cell r="A865" t="str">
            <v>-</v>
          </cell>
          <cell r="B865" t="str">
            <v>CREDITO CHECOSLOVAQUIA  ME, BBC, BCC, NAC</v>
          </cell>
          <cell r="C865">
            <v>0</v>
          </cell>
          <cell r="D865">
            <v>0</v>
          </cell>
          <cell r="E865">
            <v>0</v>
          </cell>
          <cell r="F865">
            <v>0</v>
          </cell>
          <cell r="G865">
            <v>0</v>
          </cell>
          <cell r="H865">
            <v>0</v>
          </cell>
          <cell r="I865">
            <v>0</v>
          </cell>
          <cell r="J865">
            <v>0</v>
          </cell>
          <cell r="K865">
            <v>0</v>
          </cell>
        </row>
        <row r="866">
          <cell r="A866" t="str">
            <v>-</v>
          </cell>
          <cell r="B866" t="str">
            <v>CREDITO AID  ME, BBC, BCC, NAC</v>
          </cell>
          <cell r="C866">
            <v>0</v>
          </cell>
          <cell r="D866">
            <v>0</v>
          </cell>
          <cell r="E866">
            <v>0</v>
          </cell>
          <cell r="F866">
            <v>0</v>
          </cell>
          <cell r="G866">
            <v>0</v>
          </cell>
          <cell r="H866">
            <v>0</v>
          </cell>
          <cell r="I866">
            <v>0</v>
          </cell>
          <cell r="J866">
            <v>0</v>
          </cell>
          <cell r="K866">
            <v>0</v>
          </cell>
        </row>
        <row r="867">
          <cell r="A867" t="str">
            <v>-</v>
          </cell>
          <cell r="B867" t="str">
            <v>BANK OF TOKYO  ME, BBC, BCC, NAC</v>
          </cell>
          <cell r="C867">
            <v>0</v>
          </cell>
          <cell r="D867">
            <v>0</v>
          </cell>
          <cell r="E867">
            <v>0</v>
          </cell>
          <cell r="F867">
            <v>0</v>
          </cell>
          <cell r="G867">
            <v>0</v>
          </cell>
          <cell r="H867">
            <v>0</v>
          </cell>
          <cell r="I867">
            <v>0</v>
          </cell>
          <cell r="J867">
            <v>0</v>
          </cell>
          <cell r="K867">
            <v>0</v>
          </cell>
        </row>
        <row r="868">
          <cell r="A868" t="str">
            <v>-</v>
          </cell>
          <cell r="B868" t="str">
            <v>BANCO DO BRASIL ME, BBC, BCC, NAC</v>
          </cell>
          <cell r="C868">
            <v>0</v>
          </cell>
          <cell r="D868">
            <v>0</v>
          </cell>
          <cell r="E868">
            <v>0</v>
          </cell>
          <cell r="F868">
            <v>0</v>
          </cell>
          <cell r="G868">
            <v>0</v>
          </cell>
          <cell r="H868">
            <v>0</v>
          </cell>
          <cell r="I868">
            <v>0</v>
          </cell>
          <cell r="J868">
            <v>0</v>
          </cell>
          <cell r="K868">
            <v>0</v>
          </cell>
        </row>
        <row r="869">
          <cell r="A869" t="str">
            <v>-</v>
          </cell>
          <cell r="B869" t="str">
            <v>CONSOR.BCOS.AGTE.W.FARGO ME, BBC, BCC, NAC</v>
          </cell>
          <cell r="C869">
            <v>0</v>
          </cell>
          <cell r="D869">
            <v>0</v>
          </cell>
          <cell r="E869">
            <v>0</v>
          </cell>
          <cell r="F869">
            <v>0</v>
          </cell>
          <cell r="G869">
            <v>0</v>
          </cell>
          <cell r="H869">
            <v>0</v>
          </cell>
          <cell r="I869">
            <v>0</v>
          </cell>
          <cell r="J869">
            <v>0</v>
          </cell>
          <cell r="K869">
            <v>0</v>
          </cell>
        </row>
        <row r="870">
          <cell r="A870" t="str">
            <v>-</v>
          </cell>
          <cell r="B870" t="str">
            <v>CREDI.BANCO EXT.ESPANA  ME, BBC, BCC, NAC</v>
          </cell>
          <cell r="C870">
            <v>0</v>
          </cell>
          <cell r="D870">
            <v>0</v>
          </cell>
          <cell r="E870">
            <v>0</v>
          </cell>
          <cell r="F870">
            <v>0</v>
          </cell>
          <cell r="G870">
            <v>0</v>
          </cell>
          <cell r="H870">
            <v>0</v>
          </cell>
          <cell r="I870">
            <v>0</v>
          </cell>
          <cell r="J870">
            <v>0</v>
          </cell>
          <cell r="K870">
            <v>0</v>
          </cell>
        </row>
        <row r="871">
          <cell r="A871" t="str">
            <v>-</v>
          </cell>
          <cell r="B871" t="str">
            <v>CREDITO BULGARIA ME, BBC, BCC, NAC</v>
          </cell>
          <cell r="C871">
            <v>0</v>
          </cell>
          <cell r="D871">
            <v>0</v>
          </cell>
          <cell r="E871">
            <v>0</v>
          </cell>
          <cell r="F871">
            <v>0</v>
          </cell>
          <cell r="G871">
            <v>0</v>
          </cell>
          <cell r="H871">
            <v>0</v>
          </cell>
          <cell r="I871">
            <v>0</v>
          </cell>
          <cell r="J871">
            <v>0</v>
          </cell>
          <cell r="K871">
            <v>0</v>
          </cell>
        </row>
        <row r="872">
          <cell r="A872" t="str">
            <v>-</v>
          </cell>
          <cell r="B872" t="str">
            <v>BCO.NAC.COM.EXTER-MEXICO ME, BBC, BCC, NAC</v>
          </cell>
          <cell r="C872">
            <v>0</v>
          </cell>
          <cell r="D872">
            <v>0</v>
          </cell>
          <cell r="E872">
            <v>0</v>
          </cell>
          <cell r="F872">
            <v>0</v>
          </cell>
          <cell r="G872">
            <v>0</v>
          </cell>
          <cell r="H872">
            <v>0</v>
          </cell>
          <cell r="I872">
            <v>0</v>
          </cell>
          <cell r="J872">
            <v>0</v>
          </cell>
          <cell r="K872">
            <v>0</v>
          </cell>
        </row>
        <row r="873">
          <cell r="A873" t="str">
            <v>-</v>
          </cell>
          <cell r="B873" t="str">
            <v>CREDI.REP.DEMOCR.ALEMANIA  ME, BBC, BCC, NAC</v>
          </cell>
          <cell r="C873">
            <v>0</v>
          </cell>
          <cell r="D873">
            <v>0</v>
          </cell>
          <cell r="E873">
            <v>0</v>
          </cell>
          <cell r="F873">
            <v>0</v>
          </cell>
          <cell r="G873">
            <v>0</v>
          </cell>
          <cell r="H873">
            <v>0</v>
          </cell>
          <cell r="I873">
            <v>0</v>
          </cell>
          <cell r="J873">
            <v>0</v>
          </cell>
          <cell r="K873">
            <v>0</v>
          </cell>
        </row>
        <row r="874">
          <cell r="A874" t="str">
            <v>-</v>
          </cell>
          <cell r="B874" t="str">
            <v>CRED.ARGENTINO  ME, BBC, BCC, NAC</v>
          </cell>
          <cell r="C874">
            <v>0</v>
          </cell>
          <cell r="D874">
            <v>0</v>
          </cell>
          <cell r="E874">
            <v>0</v>
          </cell>
          <cell r="F874">
            <v>0</v>
          </cell>
          <cell r="G874">
            <v>0</v>
          </cell>
          <cell r="H874">
            <v>0</v>
          </cell>
          <cell r="I874">
            <v>0</v>
          </cell>
          <cell r="J874">
            <v>0</v>
          </cell>
          <cell r="K874">
            <v>0</v>
          </cell>
        </row>
        <row r="875">
          <cell r="A875" t="str">
            <v>-</v>
          </cell>
          <cell r="B875" t="str">
            <v>CREDITO MANUFACTURERS HANOVER TRUST CO NEW YORK, BBC, BCC, N</v>
          </cell>
          <cell r="C875">
            <v>0</v>
          </cell>
          <cell r="D875">
            <v>0</v>
          </cell>
          <cell r="E875">
            <v>0</v>
          </cell>
          <cell r="F875">
            <v>0</v>
          </cell>
          <cell r="G875">
            <v>0</v>
          </cell>
          <cell r="H875">
            <v>0</v>
          </cell>
          <cell r="I875">
            <v>0</v>
          </cell>
          <cell r="J875">
            <v>0</v>
          </cell>
          <cell r="K875">
            <v>0</v>
          </cell>
        </row>
        <row r="876">
          <cell r="A876" t="str">
            <v>-</v>
          </cell>
          <cell r="B876" t="str">
            <v>CRED.WESTDEUTSCHG LANDESBANK, BBC, BCC, NAC</v>
          </cell>
          <cell r="C876">
            <v>0</v>
          </cell>
          <cell r="D876">
            <v>0</v>
          </cell>
          <cell r="E876">
            <v>0</v>
          </cell>
          <cell r="F876">
            <v>0</v>
          </cell>
          <cell r="G876">
            <v>0</v>
          </cell>
          <cell r="H876">
            <v>0</v>
          </cell>
          <cell r="I876">
            <v>0</v>
          </cell>
          <cell r="J876">
            <v>0</v>
          </cell>
          <cell r="K876">
            <v>0</v>
          </cell>
        </row>
        <row r="877">
          <cell r="A877" t="str">
            <v>-</v>
          </cell>
          <cell r="B877" t="str">
            <v>CRED.LLOYDS BANK INTERNATIONAL ME, BBC, BCC, NAC</v>
          </cell>
          <cell r="C877">
            <v>0</v>
          </cell>
          <cell r="D877">
            <v>0</v>
          </cell>
          <cell r="E877">
            <v>0</v>
          </cell>
          <cell r="F877">
            <v>0</v>
          </cell>
          <cell r="G877">
            <v>0</v>
          </cell>
          <cell r="H877">
            <v>0</v>
          </cell>
          <cell r="I877">
            <v>0</v>
          </cell>
          <cell r="J877">
            <v>0</v>
          </cell>
          <cell r="K877">
            <v>0</v>
          </cell>
        </row>
        <row r="878">
          <cell r="A878" t="str">
            <v>-</v>
          </cell>
          <cell r="B878" t="str">
            <v>CREDITO AUSTRIA, BBC, BCC, NAC</v>
          </cell>
          <cell r="C878">
            <v>0</v>
          </cell>
          <cell r="D878">
            <v>0</v>
          </cell>
          <cell r="E878">
            <v>0</v>
          </cell>
          <cell r="F878">
            <v>0</v>
          </cell>
          <cell r="G878">
            <v>0</v>
          </cell>
          <cell r="H878">
            <v>0</v>
          </cell>
          <cell r="I878">
            <v>0</v>
          </cell>
          <cell r="J878">
            <v>0</v>
          </cell>
          <cell r="K878">
            <v>0</v>
          </cell>
        </row>
        <row r="879">
          <cell r="A879" t="str">
            <v>-</v>
          </cell>
          <cell r="B879" t="str">
            <v>CREDITO  PERU  ME, BBC, BCC, NAC</v>
          </cell>
          <cell r="C879">
            <v>0</v>
          </cell>
          <cell r="D879">
            <v>0</v>
          </cell>
          <cell r="E879">
            <v>0</v>
          </cell>
          <cell r="F879">
            <v>0</v>
          </cell>
          <cell r="G879">
            <v>0</v>
          </cell>
          <cell r="H879">
            <v>0</v>
          </cell>
          <cell r="I879">
            <v>0</v>
          </cell>
          <cell r="J879">
            <v>0</v>
          </cell>
          <cell r="K879">
            <v>0</v>
          </cell>
        </row>
        <row r="880">
          <cell r="A880" t="str">
            <v>-</v>
          </cell>
          <cell r="B880" t="str">
            <v>CREDITO THE MITSUI BANK LIMITED, BBC, BCC, NAC</v>
          </cell>
          <cell r="C880">
            <v>0</v>
          </cell>
          <cell r="D880">
            <v>0</v>
          </cell>
          <cell r="E880">
            <v>0</v>
          </cell>
          <cell r="F880">
            <v>0</v>
          </cell>
          <cell r="G880">
            <v>0</v>
          </cell>
          <cell r="H880">
            <v>0</v>
          </cell>
          <cell r="I880">
            <v>0</v>
          </cell>
          <cell r="J880">
            <v>0</v>
          </cell>
          <cell r="K880">
            <v>0</v>
          </cell>
        </row>
        <row r="881">
          <cell r="A881" t="str">
            <v>-</v>
          </cell>
          <cell r="B881" t="str">
            <v>CANADIAN IMPERIAL BANK OF COMMERCE LONDON UK ME, BBC, BCC, N</v>
          </cell>
          <cell r="C881">
            <v>0</v>
          </cell>
          <cell r="D881">
            <v>0</v>
          </cell>
          <cell r="E881">
            <v>0</v>
          </cell>
          <cell r="F881">
            <v>0</v>
          </cell>
          <cell r="G881">
            <v>0</v>
          </cell>
          <cell r="H881">
            <v>0</v>
          </cell>
          <cell r="I881">
            <v>0</v>
          </cell>
          <cell r="J881">
            <v>0</v>
          </cell>
          <cell r="K881">
            <v>0</v>
          </cell>
        </row>
        <row r="882">
          <cell r="A882" t="str">
            <v>-</v>
          </cell>
          <cell r="B882" t="str">
            <v>CRED. THE FIRST NATIONAL BANK OF CHICAGO LTD.ME, BBC, BCC, N</v>
          </cell>
          <cell r="C882">
            <v>0</v>
          </cell>
          <cell r="D882">
            <v>0</v>
          </cell>
          <cell r="E882">
            <v>0</v>
          </cell>
          <cell r="F882">
            <v>0</v>
          </cell>
          <cell r="G882">
            <v>0</v>
          </cell>
          <cell r="H882">
            <v>0</v>
          </cell>
          <cell r="I882">
            <v>0</v>
          </cell>
          <cell r="J882">
            <v>0</v>
          </cell>
          <cell r="K882">
            <v>0</v>
          </cell>
        </row>
        <row r="883">
          <cell r="A883" t="str">
            <v>-</v>
          </cell>
          <cell r="B883" t="str">
            <v>RENEG.83-84 (MANUFA HANOVER) US$ 1.300 MILL.ME, BBC, BCC, NA</v>
          </cell>
          <cell r="C883">
            <v>0</v>
          </cell>
          <cell r="D883">
            <v>0</v>
          </cell>
          <cell r="E883">
            <v>0</v>
          </cell>
          <cell r="F883">
            <v>0</v>
          </cell>
          <cell r="G883">
            <v>0</v>
          </cell>
          <cell r="H883">
            <v>0</v>
          </cell>
          <cell r="I883">
            <v>0</v>
          </cell>
          <cell r="J883">
            <v>0</v>
          </cell>
          <cell r="K883">
            <v>0</v>
          </cell>
        </row>
        <row r="884">
          <cell r="A884" t="str">
            <v>-</v>
          </cell>
          <cell r="B884" t="str">
            <v>CONVENIO DE REESTRUCTURACION DE LA DEUDA EXTERNA M, BBC, BCC</v>
          </cell>
          <cell r="C884">
            <v>0</v>
          </cell>
          <cell r="D884">
            <v>0</v>
          </cell>
          <cell r="E884">
            <v>0</v>
          </cell>
          <cell r="F884">
            <v>0</v>
          </cell>
          <cell r="G884">
            <v>0</v>
          </cell>
          <cell r="H884">
            <v>0</v>
          </cell>
          <cell r="I884">
            <v>0</v>
          </cell>
          <cell r="J884">
            <v>0</v>
          </cell>
          <cell r="K884">
            <v>0</v>
          </cell>
        </row>
        <row r="885">
          <cell r="A885" t="str">
            <v>-</v>
          </cell>
          <cell r="B885" t="str">
            <v>CRED.RENEG.83-84 (MANUFACT.HANOVER) US$ 780 MILL.M, BBC, BCC</v>
          </cell>
          <cell r="C885">
            <v>0</v>
          </cell>
          <cell r="D885">
            <v>0</v>
          </cell>
          <cell r="E885">
            <v>0</v>
          </cell>
          <cell r="F885">
            <v>0</v>
          </cell>
          <cell r="G885">
            <v>0</v>
          </cell>
          <cell r="H885">
            <v>0</v>
          </cell>
          <cell r="I885">
            <v>0</v>
          </cell>
          <cell r="J885">
            <v>0</v>
          </cell>
          <cell r="K885">
            <v>0</v>
          </cell>
        </row>
        <row r="886">
          <cell r="A886" t="str">
            <v>-</v>
          </cell>
          <cell r="B886" t="str">
            <v>CREDITO CREDIT SUISSE PANAMA ME, BBC, BCC, NAC</v>
          </cell>
          <cell r="C886">
            <v>0</v>
          </cell>
          <cell r="D886">
            <v>0</v>
          </cell>
          <cell r="E886">
            <v>0</v>
          </cell>
          <cell r="F886">
            <v>0</v>
          </cell>
          <cell r="G886">
            <v>0</v>
          </cell>
          <cell r="H886">
            <v>0</v>
          </cell>
          <cell r="I886">
            <v>0</v>
          </cell>
          <cell r="J886">
            <v>0</v>
          </cell>
          <cell r="K886">
            <v>0</v>
          </cell>
        </row>
        <row r="887">
          <cell r="A887" t="str">
            <v>-</v>
          </cell>
          <cell r="B887" t="str">
            <v>CONVENIO CRED.US$785 MILL.AG.MANUFACTURERS HANOVER, BBC, BCC</v>
          </cell>
          <cell r="C887">
            <v>0</v>
          </cell>
          <cell r="D887">
            <v>0</v>
          </cell>
          <cell r="E887">
            <v>0</v>
          </cell>
          <cell r="F887">
            <v>0</v>
          </cell>
          <cell r="G887">
            <v>0</v>
          </cell>
          <cell r="H887">
            <v>0</v>
          </cell>
          <cell r="I887">
            <v>0</v>
          </cell>
          <cell r="J887">
            <v>0</v>
          </cell>
          <cell r="K887">
            <v>0</v>
          </cell>
        </row>
        <row r="888">
          <cell r="A888" t="str">
            <v>-</v>
          </cell>
          <cell r="B888" t="str">
            <v>PASIVOS CON EL EXTERIOR DEL BCO.CONTIN.ASUM POR BC, BBC, BCC</v>
          </cell>
          <cell r="C888">
            <v>0</v>
          </cell>
          <cell r="D888">
            <v>0</v>
          </cell>
          <cell r="E888">
            <v>0</v>
          </cell>
          <cell r="F888">
            <v>0</v>
          </cell>
          <cell r="G888">
            <v>0</v>
          </cell>
          <cell r="H888">
            <v>0</v>
          </cell>
          <cell r="I888">
            <v>0</v>
          </cell>
          <cell r="J888">
            <v>0</v>
          </cell>
          <cell r="K888">
            <v>0</v>
          </cell>
        </row>
        <row r="889">
          <cell r="A889" t="str">
            <v>-</v>
          </cell>
          <cell r="B889" t="str">
            <v>REESTRUCTURACION DEUDA EXTERNA (1985/1987) ME, BBC, BCC, NAC</v>
          </cell>
          <cell r="C889">
            <v>0</v>
          </cell>
          <cell r="D889">
            <v>0</v>
          </cell>
          <cell r="E889">
            <v>0</v>
          </cell>
          <cell r="F889">
            <v>0</v>
          </cell>
          <cell r="G889">
            <v>0</v>
          </cell>
          <cell r="H889">
            <v>0</v>
          </cell>
          <cell r="I889">
            <v>0</v>
          </cell>
          <cell r="J889">
            <v>0</v>
          </cell>
          <cell r="K889">
            <v>0</v>
          </cell>
        </row>
        <row r="890">
          <cell r="A890" t="str">
            <v>-</v>
          </cell>
          <cell r="B890" t="str">
            <v>REESTRUCTURACION DEUDA EXTERNA 1988-1991 ME, BBC, BCC, NAC</v>
          </cell>
          <cell r="C890">
            <v>0</v>
          </cell>
          <cell r="D890">
            <v>0</v>
          </cell>
          <cell r="E890">
            <v>0</v>
          </cell>
          <cell r="F890">
            <v>0</v>
          </cell>
          <cell r="G890">
            <v>0</v>
          </cell>
          <cell r="H890">
            <v>0</v>
          </cell>
          <cell r="I890">
            <v>0</v>
          </cell>
          <cell r="J890">
            <v>0</v>
          </cell>
          <cell r="K890">
            <v>0</v>
          </cell>
        </row>
        <row r="891">
          <cell r="A891" t="str">
            <v>-</v>
          </cell>
          <cell r="B891" t="str">
            <v>LINEA CREDITO CONTRATO EURODOLARES ME, BBC, BCC, NAC</v>
          </cell>
          <cell r="C891">
            <v>0</v>
          </cell>
          <cell r="D891">
            <v>0</v>
          </cell>
          <cell r="E891">
            <v>0</v>
          </cell>
          <cell r="F891">
            <v>0</v>
          </cell>
          <cell r="G891">
            <v>0</v>
          </cell>
          <cell r="H891">
            <v>0</v>
          </cell>
          <cell r="I891">
            <v>0</v>
          </cell>
          <cell r="J891">
            <v>0</v>
          </cell>
          <cell r="K891">
            <v>0</v>
          </cell>
        </row>
        <row r="892">
          <cell r="A892" t="str">
            <v>-</v>
          </cell>
          <cell r="B892" t="str">
            <v>CREDITO RECIB.C.GAR.DE INST.FINANC.(REPOS), BBC, BCC, NAC</v>
          </cell>
          <cell r="C892">
            <v>0</v>
          </cell>
          <cell r="D892">
            <v>0</v>
          </cell>
          <cell r="E892">
            <v>0</v>
          </cell>
          <cell r="F892">
            <v>0</v>
          </cell>
          <cell r="G892">
            <v>0</v>
          </cell>
          <cell r="H892">
            <v>0</v>
          </cell>
          <cell r="I892">
            <v>0</v>
          </cell>
          <cell r="J892">
            <v>0</v>
          </cell>
          <cell r="K892">
            <v>0</v>
          </cell>
        </row>
        <row r="893">
          <cell r="A893" t="str">
            <v>-</v>
          </cell>
          <cell r="B893" t="str">
            <v>V.A. PAISES SOCIAL. SUJ.RENEG., BBC, BCC, NAC</v>
          </cell>
          <cell r="C893">
            <v>0</v>
          </cell>
          <cell r="D893">
            <v>0</v>
          </cell>
          <cell r="E893">
            <v>0</v>
          </cell>
          <cell r="F893">
            <v>0</v>
          </cell>
          <cell r="G893">
            <v>0</v>
          </cell>
          <cell r="H893">
            <v>0</v>
          </cell>
          <cell r="I893">
            <v>0</v>
          </cell>
          <cell r="J893">
            <v>0</v>
          </cell>
          <cell r="K893">
            <v>0</v>
          </cell>
        </row>
        <row r="894">
          <cell r="A894" t="str">
            <v>-</v>
          </cell>
          <cell r="B894" t="str">
            <v>RENEG.DEUDA EXTERNA ME, BBC, BCC, NAC</v>
          </cell>
          <cell r="C894">
            <v>0</v>
          </cell>
          <cell r="D894">
            <v>0</v>
          </cell>
          <cell r="E894">
            <v>0</v>
          </cell>
          <cell r="F894">
            <v>0</v>
          </cell>
          <cell r="G894">
            <v>0</v>
          </cell>
          <cell r="H894">
            <v>0</v>
          </cell>
          <cell r="I894">
            <v>0</v>
          </cell>
          <cell r="J894">
            <v>0</v>
          </cell>
          <cell r="K894">
            <v>0</v>
          </cell>
        </row>
        <row r="895">
          <cell r="A895" t="str">
            <v>-</v>
          </cell>
          <cell r="B895" t="str">
            <v>DEPOSITOS A PLAZO BCOS. DEL EXTERIOR ME, BBC, BCC, NAC</v>
          </cell>
          <cell r="C895">
            <v>0</v>
          </cell>
          <cell r="D895">
            <v>0</v>
          </cell>
          <cell r="E895">
            <v>0</v>
          </cell>
          <cell r="F895">
            <v>0</v>
          </cell>
          <cell r="G895">
            <v>0</v>
          </cell>
          <cell r="H895">
            <v>0</v>
          </cell>
          <cell r="I895">
            <v>0</v>
          </cell>
          <cell r="J895">
            <v>0</v>
          </cell>
          <cell r="K895">
            <v>0</v>
          </cell>
        </row>
        <row r="896">
          <cell r="A896" t="str">
            <v>-</v>
          </cell>
          <cell r="B896" t="str">
            <v>PAGARE PLAN FINANCIERO 1983-1984 ACDO'1496  ME, BBC, BCC, NA</v>
          </cell>
          <cell r="C896">
            <v>0</v>
          </cell>
          <cell r="D896">
            <v>0</v>
          </cell>
          <cell r="E896">
            <v>0</v>
          </cell>
          <cell r="F896">
            <v>0</v>
          </cell>
          <cell r="G896">
            <v>0</v>
          </cell>
          <cell r="H896">
            <v>0</v>
          </cell>
          <cell r="I896">
            <v>0</v>
          </cell>
          <cell r="J896">
            <v>0</v>
          </cell>
          <cell r="K896">
            <v>0</v>
          </cell>
        </row>
        <row r="897">
          <cell r="A897" t="str">
            <v>-</v>
          </cell>
          <cell r="B897" t="str">
            <v xml:space="preserve">DEPS.AMORTIZAC.DIFERIDOS DE CDTOS.EXT.AC.1506 ME, BBC, BCC, </v>
          </cell>
          <cell r="C897">
            <v>0</v>
          </cell>
          <cell r="D897">
            <v>0</v>
          </cell>
          <cell r="E897">
            <v>0</v>
          </cell>
          <cell r="F897">
            <v>0</v>
          </cell>
          <cell r="G897">
            <v>0</v>
          </cell>
          <cell r="H897">
            <v>0</v>
          </cell>
          <cell r="I897">
            <v>0</v>
          </cell>
          <cell r="J897">
            <v>0</v>
          </cell>
          <cell r="K897">
            <v>0</v>
          </cell>
        </row>
        <row r="898">
          <cell r="A898" t="str">
            <v>-</v>
          </cell>
          <cell r="B898" t="str">
            <v>DEPOSITOS DE BANCOS DEL EXTERIOR P.PLAN FINANC.ME, BBC, BCC,</v>
          </cell>
          <cell r="C898">
            <v>0</v>
          </cell>
          <cell r="D898">
            <v>0</v>
          </cell>
          <cell r="E898">
            <v>0</v>
          </cell>
          <cell r="F898">
            <v>0</v>
          </cell>
          <cell r="G898">
            <v>0</v>
          </cell>
          <cell r="H898">
            <v>0</v>
          </cell>
          <cell r="I898">
            <v>0</v>
          </cell>
          <cell r="J898">
            <v>0</v>
          </cell>
          <cell r="K898">
            <v>0</v>
          </cell>
        </row>
        <row r="899">
          <cell r="A899" t="str">
            <v>-</v>
          </cell>
          <cell r="B899" t="str">
            <v>DEPOSITOS A CTA.PROGRAMA REESTRUCT.DEUDA EXTERNA M, BBC, BCC</v>
          </cell>
          <cell r="C899">
            <v>0</v>
          </cell>
          <cell r="D899">
            <v>0</v>
          </cell>
          <cell r="E899">
            <v>0</v>
          </cell>
          <cell r="F899">
            <v>0</v>
          </cell>
          <cell r="G899">
            <v>0</v>
          </cell>
          <cell r="H899">
            <v>0</v>
          </cell>
          <cell r="I899">
            <v>0</v>
          </cell>
          <cell r="J899">
            <v>0</v>
          </cell>
          <cell r="K899">
            <v>0</v>
          </cell>
        </row>
        <row r="900">
          <cell r="A900" t="str">
            <v>-</v>
          </cell>
          <cell r="B900" t="str">
            <v>DEPOS.AMORTIZACION DIFERIDAS DE CRED.EXT.AC.1619 M, BBC, BCC</v>
          </cell>
          <cell r="C900">
            <v>0</v>
          </cell>
          <cell r="D900">
            <v>0</v>
          </cell>
          <cell r="E900">
            <v>0</v>
          </cell>
          <cell r="F900">
            <v>0</v>
          </cell>
          <cell r="G900">
            <v>0</v>
          </cell>
          <cell r="H900">
            <v>0</v>
          </cell>
          <cell r="I900">
            <v>0</v>
          </cell>
          <cell r="J900">
            <v>0</v>
          </cell>
          <cell r="K900">
            <v>0</v>
          </cell>
        </row>
        <row r="901">
          <cell r="A901" t="str">
            <v>16DXNZN</v>
          </cell>
          <cell r="B901" t="str">
            <v>DEPOSITOS BANCO EXTERIOR DE ESPANA SA ACDO 1872</v>
          </cell>
          <cell r="C901">
            <v>0</v>
          </cell>
          <cell r="D901">
            <v>0</v>
          </cell>
          <cell r="E901">
            <v>0</v>
          </cell>
          <cell r="F901">
            <v>0</v>
          </cell>
          <cell r="G901">
            <v>0</v>
          </cell>
          <cell r="H901">
            <v>0</v>
          </cell>
          <cell r="I901">
            <v>0</v>
          </cell>
          <cell r="J901">
            <v>0</v>
          </cell>
          <cell r="K901">
            <v>0</v>
          </cell>
        </row>
        <row r="902">
          <cell r="A902" t="str">
            <v>-</v>
          </cell>
          <cell r="B902" t="str">
            <v xml:space="preserve">CTA.CTE CORREDORES OPERACIONES A FUTURO HABER </v>
          </cell>
          <cell r="C902">
            <v>0</v>
          </cell>
          <cell r="D902">
            <v>0</v>
          </cell>
          <cell r="E902">
            <v>0</v>
          </cell>
          <cell r="F902">
            <v>0</v>
          </cell>
          <cell r="G902">
            <v>0</v>
          </cell>
          <cell r="H902">
            <v>0</v>
          </cell>
          <cell r="I902">
            <v>0</v>
          </cell>
          <cell r="J902">
            <v>0</v>
          </cell>
          <cell r="K902">
            <v>0</v>
          </cell>
        </row>
        <row r="903">
          <cell r="A903" t="str">
            <v>17DBEZN</v>
          </cell>
          <cell r="B903" t="str">
            <v xml:space="preserve">CTA. CON BIRF </v>
          </cell>
          <cell r="C903">
            <v>23074</v>
          </cell>
          <cell r="D903">
            <v>23074</v>
          </cell>
          <cell r="E903">
            <v>23074</v>
          </cell>
          <cell r="F903">
            <v>23074</v>
          </cell>
          <cell r="G903">
            <v>23074</v>
          </cell>
          <cell r="H903">
            <v>23061</v>
          </cell>
          <cell r="I903">
            <v>23061</v>
          </cell>
          <cell r="J903">
            <v>23061</v>
          </cell>
          <cell r="K903">
            <v>23058</v>
          </cell>
        </row>
        <row r="904">
          <cell r="A904" t="str">
            <v>17DCEZN</v>
          </cell>
          <cell r="B904" t="str">
            <v xml:space="preserve">CTA.CON BID  </v>
          </cell>
          <cell r="C904">
            <v>58259</v>
          </cell>
          <cell r="D904">
            <v>59781</v>
          </cell>
          <cell r="E904">
            <v>57918</v>
          </cell>
          <cell r="F904">
            <v>56130</v>
          </cell>
          <cell r="G904">
            <v>56542</v>
          </cell>
          <cell r="H904">
            <v>44686</v>
          </cell>
          <cell r="I904">
            <v>45160</v>
          </cell>
          <cell r="J904">
            <v>44611</v>
          </cell>
          <cell r="K904">
            <v>42651</v>
          </cell>
        </row>
        <row r="905">
          <cell r="A905" t="str">
            <v>17DDEZN</v>
          </cell>
          <cell r="B905" t="str">
            <v xml:space="preserve">CTA. CON AIF </v>
          </cell>
          <cell r="C905">
            <v>901</v>
          </cell>
          <cell r="D905">
            <v>901</v>
          </cell>
          <cell r="E905">
            <v>901</v>
          </cell>
          <cell r="F905">
            <v>901</v>
          </cell>
          <cell r="G905">
            <v>901</v>
          </cell>
          <cell r="H905">
            <v>901</v>
          </cell>
          <cell r="I905">
            <v>901</v>
          </cell>
          <cell r="J905">
            <v>901</v>
          </cell>
          <cell r="K905">
            <v>901</v>
          </cell>
        </row>
        <row r="906">
          <cell r="A906" t="str">
            <v>17DEEZN</v>
          </cell>
          <cell r="B906" t="str">
            <v>BID-OBLIG.AUM.CAP.ORDIN.</v>
          </cell>
          <cell r="C906">
            <v>66085</v>
          </cell>
          <cell r="D906">
            <v>0</v>
          </cell>
          <cell r="E906">
            <v>0</v>
          </cell>
          <cell r="F906">
            <v>0</v>
          </cell>
          <cell r="G906">
            <v>0</v>
          </cell>
          <cell r="H906">
            <v>0</v>
          </cell>
          <cell r="I906">
            <v>0</v>
          </cell>
          <cell r="J906">
            <v>0</v>
          </cell>
          <cell r="K906">
            <v>0</v>
          </cell>
        </row>
        <row r="907">
          <cell r="A907" t="str">
            <v>17DIEZN</v>
          </cell>
          <cell r="B907" t="str">
            <v>CTA.CON AIF.CTA.F</v>
          </cell>
          <cell r="C907">
            <v>0</v>
          </cell>
          <cell r="D907">
            <v>0</v>
          </cell>
          <cell r="E907">
            <v>0</v>
          </cell>
          <cell r="F907">
            <v>0</v>
          </cell>
          <cell r="G907">
            <v>0</v>
          </cell>
          <cell r="H907">
            <v>0</v>
          </cell>
          <cell r="I907">
            <v>0</v>
          </cell>
          <cell r="J907">
            <v>0</v>
          </cell>
          <cell r="K907">
            <v>0</v>
          </cell>
        </row>
        <row r="908">
          <cell r="A908" t="str">
            <v>-</v>
          </cell>
          <cell r="B908" t="str">
            <v xml:space="preserve">DIR.VIAL.MOP.FDO.ROT.2DO.PROY.PTMO.BIRF 2297 </v>
          </cell>
          <cell r="C908">
            <v>0</v>
          </cell>
          <cell r="D908">
            <v>0</v>
          </cell>
          <cell r="E908">
            <v>0</v>
          </cell>
          <cell r="F908">
            <v>0</v>
          </cell>
          <cell r="G908">
            <v>0</v>
          </cell>
          <cell r="H908">
            <v>0</v>
          </cell>
          <cell r="I908">
            <v>0</v>
          </cell>
          <cell r="J908">
            <v>0</v>
          </cell>
          <cell r="K908">
            <v>0</v>
          </cell>
        </row>
        <row r="909">
          <cell r="A909" t="str">
            <v>17EUNZN</v>
          </cell>
          <cell r="B909" t="str">
            <v xml:space="preserve">ORGANISMO MULTILATERAL DE GARANTIA DE INVERSIONES, </v>
          </cell>
          <cell r="C909">
            <v>33</v>
          </cell>
          <cell r="D909">
            <v>33</v>
          </cell>
          <cell r="E909">
            <v>33</v>
          </cell>
          <cell r="F909">
            <v>33</v>
          </cell>
          <cell r="G909">
            <v>33</v>
          </cell>
          <cell r="H909">
            <v>33</v>
          </cell>
          <cell r="I909">
            <v>33</v>
          </cell>
          <cell r="J909">
            <v>33</v>
          </cell>
          <cell r="K909">
            <v>33</v>
          </cell>
        </row>
        <row r="910">
          <cell r="A910" t="str">
            <v>-</v>
          </cell>
          <cell r="B910" t="str">
            <v xml:space="preserve">CUENTA ESPECIAL FONDOS ROTATORIOS PARA CRED.EXIMB., </v>
          </cell>
          <cell r="C910">
            <v>0</v>
          </cell>
          <cell r="D910">
            <v>0</v>
          </cell>
          <cell r="E910">
            <v>0</v>
          </cell>
          <cell r="F910">
            <v>0</v>
          </cell>
          <cell r="G910">
            <v>0</v>
          </cell>
          <cell r="H910">
            <v>0</v>
          </cell>
          <cell r="I910">
            <v>0</v>
          </cell>
          <cell r="J910">
            <v>0</v>
          </cell>
          <cell r="K910">
            <v>0</v>
          </cell>
        </row>
        <row r="911">
          <cell r="A911" t="str">
            <v>14BBXZN</v>
          </cell>
          <cell r="B911" t="str">
            <v xml:space="preserve">  .PASIVOS EXTERNOS M/L PZO.ME</v>
          </cell>
          <cell r="C911">
            <v>945</v>
          </cell>
          <cell r="D911">
            <v>68782</v>
          </cell>
          <cell r="E911">
            <v>66392</v>
          </cell>
          <cell r="F911">
            <v>64381</v>
          </cell>
          <cell r="G911">
            <v>64819</v>
          </cell>
          <cell r="H911">
            <v>63643</v>
          </cell>
          <cell r="I911">
            <v>64297</v>
          </cell>
          <cell r="J911">
            <v>63727</v>
          </cell>
          <cell r="K911">
            <v>60605</v>
          </cell>
        </row>
        <row r="912">
          <cell r="A912" t="str">
            <v>16CBEZN</v>
          </cell>
          <cell r="B912" t="str">
            <v>PTMO.CONV.KREDITANSTALT ME, BBC, BCC, EXT</v>
          </cell>
          <cell r="C912">
            <v>0</v>
          </cell>
          <cell r="D912">
            <v>0</v>
          </cell>
          <cell r="E912">
            <v>0</v>
          </cell>
          <cell r="F912">
            <v>0</v>
          </cell>
          <cell r="G912">
            <v>0</v>
          </cell>
          <cell r="H912">
            <v>0</v>
          </cell>
          <cell r="I912">
            <v>0</v>
          </cell>
          <cell r="J912">
            <v>0</v>
          </cell>
          <cell r="K912">
            <v>0</v>
          </cell>
        </row>
        <row r="913">
          <cell r="A913" t="str">
            <v>16DHEZN</v>
          </cell>
          <cell r="B913" t="str">
            <v>CREDIT.BANK OF NOVA SCOTIA ME, BBC, BCC, EXT</v>
          </cell>
          <cell r="C913">
            <v>0</v>
          </cell>
          <cell r="D913">
            <v>0</v>
          </cell>
          <cell r="E913">
            <v>0</v>
          </cell>
          <cell r="F913">
            <v>0</v>
          </cell>
          <cell r="G913">
            <v>0</v>
          </cell>
          <cell r="H913">
            <v>0</v>
          </cell>
          <cell r="I913">
            <v>0</v>
          </cell>
          <cell r="J913">
            <v>0</v>
          </cell>
          <cell r="K913">
            <v>0</v>
          </cell>
        </row>
        <row r="914">
          <cell r="A914" t="str">
            <v>16CEEZN</v>
          </cell>
          <cell r="B914" t="str">
            <v>CRED.NATIONALE PARIS ME, BBC, BCC, EXT</v>
          </cell>
          <cell r="C914">
            <v>0</v>
          </cell>
          <cell r="D914">
            <v>0</v>
          </cell>
          <cell r="E914">
            <v>0</v>
          </cell>
          <cell r="F914">
            <v>0</v>
          </cell>
          <cell r="G914">
            <v>0</v>
          </cell>
          <cell r="H914">
            <v>0</v>
          </cell>
          <cell r="I914">
            <v>0</v>
          </cell>
          <cell r="J914">
            <v>0</v>
          </cell>
          <cell r="K914">
            <v>0</v>
          </cell>
        </row>
        <row r="915">
          <cell r="A915" t="str">
            <v>16CFEZN</v>
          </cell>
          <cell r="B915" t="str">
            <v>CREDITO BID  ME, BBC, BCC, EXT</v>
          </cell>
          <cell r="C915">
            <v>0</v>
          </cell>
          <cell r="D915">
            <v>0</v>
          </cell>
          <cell r="E915">
            <v>0</v>
          </cell>
          <cell r="F915">
            <v>0</v>
          </cell>
          <cell r="G915">
            <v>0</v>
          </cell>
          <cell r="H915">
            <v>0</v>
          </cell>
          <cell r="I915">
            <v>0</v>
          </cell>
          <cell r="J915">
            <v>0</v>
          </cell>
          <cell r="K915">
            <v>0</v>
          </cell>
        </row>
        <row r="916">
          <cell r="A916" t="str">
            <v>16DFEZN</v>
          </cell>
          <cell r="B916" t="str">
            <v>CRED.CONSOR.BCOS.SUIZOS. ME, BBC, BCC, EXT</v>
          </cell>
          <cell r="C916">
            <v>0</v>
          </cell>
          <cell r="D916">
            <v>0</v>
          </cell>
          <cell r="E916">
            <v>0</v>
          </cell>
          <cell r="F916">
            <v>0</v>
          </cell>
          <cell r="G916">
            <v>0</v>
          </cell>
          <cell r="H916">
            <v>0</v>
          </cell>
          <cell r="I916">
            <v>0</v>
          </cell>
          <cell r="J916">
            <v>0</v>
          </cell>
          <cell r="K916">
            <v>0</v>
          </cell>
        </row>
        <row r="917">
          <cell r="A917" t="str">
            <v>16CGEZN</v>
          </cell>
          <cell r="B917" t="str">
            <v>SERCOBE-ESPANA   ME, BBC, BCC, EXT</v>
          </cell>
          <cell r="C917">
            <v>0</v>
          </cell>
          <cell r="D917">
            <v>0</v>
          </cell>
          <cell r="E917">
            <v>0</v>
          </cell>
          <cell r="F917">
            <v>0</v>
          </cell>
          <cell r="G917">
            <v>0</v>
          </cell>
          <cell r="H917">
            <v>0</v>
          </cell>
          <cell r="I917">
            <v>0</v>
          </cell>
          <cell r="J917">
            <v>0</v>
          </cell>
          <cell r="K917">
            <v>0</v>
          </cell>
        </row>
        <row r="918">
          <cell r="A918" t="str">
            <v>16CHEZN</v>
          </cell>
          <cell r="B918" t="str">
            <v>CRED.CONSOR.BCOS.BELGAS ME, BBC, BCC, EXT</v>
          </cell>
          <cell r="C918">
            <v>0</v>
          </cell>
          <cell r="D918">
            <v>0</v>
          </cell>
          <cell r="E918">
            <v>0</v>
          </cell>
          <cell r="F918">
            <v>0</v>
          </cell>
          <cell r="G918">
            <v>0</v>
          </cell>
          <cell r="H918">
            <v>0</v>
          </cell>
          <cell r="I918">
            <v>0</v>
          </cell>
          <cell r="J918">
            <v>0</v>
          </cell>
          <cell r="K918">
            <v>0</v>
          </cell>
        </row>
        <row r="919">
          <cell r="A919" t="str">
            <v>16CIEZN</v>
          </cell>
          <cell r="B919" t="str">
            <v>CREDITO CHECOSLOVAQUIA  ME, BBC, BCC, EXT</v>
          </cell>
          <cell r="C919">
            <v>0</v>
          </cell>
          <cell r="D919">
            <v>0</v>
          </cell>
          <cell r="E919">
            <v>0</v>
          </cell>
          <cell r="F919">
            <v>0</v>
          </cell>
          <cell r="G919">
            <v>0</v>
          </cell>
          <cell r="H919">
            <v>0</v>
          </cell>
          <cell r="I919">
            <v>0</v>
          </cell>
          <cell r="J919">
            <v>0</v>
          </cell>
          <cell r="K919">
            <v>0</v>
          </cell>
        </row>
        <row r="920">
          <cell r="A920" t="str">
            <v>16CJEZN</v>
          </cell>
          <cell r="B920" t="str">
            <v>CREDITO AID  ME, BBC, BCC, EXT</v>
          </cell>
          <cell r="C920">
            <v>945</v>
          </cell>
          <cell r="D920">
            <v>970</v>
          </cell>
          <cell r="E920">
            <v>936</v>
          </cell>
          <cell r="F920">
            <v>908</v>
          </cell>
          <cell r="G920">
            <v>914</v>
          </cell>
          <cell r="H920">
            <v>898</v>
          </cell>
          <cell r="I920">
            <v>795</v>
          </cell>
          <cell r="J920">
            <v>788</v>
          </cell>
          <cell r="K920">
            <v>749</v>
          </cell>
        </row>
        <row r="921">
          <cell r="A921" t="str">
            <v>16CPEZN</v>
          </cell>
          <cell r="B921" t="str">
            <v>BANK OF TOKYO  ME, BBC, BCC, EXT</v>
          </cell>
          <cell r="C921">
            <v>0</v>
          </cell>
          <cell r="D921">
            <v>0</v>
          </cell>
          <cell r="E921">
            <v>0</v>
          </cell>
          <cell r="F921">
            <v>0</v>
          </cell>
          <cell r="G921">
            <v>0</v>
          </cell>
          <cell r="H921">
            <v>0</v>
          </cell>
          <cell r="I921">
            <v>0</v>
          </cell>
          <cell r="J921">
            <v>0</v>
          </cell>
          <cell r="K921">
            <v>0</v>
          </cell>
        </row>
        <row r="922">
          <cell r="A922" t="str">
            <v>16CQEZN</v>
          </cell>
          <cell r="B922" t="str">
            <v>BANCO DO BRASIL ME, BBC, BCC, EXT</v>
          </cell>
          <cell r="C922">
            <v>0</v>
          </cell>
          <cell r="D922">
            <v>0</v>
          </cell>
          <cell r="E922">
            <v>0</v>
          </cell>
          <cell r="F922">
            <v>0</v>
          </cell>
          <cell r="G922">
            <v>0</v>
          </cell>
          <cell r="H922">
            <v>0</v>
          </cell>
          <cell r="I922">
            <v>0</v>
          </cell>
          <cell r="J922">
            <v>0</v>
          </cell>
          <cell r="K922">
            <v>0</v>
          </cell>
        </row>
        <row r="923">
          <cell r="A923" t="str">
            <v>16CCEZN</v>
          </cell>
          <cell r="B923" t="str">
            <v>CONSOR.BCOS.AGTE.W.FARGO ME, BBC, BCC, EXT</v>
          </cell>
          <cell r="C923">
            <v>0</v>
          </cell>
          <cell r="D923">
            <v>0</v>
          </cell>
          <cell r="E923">
            <v>0</v>
          </cell>
          <cell r="F923">
            <v>0</v>
          </cell>
          <cell r="G923">
            <v>0</v>
          </cell>
          <cell r="H923">
            <v>0</v>
          </cell>
          <cell r="I923">
            <v>0</v>
          </cell>
          <cell r="J923">
            <v>0</v>
          </cell>
          <cell r="K923">
            <v>0</v>
          </cell>
        </row>
        <row r="924">
          <cell r="A924" t="str">
            <v>16DIEZN</v>
          </cell>
          <cell r="B924" t="str">
            <v>CREDI.BANCO EXT.ESPANA  ME, BBC, BCC, EXT</v>
          </cell>
          <cell r="C924">
            <v>0</v>
          </cell>
          <cell r="D924">
            <v>0</v>
          </cell>
          <cell r="E924">
            <v>0</v>
          </cell>
          <cell r="F924">
            <v>0</v>
          </cell>
          <cell r="G924">
            <v>0</v>
          </cell>
          <cell r="H924">
            <v>0</v>
          </cell>
          <cell r="I924">
            <v>0</v>
          </cell>
          <cell r="J924">
            <v>0</v>
          </cell>
          <cell r="K924">
            <v>0</v>
          </cell>
        </row>
        <row r="925">
          <cell r="A925" t="str">
            <v>16CUEZN</v>
          </cell>
          <cell r="B925" t="str">
            <v>CREDITO BULGARIA ME, BBC, BCC, EXT</v>
          </cell>
          <cell r="C925">
            <v>0</v>
          </cell>
          <cell r="D925">
            <v>0</v>
          </cell>
          <cell r="E925">
            <v>0</v>
          </cell>
          <cell r="F925">
            <v>0</v>
          </cell>
          <cell r="G925">
            <v>0</v>
          </cell>
          <cell r="H925">
            <v>0</v>
          </cell>
          <cell r="I925">
            <v>0</v>
          </cell>
          <cell r="J925">
            <v>0</v>
          </cell>
          <cell r="K925">
            <v>0</v>
          </cell>
        </row>
        <row r="926">
          <cell r="A926" t="str">
            <v>16CVEZN</v>
          </cell>
          <cell r="B926" t="str">
            <v>BCO.NAC.COM.EXTER-MEXICO ME, BBC, BCC, EXT</v>
          </cell>
          <cell r="C926">
            <v>0</v>
          </cell>
          <cell r="D926">
            <v>0</v>
          </cell>
          <cell r="E926">
            <v>0</v>
          </cell>
          <cell r="F926">
            <v>0</v>
          </cell>
          <cell r="G926">
            <v>0</v>
          </cell>
          <cell r="H926">
            <v>0</v>
          </cell>
          <cell r="I926">
            <v>0</v>
          </cell>
          <cell r="J926">
            <v>0</v>
          </cell>
          <cell r="K926">
            <v>0</v>
          </cell>
        </row>
        <row r="927">
          <cell r="A927" t="str">
            <v>16CWEZN</v>
          </cell>
          <cell r="B927" t="str">
            <v>CREDI.REP.DEMOCR.ALEMANIA  ME, BBC, BCC, EXT</v>
          </cell>
          <cell r="C927">
            <v>0</v>
          </cell>
          <cell r="D927">
            <v>0</v>
          </cell>
          <cell r="E927">
            <v>0</v>
          </cell>
          <cell r="F927">
            <v>0</v>
          </cell>
          <cell r="G927">
            <v>0</v>
          </cell>
          <cell r="H927">
            <v>0</v>
          </cell>
          <cell r="I927">
            <v>0</v>
          </cell>
          <cell r="J927">
            <v>0</v>
          </cell>
          <cell r="K927">
            <v>0</v>
          </cell>
        </row>
        <row r="928">
          <cell r="A928" t="str">
            <v>16DAEZN</v>
          </cell>
          <cell r="B928" t="str">
            <v>CRED.ARGENTINO  ME, BBC, BCC, EXT</v>
          </cell>
          <cell r="C928">
            <v>0</v>
          </cell>
          <cell r="D928">
            <v>0</v>
          </cell>
          <cell r="E928">
            <v>0</v>
          </cell>
          <cell r="F928">
            <v>0</v>
          </cell>
          <cell r="G928">
            <v>0</v>
          </cell>
          <cell r="H928">
            <v>0</v>
          </cell>
          <cell r="I928">
            <v>0</v>
          </cell>
          <cell r="J928">
            <v>0</v>
          </cell>
          <cell r="K928">
            <v>0</v>
          </cell>
        </row>
        <row r="929">
          <cell r="A929" t="str">
            <v>16DPEZN</v>
          </cell>
          <cell r="B929" t="str">
            <v>CREDITO MANUFACTURERS HANOVER TRUST CO NEW YORK, BBC, BCC, E</v>
          </cell>
          <cell r="C929">
            <v>0</v>
          </cell>
          <cell r="D929">
            <v>0</v>
          </cell>
          <cell r="E929">
            <v>0</v>
          </cell>
          <cell r="F929">
            <v>0</v>
          </cell>
          <cell r="G929">
            <v>0</v>
          </cell>
          <cell r="H929">
            <v>0</v>
          </cell>
          <cell r="I929">
            <v>0</v>
          </cell>
          <cell r="J929">
            <v>0</v>
          </cell>
          <cell r="K929">
            <v>0</v>
          </cell>
        </row>
        <row r="930">
          <cell r="A930" t="str">
            <v>16DLEZN</v>
          </cell>
          <cell r="B930" t="str">
            <v>CRED.WESTDEUTSCHG LANDESBANK, BBC, BCC, EXT</v>
          </cell>
          <cell r="C930">
            <v>0</v>
          </cell>
          <cell r="D930">
            <v>0</v>
          </cell>
          <cell r="E930">
            <v>0</v>
          </cell>
          <cell r="F930">
            <v>0</v>
          </cell>
          <cell r="G930">
            <v>0</v>
          </cell>
          <cell r="H930">
            <v>0</v>
          </cell>
          <cell r="I930">
            <v>0</v>
          </cell>
          <cell r="J930">
            <v>0</v>
          </cell>
          <cell r="K930">
            <v>0</v>
          </cell>
        </row>
        <row r="931">
          <cell r="A931" t="str">
            <v>16DMEZN</v>
          </cell>
          <cell r="B931" t="str">
            <v>CRED.LLOYDS BANK INTERNATIONAL ME, BBC, BCC, EXT</v>
          </cell>
          <cell r="C931">
            <v>0</v>
          </cell>
          <cell r="D931">
            <v>0</v>
          </cell>
          <cell r="E931">
            <v>0</v>
          </cell>
          <cell r="F931">
            <v>0</v>
          </cell>
          <cell r="G931">
            <v>0</v>
          </cell>
          <cell r="H931">
            <v>0</v>
          </cell>
          <cell r="I931">
            <v>0</v>
          </cell>
          <cell r="J931">
            <v>0</v>
          </cell>
          <cell r="K931">
            <v>0</v>
          </cell>
        </row>
        <row r="932">
          <cell r="A932" t="str">
            <v>16DNEZN</v>
          </cell>
          <cell r="B932" t="str">
            <v>CREDITO AUSTRIA, BBC, BCC, EXT</v>
          </cell>
          <cell r="C932">
            <v>0</v>
          </cell>
          <cell r="D932">
            <v>0</v>
          </cell>
          <cell r="E932">
            <v>0</v>
          </cell>
          <cell r="F932">
            <v>0</v>
          </cell>
          <cell r="G932">
            <v>0</v>
          </cell>
          <cell r="H932">
            <v>0</v>
          </cell>
          <cell r="I932">
            <v>0</v>
          </cell>
          <cell r="J932">
            <v>0</v>
          </cell>
          <cell r="K932">
            <v>0</v>
          </cell>
        </row>
        <row r="933">
          <cell r="A933" t="str">
            <v>16DKEZN</v>
          </cell>
          <cell r="B933" t="str">
            <v>CREDITO  PERU  ME, BBC, BCC, EXT</v>
          </cell>
          <cell r="C933">
            <v>0</v>
          </cell>
          <cell r="D933">
            <v>0</v>
          </cell>
          <cell r="E933">
            <v>0</v>
          </cell>
          <cell r="F933">
            <v>0</v>
          </cell>
          <cell r="G933">
            <v>0</v>
          </cell>
          <cell r="H933">
            <v>0</v>
          </cell>
          <cell r="I933">
            <v>0</v>
          </cell>
          <cell r="J933">
            <v>0</v>
          </cell>
          <cell r="K933">
            <v>0</v>
          </cell>
        </row>
        <row r="934">
          <cell r="A934" t="str">
            <v>16DQEZN</v>
          </cell>
          <cell r="B934" t="str">
            <v>CREDITO THE MITSUI BANK LIMITED, BBC, BCC, EXT</v>
          </cell>
          <cell r="C934">
            <v>0</v>
          </cell>
          <cell r="D934">
            <v>0</v>
          </cell>
          <cell r="E934">
            <v>0</v>
          </cell>
          <cell r="F934">
            <v>0</v>
          </cell>
          <cell r="G934">
            <v>0</v>
          </cell>
          <cell r="H934">
            <v>0</v>
          </cell>
          <cell r="I934">
            <v>0</v>
          </cell>
          <cell r="J934">
            <v>0</v>
          </cell>
          <cell r="K934">
            <v>0</v>
          </cell>
        </row>
        <row r="935">
          <cell r="A935" t="str">
            <v>16CYEZN</v>
          </cell>
          <cell r="B935" t="str">
            <v>CANADIAN IMPERIAL BANK OF COMMERCE LONDON UK ME, BBC, BCC, E</v>
          </cell>
          <cell r="C935">
            <v>0</v>
          </cell>
          <cell r="D935">
            <v>0</v>
          </cell>
          <cell r="E935">
            <v>0</v>
          </cell>
          <cell r="F935">
            <v>0</v>
          </cell>
          <cell r="G935">
            <v>0</v>
          </cell>
          <cell r="H935">
            <v>0</v>
          </cell>
          <cell r="I935">
            <v>0</v>
          </cell>
          <cell r="J935">
            <v>0</v>
          </cell>
          <cell r="K935">
            <v>0</v>
          </cell>
        </row>
        <row r="936">
          <cell r="A936" t="str">
            <v>16CZEZN</v>
          </cell>
          <cell r="B936" t="str">
            <v>CRED. THE FIRST NATIONAL BANK OF CHICAGO LTD.ME, BBC, BCC, E</v>
          </cell>
          <cell r="C936">
            <v>0</v>
          </cell>
          <cell r="D936">
            <v>0</v>
          </cell>
          <cell r="E936">
            <v>0</v>
          </cell>
          <cell r="F936">
            <v>0</v>
          </cell>
          <cell r="G936">
            <v>0</v>
          </cell>
          <cell r="H936">
            <v>0</v>
          </cell>
          <cell r="I936">
            <v>0</v>
          </cell>
          <cell r="J936">
            <v>0</v>
          </cell>
          <cell r="K936">
            <v>0</v>
          </cell>
        </row>
        <row r="937">
          <cell r="A937" t="str">
            <v>16DREZN</v>
          </cell>
          <cell r="B937" t="str">
            <v>RENEG.83-84 (MANUFA HANOVER) US$ 1.300 MILL.ME, BBC, BCC, EX</v>
          </cell>
          <cell r="C937">
            <v>0</v>
          </cell>
          <cell r="D937">
            <v>0</v>
          </cell>
          <cell r="E937">
            <v>0</v>
          </cell>
          <cell r="F937">
            <v>0</v>
          </cell>
          <cell r="G937">
            <v>0</v>
          </cell>
          <cell r="H937">
            <v>0</v>
          </cell>
          <cell r="I937">
            <v>0</v>
          </cell>
          <cell r="J937">
            <v>0</v>
          </cell>
          <cell r="K937">
            <v>0</v>
          </cell>
        </row>
        <row r="938">
          <cell r="A938" t="str">
            <v>16DTEZN</v>
          </cell>
          <cell r="B938" t="str">
            <v>CONVENIO DE REESTRUCTURACION DE LA DEUDA EXTERNA M, BBC, BCC</v>
          </cell>
          <cell r="C938">
            <v>0</v>
          </cell>
          <cell r="D938">
            <v>0</v>
          </cell>
          <cell r="E938">
            <v>0</v>
          </cell>
          <cell r="F938">
            <v>0</v>
          </cell>
          <cell r="G938">
            <v>0</v>
          </cell>
          <cell r="H938">
            <v>0</v>
          </cell>
          <cell r="I938">
            <v>0</v>
          </cell>
          <cell r="J938">
            <v>0</v>
          </cell>
          <cell r="K938">
            <v>0</v>
          </cell>
        </row>
        <row r="939">
          <cell r="A939" t="str">
            <v>16DUEZN</v>
          </cell>
          <cell r="B939" t="str">
            <v>CRED.RENEG.83-84 (MANUFACT.HANOVER) US$ 780 MILL.M, BBC, BCC</v>
          </cell>
          <cell r="C939">
            <v>0</v>
          </cell>
          <cell r="D939">
            <v>0</v>
          </cell>
          <cell r="E939">
            <v>0</v>
          </cell>
          <cell r="F939">
            <v>0</v>
          </cell>
          <cell r="G939">
            <v>0</v>
          </cell>
          <cell r="H939">
            <v>0</v>
          </cell>
          <cell r="I939">
            <v>0</v>
          </cell>
          <cell r="J939">
            <v>0</v>
          </cell>
          <cell r="K939">
            <v>0</v>
          </cell>
        </row>
        <row r="940">
          <cell r="A940" t="str">
            <v>16DVEZN</v>
          </cell>
          <cell r="B940" t="str">
            <v>CREDITO CREDIT SUISSE PANAMA ME, BBC, BCC, EXT</v>
          </cell>
          <cell r="C940">
            <v>0</v>
          </cell>
          <cell r="D940">
            <v>0</v>
          </cell>
          <cell r="E940">
            <v>0</v>
          </cell>
          <cell r="F940">
            <v>0</v>
          </cell>
          <cell r="G940">
            <v>0</v>
          </cell>
          <cell r="H940">
            <v>0</v>
          </cell>
          <cell r="I940">
            <v>0</v>
          </cell>
          <cell r="J940">
            <v>0</v>
          </cell>
          <cell r="K940">
            <v>0</v>
          </cell>
        </row>
        <row r="941">
          <cell r="A941" t="str">
            <v>16DYEZN</v>
          </cell>
          <cell r="B941" t="str">
            <v>CONVENIO CRED.US$785 MILL.AG.MANUFACTURERS HANOVER, BBC, BCC</v>
          </cell>
          <cell r="C941">
            <v>0</v>
          </cell>
          <cell r="D941">
            <v>0</v>
          </cell>
          <cell r="E941">
            <v>0</v>
          </cell>
          <cell r="F941">
            <v>0</v>
          </cell>
          <cell r="G941">
            <v>0</v>
          </cell>
          <cell r="H941">
            <v>0</v>
          </cell>
          <cell r="I941">
            <v>0</v>
          </cell>
          <cell r="J941">
            <v>0</v>
          </cell>
          <cell r="K941">
            <v>0</v>
          </cell>
        </row>
        <row r="942">
          <cell r="A942" t="str">
            <v>16ASEZN</v>
          </cell>
          <cell r="B942" t="str">
            <v>PASIVOS CON EL EXTERIOR DEL BCO.CONTIN.ASUM POR BC, BBC, BCC</v>
          </cell>
          <cell r="C942">
            <v>0</v>
          </cell>
          <cell r="D942">
            <v>0</v>
          </cell>
          <cell r="E942">
            <v>0</v>
          </cell>
          <cell r="F942">
            <v>0</v>
          </cell>
          <cell r="G942">
            <v>0</v>
          </cell>
          <cell r="H942">
            <v>0</v>
          </cell>
          <cell r="I942">
            <v>0</v>
          </cell>
          <cell r="J942">
            <v>0</v>
          </cell>
          <cell r="K942">
            <v>0</v>
          </cell>
        </row>
        <row r="943">
          <cell r="A943" t="str">
            <v>16DZEZN</v>
          </cell>
          <cell r="B943" t="str">
            <v>REESTRUCTURACION DEUDA EXTERNA (1985/1987) ME, BBC, BCC, EXT</v>
          </cell>
          <cell r="C943">
            <v>0</v>
          </cell>
          <cell r="D943">
            <v>0</v>
          </cell>
          <cell r="E943">
            <v>0</v>
          </cell>
          <cell r="F943">
            <v>0</v>
          </cell>
          <cell r="G943">
            <v>0</v>
          </cell>
          <cell r="H943">
            <v>0</v>
          </cell>
          <cell r="I943">
            <v>0</v>
          </cell>
          <cell r="J943">
            <v>0</v>
          </cell>
          <cell r="K943">
            <v>0</v>
          </cell>
        </row>
        <row r="944">
          <cell r="A944" t="str">
            <v>16ATEZN</v>
          </cell>
          <cell r="B944" t="str">
            <v>REESTRUCTURACION DEUDA EXTERNA 1988-1991 ME, BBC, BCC, EXT</v>
          </cell>
          <cell r="C944">
            <v>0</v>
          </cell>
          <cell r="D944">
            <v>0</v>
          </cell>
          <cell r="E944">
            <v>0</v>
          </cell>
          <cell r="F944">
            <v>0</v>
          </cell>
          <cell r="G944">
            <v>0</v>
          </cell>
          <cell r="H944">
            <v>0</v>
          </cell>
          <cell r="I944">
            <v>0</v>
          </cell>
          <cell r="J944">
            <v>0</v>
          </cell>
          <cell r="K944">
            <v>0</v>
          </cell>
        </row>
        <row r="945">
          <cell r="A945" t="str">
            <v>16COEZN</v>
          </cell>
          <cell r="B945" t="str">
            <v>LINEA CREDITO CONTRATO EURODOLARES ME, BBC, BCC, EXT</v>
          </cell>
          <cell r="C945">
            <v>0</v>
          </cell>
          <cell r="D945">
            <v>0</v>
          </cell>
          <cell r="E945">
            <v>0</v>
          </cell>
          <cell r="F945">
            <v>0</v>
          </cell>
          <cell r="G945">
            <v>0</v>
          </cell>
          <cell r="H945">
            <v>0</v>
          </cell>
          <cell r="I945">
            <v>0</v>
          </cell>
          <cell r="J945">
            <v>0</v>
          </cell>
          <cell r="K945">
            <v>0</v>
          </cell>
        </row>
        <row r="946">
          <cell r="A946" t="str">
            <v>16EBEZN</v>
          </cell>
          <cell r="B946" t="str">
            <v>CREDITO RECIB.C.GAR.DE INST.FINANC.(REPOS), BBC, BCC, EXT</v>
          </cell>
          <cell r="C946">
            <v>0</v>
          </cell>
          <cell r="D946">
            <v>0</v>
          </cell>
          <cell r="E946">
            <v>0</v>
          </cell>
          <cell r="F946">
            <v>0</v>
          </cell>
          <cell r="G946">
            <v>0</v>
          </cell>
          <cell r="H946">
            <v>0</v>
          </cell>
          <cell r="I946">
            <v>0</v>
          </cell>
          <cell r="J946">
            <v>0</v>
          </cell>
          <cell r="K946">
            <v>0</v>
          </cell>
        </row>
        <row r="947">
          <cell r="A947" t="str">
            <v>16BQEZN</v>
          </cell>
          <cell r="B947" t="str">
            <v>V.A. PAISES SOCIAL. SUJ.RENEG., BBC, BCC, EXT</v>
          </cell>
          <cell r="C947">
            <v>0</v>
          </cell>
          <cell r="D947">
            <v>0</v>
          </cell>
          <cell r="E947">
            <v>0</v>
          </cell>
          <cell r="F947">
            <v>0</v>
          </cell>
          <cell r="G947">
            <v>0</v>
          </cell>
          <cell r="H947">
            <v>0</v>
          </cell>
          <cell r="I947">
            <v>0</v>
          </cell>
          <cell r="J947">
            <v>0</v>
          </cell>
          <cell r="K947">
            <v>0</v>
          </cell>
        </row>
        <row r="948">
          <cell r="A948" t="str">
            <v>16CNEZN</v>
          </cell>
          <cell r="B948" t="str">
            <v>RENEG.DEUDA EXTERNA ME, BBC, BCC, EXT</v>
          </cell>
          <cell r="C948">
            <v>0</v>
          </cell>
          <cell r="D948">
            <v>0</v>
          </cell>
          <cell r="E948">
            <v>0</v>
          </cell>
          <cell r="F948">
            <v>0</v>
          </cell>
          <cell r="G948">
            <v>0</v>
          </cell>
          <cell r="H948">
            <v>0</v>
          </cell>
          <cell r="I948">
            <v>0</v>
          </cell>
          <cell r="J948">
            <v>0</v>
          </cell>
          <cell r="K948">
            <v>0</v>
          </cell>
        </row>
        <row r="949">
          <cell r="A949" t="str">
            <v>16LEEZN</v>
          </cell>
          <cell r="B949" t="str">
            <v>DEPOSITOS A PLAZO BCOS. DEL EXTERIOR ME, BBC, BCC, EXT</v>
          </cell>
          <cell r="C949">
            <v>0</v>
          </cell>
          <cell r="D949">
            <v>0</v>
          </cell>
          <cell r="E949">
            <v>0</v>
          </cell>
          <cell r="F949">
            <v>0</v>
          </cell>
          <cell r="G949">
            <v>0</v>
          </cell>
          <cell r="H949">
            <v>0</v>
          </cell>
          <cell r="I949">
            <v>0</v>
          </cell>
          <cell r="J949">
            <v>0</v>
          </cell>
          <cell r="K949">
            <v>0</v>
          </cell>
        </row>
        <row r="950">
          <cell r="A950" t="str">
            <v>16DDEZN</v>
          </cell>
          <cell r="B950" t="str">
            <v>PAGARE PLAN FINANCIERO 1983-1984 ACDO'1496  ME, BBC, BCC, EX</v>
          </cell>
          <cell r="C950">
            <v>0</v>
          </cell>
          <cell r="D950">
            <v>0</v>
          </cell>
          <cell r="E950">
            <v>0</v>
          </cell>
          <cell r="F950">
            <v>0</v>
          </cell>
          <cell r="G950">
            <v>0</v>
          </cell>
          <cell r="H950">
            <v>0</v>
          </cell>
          <cell r="I950">
            <v>0</v>
          </cell>
          <cell r="J950">
            <v>0</v>
          </cell>
          <cell r="K950">
            <v>0</v>
          </cell>
        </row>
        <row r="951">
          <cell r="A951" t="str">
            <v>16CXEZN</v>
          </cell>
          <cell r="B951" t="str">
            <v xml:space="preserve">DEPS.AMORTIZAC.DIFERIDOS DE CDTOS.EXT.AC.1506 ME, BBC, BCC, </v>
          </cell>
          <cell r="C951">
            <v>0</v>
          </cell>
          <cell r="D951">
            <v>0</v>
          </cell>
          <cell r="E951">
            <v>0</v>
          </cell>
          <cell r="F951">
            <v>0</v>
          </cell>
          <cell r="G951">
            <v>0</v>
          </cell>
          <cell r="H951">
            <v>0</v>
          </cell>
          <cell r="I951">
            <v>0</v>
          </cell>
          <cell r="J951">
            <v>0</v>
          </cell>
          <cell r="K951">
            <v>0</v>
          </cell>
        </row>
        <row r="952">
          <cell r="A952" t="str">
            <v>16AMEZN</v>
          </cell>
          <cell r="B952" t="str">
            <v>DEPOSITOS DE BANCOS DEL EXTERIOR P.PLAN FINANC.ME, BBC, BCC,</v>
          </cell>
          <cell r="C952">
            <v>0</v>
          </cell>
          <cell r="D952">
            <v>0</v>
          </cell>
          <cell r="E952">
            <v>0</v>
          </cell>
          <cell r="F952">
            <v>0</v>
          </cell>
          <cell r="G952">
            <v>0</v>
          </cell>
          <cell r="H952">
            <v>0</v>
          </cell>
          <cell r="I952">
            <v>0</v>
          </cell>
          <cell r="J952">
            <v>0</v>
          </cell>
          <cell r="K952">
            <v>0</v>
          </cell>
        </row>
        <row r="953">
          <cell r="A953" t="str">
            <v>16DSEZN</v>
          </cell>
          <cell r="B953" t="str">
            <v>DEPOSITOS A CTA.PROGRAMA REESTRUCT.DEUDA EXTERNA M, BBC, BCC</v>
          </cell>
          <cell r="C953">
            <v>0</v>
          </cell>
          <cell r="D953">
            <v>0</v>
          </cell>
          <cell r="E953">
            <v>0</v>
          </cell>
          <cell r="F953">
            <v>0</v>
          </cell>
          <cell r="G953">
            <v>0</v>
          </cell>
          <cell r="H953">
            <v>0</v>
          </cell>
          <cell r="I953">
            <v>0</v>
          </cell>
          <cell r="J953">
            <v>0</v>
          </cell>
          <cell r="K953">
            <v>0</v>
          </cell>
        </row>
        <row r="954">
          <cell r="A954" t="str">
            <v>16DWEZN</v>
          </cell>
          <cell r="B954" t="str">
            <v>DEPOS.AMORTIZACION DIFERIDAS DE CRED.EXT.AC.1619 M, BBC, BCC</v>
          </cell>
          <cell r="C954">
            <v>0</v>
          </cell>
          <cell r="D954">
            <v>0</v>
          </cell>
          <cell r="E954">
            <v>0</v>
          </cell>
          <cell r="F954">
            <v>0</v>
          </cell>
          <cell r="G954">
            <v>0</v>
          </cell>
          <cell r="H954">
            <v>0</v>
          </cell>
          <cell r="I954">
            <v>0</v>
          </cell>
          <cell r="J954">
            <v>0</v>
          </cell>
          <cell r="K954">
            <v>0</v>
          </cell>
        </row>
        <row r="955">
          <cell r="A955" t="str">
            <v>16DXEZN</v>
          </cell>
          <cell r="B955" t="str">
            <v>DEPOSITOS BANCO EXTERIOR DE ESPANA SA ACDO 1872 MN, BBC, BCC</v>
          </cell>
          <cell r="C955">
            <v>0</v>
          </cell>
          <cell r="D955">
            <v>0</v>
          </cell>
          <cell r="E955">
            <v>0</v>
          </cell>
          <cell r="F955">
            <v>0</v>
          </cell>
          <cell r="G955">
            <v>0</v>
          </cell>
          <cell r="H955">
            <v>0</v>
          </cell>
          <cell r="I955">
            <v>0</v>
          </cell>
          <cell r="J955">
            <v>0</v>
          </cell>
          <cell r="K955">
            <v>0</v>
          </cell>
        </row>
        <row r="956">
          <cell r="A956" t="str">
            <v>16EAEZN</v>
          </cell>
          <cell r="B956" t="str">
            <v xml:space="preserve">CTA.CTE CORREDORES OPERACIONES A FUTURO HABER ME, BBC, BCC, </v>
          </cell>
          <cell r="C956">
            <v>0</v>
          </cell>
          <cell r="D956">
            <v>0</v>
          </cell>
          <cell r="E956">
            <v>0</v>
          </cell>
          <cell r="F956">
            <v>0</v>
          </cell>
          <cell r="G956">
            <v>0</v>
          </cell>
          <cell r="H956">
            <v>0</v>
          </cell>
          <cell r="I956">
            <v>0</v>
          </cell>
          <cell r="J956">
            <v>0</v>
          </cell>
          <cell r="K956">
            <v>0</v>
          </cell>
        </row>
        <row r="957">
          <cell r="A957" t="str">
            <v>-</v>
          </cell>
          <cell r="B957" t="str">
            <v>CTA. CON BIRF MN, BBC, BCC, EXT</v>
          </cell>
          <cell r="C957">
            <v>0</v>
          </cell>
          <cell r="D957">
            <v>0</v>
          </cell>
          <cell r="E957">
            <v>0</v>
          </cell>
          <cell r="F957">
            <v>0</v>
          </cell>
          <cell r="G957">
            <v>0</v>
          </cell>
          <cell r="H957">
            <v>0</v>
          </cell>
          <cell r="I957">
            <v>0</v>
          </cell>
          <cell r="J957">
            <v>0</v>
          </cell>
          <cell r="K957">
            <v>0</v>
          </cell>
        </row>
        <row r="958">
          <cell r="A958" t="str">
            <v>-</v>
          </cell>
          <cell r="B958" t="str">
            <v>CTA.CON BID  MN, BBC, BCC, EXT</v>
          </cell>
          <cell r="C958">
            <v>0</v>
          </cell>
          <cell r="D958">
            <v>0</v>
          </cell>
          <cell r="E958">
            <v>0</v>
          </cell>
          <cell r="F958">
            <v>0</v>
          </cell>
          <cell r="G958">
            <v>0</v>
          </cell>
          <cell r="H958">
            <v>0</v>
          </cell>
          <cell r="I958">
            <v>0</v>
          </cell>
          <cell r="J958">
            <v>0</v>
          </cell>
          <cell r="K958">
            <v>0</v>
          </cell>
        </row>
        <row r="959">
          <cell r="A959" t="str">
            <v>-</v>
          </cell>
          <cell r="B959" t="str">
            <v>CTA. CON AIF MN, BBC, BCC, EXT</v>
          </cell>
          <cell r="C959">
            <v>0</v>
          </cell>
          <cell r="D959">
            <v>0</v>
          </cell>
          <cell r="E959">
            <v>0</v>
          </cell>
          <cell r="F959">
            <v>0</v>
          </cell>
          <cell r="G959">
            <v>0</v>
          </cell>
          <cell r="H959">
            <v>0</v>
          </cell>
          <cell r="I959">
            <v>0</v>
          </cell>
          <cell r="J959">
            <v>0</v>
          </cell>
          <cell r="K959">
            <v>0</v>
          </cell>
        </row>
        <row r="960">
          <cell r="A960" t="str">
            <v>17EBEZN</v>
          </cell>
          <cell r="B960" t="str">
            <v>BID-OBLIG.AUM.CAP.ORDIN. ME, BBC, BCC, EXT</v>
          </cell>
          <cell r="C960">
            <v>0</v>
          </cell>
          <cell r="D960">
            <v>67812</v>
          </cell>
          <cell r="E960">
            <v>65456</v>
          </cell>
          <cell r="F960">
            <v>63473</v>
          </cell>
          <cell r="G960">
            <v>63905</v>
          </cell>
          <cell r="H960">
            <v>62745</v>
          </cell>
          <cell r="I960">
            <v>63502</v>
          </cell>
          <cell r="J960">
            <v>62939</v>
          </cell>
          <cell r="K960">
            <v>59856</v>
          </cell>
        </row>
        <row r="961">
          <cell r="A961" t="str">
            <v>-</v>
          </cell>
          <cell r="B961" t="str">
            <v>CTA.CON AIF.CTA.F MN, BBC, BCC, EXT</v>
          </cell>
          <cell r="C961">
            <v>0</v>
          </cell>
          <cell r="D961">
            <v>0</v>
          </cell>
          <cell r="E961">
            <v>0</v>
          </cell>
          <cell r="F961">
            <v>0</v>
          </cell>
          <cell r="G961">
            <v>0</v>
          </cell>
          <cell r="H961">
            <v>0</v>
          </cell>
          <cell r="I961">
            <v>0</v>
          </cell>
          <cell r="J961">
            <v>0</v>
          </cell>
          <cell r="K961">
            <v>0</v>
          </cell>
        </row>
        <row r="962">
          <cell r="A962" t="str">
            <v>17DUEZN</v>
          </cell>
          <cell r="B962" t="str">
            <v>DIR.VIAL.MOP.FDO.ROT.2DO.PROY.PTMO.BIRF 2297 ME, BBC, BCC, E</v>
          </cell>
          <cell r="C962">
            <v>0</v>
          </cell>
          <cell r="D962">
            <v>0</v>
          </cell>
          <cell r="E962">
            <v>0</v>
          </cell>
          <cell r="F962">
            <v>0</v>
          </cell>
          <cell r="G962">
            <v>0</v>
          </cell>
          <cell r="H962">
            <v>0</v>
          </cell>
          <cell r="I962">
            <v>0</v>
          </cell>
          <cell r="J962">
            <v>0</v>
          </cell>
          <cell r="K962">
            <v>0</v>
          </cell>
        </row>
        <row r="963">
          <cell r="A963" t="str">
            <v>-</v>
          </cell>
          <cell r="B963" t="str">
            <v>ORGANISMO MULTILATERAL DE GARANTIA DE INVERSIONES, BBC, BCC,</v>
          </cell>
          <cell r="C963">
            <v>0</v>
          </cell>
          <cell r="D963">
            <v>0</v>
          </cell>
          <cell r="E963">
            <v>0</v>
          </cell>
          <cell r="F963">
            <v>0</v>
          </cell>
          <cell r="G963">
            <v>0</v>
          </cell>
          <cell r="H963">
            <v>0</v>
          </cell>
          <cell r="I963">
            <v>0</v>
          </cell>
          <cell r="J963">
            <v>0</v>
          </cell>
          <cell r="K963">
            <v>0</v>
          </cell>
        </row>
        <row r="964">
          <cell r="A964" t="str">
            <v>17EZEZN</v>
          </cell>
          <cell r="B964" t="str">
            <v>CUENTA ESPECIAL FONDOS ROTATORIOS PARA CRED.EXIMB., BBC, BCC</v>
          </cell>
          <cell r="C964">
            <v>0</v>
          </cell>
          <cell r="D964">
            <v>0</v>
          </cell>
          <cell r="E964">
            <v>0</v>
          </cell>
          <cell r="F964">
            <v>0</v>
          </cell>
          <cell r="G964">
            <v>0</v>
          </cell>
          <cell r="H964">
            <v>0</v>
          </cell>
          <cell r="I964">
            <v>0</v>
          </cell>
          <cell r="J964">
            <v>0</v>
          </cell>
          <cell r="K964">
            <v>0</v>
          </cell>
        </row>
        <row r="965">
          <cell r="A965" t="str">
            <v>14BCWZN</v>
          </cell>
          <cell r="B965" t="str">
            <v xml:space="preserve">  .OTROS PASIVOS C/EXTERIOR MN</v>
          </cell>
          <cell r="C965">
            <v>0</v>
          </cell>
          <cell r="D965">
            <v>0</v>
          </cell>
          <cell r="E965">
            <v>0</v>
          </cell>
          <cell r="F965">
            <v>0</v>
          </cell>
          <cell r="G965">
            <v>0</v>
          </cell>
          <cell r="H965">
            <v>0</v>
          </cell>
          <cell r="I965">
            <v>0</v>
          </cell>
          <cell r="J965">
            <v>0</v>
          </cell>
          <cell r="K965">
            <v>0</v>
          </cell>
        </row>
        <row r="966">
          <cell r="A966" t="str">
            <v>-</v>
          </cell>
          <cell r="B966" t="str">
            <v>INTERESES POR PAGAR ME, BBC, BCC, NAC</v>
          </cell>
          <cell r="C966">
            <v>0</v>
          </cell>
          <cell r="D966">
            <v>0</v>
          </cell>
          <cell r="E966">
            <v>0</v>
          </cell>
          <cell r="F966">
            <v>0</v>
          </cell>
          <cell r="G966">
            <v>0</v>
          </cell>
          <cell r="H966">
            <v>0</v>
          </cell>
          <cell r="I966">
            <v>0</v>
          </cell>
          <cell r="J966">
            <v>0</v>
          </cell>
          <cell r="K966">
            <v>0</v>
          </cell>
        </row>
        <row r="967">
          <cell r="A967" t="str">
            <v>14GLNZN</v>
          </cell>
          <cell r="B967" t="str">
            <v>COMISIONES POR PAGAR ME, BBC, BCC, NAC</v>
          </cell>
          <cell r="C967">
            <v>0</v>
          </cell>
          <cell r="D967">
            <v>0</v>
          </cell>
          <cell r="E967">
            <v>0</v>
          </cell>
          <cell r="F967">
            <v>0</v>
          </cell>
          <cell r="G967">
            <v>0</v>
          </cell>
          <cell r="H967">
            <v>0</v>
          </cell>
          <cell r="I967">
            <v>0</v>
          </cell>
          <cell r="J967">
            <v>0</v>
          </cell>
          <cell r="K967">
            <v>0</v>
          </cell>
        </row>
        <row r="968">
          <cell r="A968" t="str">
            <v>-</v>
          </cell>
          <cell r="B968" t="str">
            <v>PERDIDAS POR PAGAR SOBRE CONTRATOS COBERT.FUTURO M, BBC, BCC</v>
          </cell>
          <cell r="C968">
            <v>0</v>
          </cell>
          <cell r="D968">
            <v>0</v>
          </cell>
          <cell r="E968">
            <v>0</v>
          </cell>
          <cell r="F968">
            <v>0</v>
          </cell>
          <cell r="G968">
            <v>0</v>
          </cell>
          <cell r="H968">
            <v>0</v>
          </cell>
          <cell r="I968">
            <v>0</v>
          </cell>
          <cell r="J968">
            <v>0</v>
          </cell>
          <cell r="K968">
            <v>0</v>
          </cell>
        </row>
        <row r="969">
          <cell r="A969" t="str">
            <v>-</v>
          </cell>
          <cell r="B969" t="str">
            <v>VARIOS ACREEDORES INTS.POR CANC.CON ORIGEN C.18-19, BBC, BCC</v>
          </cell>
          <cell r="C969">
            <v>0</v>
          </cell>
          <cell r="D969">
            <v>0</v>
          </cell>
          <cell r="E969">
            <v>0</v>
          </cell>
          <cell r="F969">
            <v>0</v>
          </cell>
          <cell r="G969">
            <v>0</v>
          </cell>
          <cell r="H969">
            <v>0</v>
          </cell>
          <cell r="I969">
            <v>0</v>
          </cell>
          <cell r="J969">
            <v>0</v>
          </cell>
          <cell r="K969">
            <v>0</v>
          </cell>
        </row>
        <row r="970">
          <cell r="A970" t="str">
            <v>-</v>
          </cell>
          <cell r="B970" t="str">
            <v>DIFERENCIA DE PRECIO POR PAGAR POR SWAP ORO, BBC, BCC, NAC</v>
          </cell>
          <cell r="C970">
            <v>0</v>
          </cell>
          <cell r="D970">
            <v>0</v>
          </cell>
          <cell r="E970">
            <v>0</v>
          </cell>
          <cell r="F970">
            <v>0</v>
          </cell>
          <cell r="G970">
            <v>0</v>
          </cell>
          <cell r="H970">
            <v>0</v>
          </cell>
          <cell r="I970">
            <v>0</v>
          </cell>
          <cell r="J970">
            <v>0</v>
          </cell>
          <cell r="K970">
            <v>0</v>
          </cell>
        </row>
        <row r="971">
          <cell r="A971" t="str">
            <v>-</v>
          </cell>
          <cell r="B971" t="str">
            <v>ASIGNACIONES DEG, BBC, BCC, NAC</v>
          </cell>
          <cell r="C971">
            <v>0</v>
          </cell>
          <cell r="D971">
            <v>0</v>
          </cell>
          <cell r="E971">
            <v>0</v>
          </cell>
          <cell r="F971">
            <v>0</v>
          </cell>
          <cell r="G971">
            <v>0</v>
          </cell>
          <cell r="H971">
            <v>0</v>
          </cell>
          <cell r="I971">
            <v>0</v>
          </cell>
          <cell r="J971">
            <v>0</v>
          </cell>
          <cell r="K971">
            <v>0</v>
          </cell>
        </row>
        <row r="972">
          <cell r="A972" t="str">
            <v>-</v>
          </cell>
          <cell r="B972" t="str">
            <v>OBLIGACION DE RECOMPRA ORO VENDIDO ME, BBC, BCC, NAC</v>
          </cell>
          <cell r="C972">
            <v>0</v>
          </cell>
          <cell r="D972">
            <v>0</v>
          </cell>
          <cell r="E972">
            <v>0</v>
          </cell>
          <cell r="F972">
            <v>0</v>
          </cell>
          <cell r="G972">
            <v>0</v>
          </cell>
          <cell r="H972">
            <v>0</v>
          </cell>
          <cell r="I972">
            <v>0</v>
          </cell>
          <cell r="J972">
            <v>0</v>
          </cell>
          <cell r="K972">
            <v>0</v>
          </cell>
        </row>
        <row r="973">
          <cell r="A973" t="str">
            <v>14BCXZN</v>
          </cell>
          <cell r="B973" t="str">
            <v xml:space="preserve">  .OTROS PASIVOS C/EXTERIOR ME</v>
          </cell>
          <cell r="C973">
            <v>124252</v>
          </cell>
          <cell r="D973">
            <v>126539</v>
          </cell>
          <cell r="E973">
            <v>122594</v>
          </cell>
          <cell r="F973">
            <v>119935</v>
          </cell>
          <cell r="G973">
            <v>123510</v>
          </cell>
          <cell r="H973">
            <v>119802</v>
          </cell>
          <cell r="I973">
            <v>120626</v>
          </cell>
          <cell r="J973">
            <v>117997</v>
          </cell>
          <cell r="K973">
            <v>116610</v>
          </cell>
        </row>
        <row r="974">
          <cell r="A974" t="str">
            <v>17BGEZN</v>
          </cell>
          <cell r="B974" t="str">
            <v>INTERESES POR PAGAR ME, BBC, BCC, EXT</v>
          </cell>
          <cell r="C974">
            <v>612</v>
          </cell>
          <cell r="D974">
            <v>190</v>
          </cell>
          <cell r="E974">
            <v>374</v>
          </cell>
          <cell r="F974">
            <v>548</v>
          </cell>
          <cell r="G974">
            <v>11</v>
          </cell>
          <cell r="H974">
            <v>343</v>
          </cell>
          <cell r="I974">
            <v>494</v>
          </cell>
          <cell r="J974">
            <v>180</v>
          </cell>
          <cell r="K974">
            <v>304</v>
          </cell>
        </row>
        <row r="975">
          <cell r="A975" t="str">
            <v>14GLEZN</v>
          </cell>
          <cell r="B975" t="str">
            <v>COMISIONES POR PAGAR ME, BBC, BCC, EXT</v>
          </cell>
          <cell r="C975">
            <v>0</v>
          </cell>
          <cell r="D975">
            <v>0</v>
          </cell>
          <cell r="E975">
            <v>0</v>
          </cell>
          <cell r="F975">
            <v>0</v>
          </cell>
          <cell r="G975">
            <v>0</v>
          </cell>
          <cell r="H975">
            <v>0</v>
          </cell>
          <cell r="I975">
            <v>0</v>
          </cell>
          <cell r="J975">
            <v>0</v>
          </cell>
          <cell r="K975">
            <v>0</v>
          </cell>
        </row>
        <row r="976">
          <cell r="A976" t="str">
            <v>14GIEZN</v>
          </cell>
          <cell r="B976" t="str">
            <v>PERDIDAS POR PAGAR SOBRE CONTRATOS COBERT.FUTURO M, BBC, BCC</v>
          </cell>
          <cell r="C976">
            <v>0</v>
          </cell>
          <cell r="D976">
            <v>0</v>
          </cell>
          <cell r="E976">
            <v>0</v>
          </cell>
          <cell r="F976">
            <v>0</v>
          </cell>
          <cell r="G976">
            <v>0</v>
          </cell>
          <cell r="H976">
            <v>0</v>
          </cell>
          <cell r="I976">
            <v>0</v>
          </cell>
          <cell r="J976">
            <v>0</v>
          </cell>
          <cell r="K976">
            <v>0</v>
          </cell>
        </row>
        <row r="977">
          <cell r="A977" t="str">
            <v>17EIEZN</v>
          </cell>
          <cell r="B977" t="str">
            <v>VARIOS ACREEDORES INTS.POR CANC.CON ORIGEN C.18-19, BBC, BCC</v>
          </cell>
          <cell r="C977">
            <v>393</v>
          </cell>
          <cell r="D977">
            <v>403</v>
          </cell>
          <cell r="E977">
            <v>389</v>
          </cell>
          <cell r="F977">
            <v>377</v>
          </cell>
          <cell r="G977">
            <v>380</v>
          </cell>
          <cell r="H977">
            <v>373</v>
          </cell>
          <cell r="I977">
            <v>377</v>
          </cell>
          <cell r="J977">
            <v>374</v>
          </cell>
          <cell r="K977">
            <v>356</v>
          </cell>
        </row>
        <row r="978">
          <cell r="A978" t="str">
            <v>14GOEZN</v>
          </cell>
          <cell r="B978" t="str">
            <v>DIFERENCIA DE PRECIO POR PAGAR POR SWAP ORO, BBC, BCC, EXT</v>
          </cell>
          <cell r="C978">
            <v>0</v>
          </cell>
          <cell r="D978">
            <v>0</v>
          </cell>
          <cell r="E978">
            <v>0</v>
          </cell>
          <cell r="F978">
            <v>0</v>
          </cell>
          <cell r="G978">
            <v>0</v>
          </cell>
          <cell r="H978">
            <v>0</v>
          </cell>
          <cell r="I978">
            <v>0</v>
          </cell>
          <cell r="J978">
            <v>0</v>
          </cell>
          <cell r="K978">
            <v>0</v>
          </cell>
        </row>
        <row r="979">
          <cell r="A979" t="str">
            <v xml:space="preserve"> .1BDEZN</v>
          </cell>
          <cell r="B979" t="str">
            <v>ASIGNACIONES DEG, BBC, BCC, EXT</v>
          </cell>
          <cell r="C979">
            <v>123247</v>
          </cell>
          <cell r="D979">
            <v>125946</v>
          </cell>
          <cell r="E979">
            <v>121831</v>
          </cell>
          <cell r="F979">
            <v>119010</v>
          </cell>
          <cell r="G979">
            <v>123119</v>
          </cell>
          <cell r="H979">
            <v>119086</v>
          </cell>
          <cell r="I979">
            <v>119755</v>
          </cell>
          <cell r="J979">
            <v>117443</v>
          </cell>
          <cell r="K979">
            <v>115950</v>
          </cell>
        </row>
        <row r="980">
          <cell r="A980" t="str">
            <v>17BOEZN</v>
          </cell>
          <cell r="B980" t="str">
            <v>OBLIGACION DE RECOMPRA ORO VENDIDO ME, BBC, BCC, EXT</v>
          </cell>
          <cell r="C980">
            <v>0</v>
          </cell>
          <cell r="D980">
            <v>0</v>
          </cell>
          <cell r="E980">
            <v>0</v>
          </cell>
          <cell r="F980">
            <v>0</v>
          </cell>
          <cell r="G980">
            <v>0</v>
          </cell>
          <cell r="H980">
            <v>0</v>
          </cell>
          <cell r="I980">
            <v>0</v>
          </cell>
          <cell r="J980">
            <v>0</v>
          </cell>
          <cell r="K980">
            <v>0</v>
          </cell>
        </row>
        <row r="981">
          <cell r="A981" t="str">
            <v>17FNEZN</v>
          </cell>
          <cell r="B981" t="str">
            <v>AJUSTE A VALOR DE MERCADO POR, BBC, BCC, NAC</v>
          </cell>
          <cell r="C981">
            <v>0</v>
          </cell>
          <cell r="D981">
            <v>0</v>
          </cell>
          <cell r="E981">
            <v>0</v>
          </cell>
          <cell r="F981">
            <v>0</v>
          </cell>
          <cell r="G981">
            <v>0</v>
          </cell>
          <cell r="H981">
            <v>0</v>
          </cell>
          <cell r="I981">
            <v>0</v>
          </cell>
          <cell r="J981">
            <v>0</v>
          </cell>
          <cell r="K981">
            <v>0</v>
          </cell>
        </row>
        <row r="982">
          <cell r="A982" t="str">
            <v>14BDWZN</v>
          </cell>
          <cell r="B982" t="str">
            <v xml:space="preserve">  .BILLETES Y MONEDAS EN CIRC.</v>
          </cell>
          <cell r="C982">
            <v>3640919</v>
          </cell>
          <cell r="D982">
            <v>3606886</v>
          </cell>
          <cell r="E982">
            <v>3501935</v>
          </cell>
          <cell r="F982">
            <v>3800155</v>
          </cell>
          <cell r="G982">
            <v>3742105</v>
          </cell>
          <cell r="H982">
            <v>3821842</v>
          </cell>
          <cell r="I982">
            <v>3750427</v>
          </cell>
          <cell r="J982">
            <v>3695592</v>
          </cell>
          <cell r="K982">
            <v>3630794</v>
          </cell>
        </row>
        <row r="983">
          <cell r="A983" t="str">
            <v>14ABNZN</v>
          </cell>
          <cell r="B983" t="str">
            <v>BILLETES DEL BANCO, BBC, BCC, NAC</v>
          </cell>
          <cell r="C983">
            <v>3526314</v>
          </cell>
          <cell r="D983">
            <v>3487492</v>
          </cell>
          <cell r="E983">
            <v>3387199</v>
          </cell>
          <cell r="F983">
            <v>3683576</v>
          </cell>
          <cell r="G983">
            <v>3622883</v>
          </cell>
          <cell r="H983">
            <v>3701572</v>
          </cell>
          <cell r="I983">
            <v>3628367</v>
          </cell>
          <cell r="J983">
            <v>3571125</v>
          </cell>
          <cell r="K983">
            <v>3503894</v>
          </cell>
        </row>
        <row r="984">
          <cell r="A984" t="str">
            <v>14ADNZN</v>
          </cell>
          <cell r="B984" t="str">
            <v>MONEDA DIVISIONARIA MN, BBC, BCC, NAC</v>
          </cell>
          <cell r="C984">
            <v>112411</v>
          </cell>
          <cell r="D984">
            <v>112496</v>
          </cell>
          <cell r="E984">
            <v>114676</v>
          </cell>
          <cell r="F984">
            <v>116504</v>
          </cell>
          <cell r="G984">
            <v>118333</v>
          </cell>
          <cell r="H984">
            <v>120161</v>
          </cell>
          <cell r="I984">
            <v>121990</v>
          </cell>
          <cell r="J984">
            <v>124232</v>
          </cell>
          <cell r="K984">
            <v>126069</v>
          </cell>
        </row>
        <row r="985">
          <cell r="A985" t="str">
            <v>14DBNZN</v>
          </cell>
          <cell r="B985" t="str">
            <v>CUENTAS CORRIENTES ADMINISTRATIVAS DEL BANCO, BBC, BCC, NAC</v>
          </cell>
          <cell r="C985">
            <v>2158</v>
          </cell>
          <cell r="D985">
            <v>6882</v>
          </cell>
          <cell r="E985">
            <v>28</v>
          </cell>
          <cell r="F985">
            <v>35</v>
          </cell>
          <cell r="G985">
            <v>829</v>
          </cell>
          <cell r="H985">
            <v>78</v>
          </cell>
          <cell r="I985">
            <v>62</v>
          </cell>
          <cell r="J985">
            <v>208</v>
          </cell>
          <cell r="K985">
            <v>802</v>
          </cell>
        </row>
        <row r="986">
          <cell r="A986" t="str">
            <v>14DCNZN</v>
          </cell>
          <cell r="B986" t="str">
            <v>CHEQUES DE LA GERENCIA MN, BBC, BCC, NAC</v>
          </cell>
          <cell r="C986">
            <v>36</v>
          </cell>
          <cell r="D986">
            <v>16</v>
          </cell>
          <cell r="E986">
            <v>32</v>
          </cell>
          <cell r="F986">
            <v>40</v>
          </cell>
          <cell r="G986">
            <v>60</v>
          </cell>
          <cell r="H986">
            <v>31</v>
          </cell>
          <cell r="I986">
            <v>8</v>
          </cell>
          <cell r="J986">
            <v>27</v>
          </cell>
          <cell r="K986">
            <v>29</v>
          </cell>
        </row>
        <row r="987">
          <cell r="A987" t="str">
            <v>14AKNZN</v>
          </cell>
          <cell r="B987" t="str">
            <v>CTAS.CTES.SECTOR NO FINANCIERO MN, BBC, BCC, NAC</v>
          </cell>
          <cell r="C987">
            <v>0</v>
          </cell>
          <cell r="D987">
            <v>0</v>
          </cell>
          <cell r="E987">
            <v>0</v>
          </cell>
          <cell r="F987">
            <v>0</v>
          </cell>
          <cell r="G987">
            <v>0</v>
          </cell>
          <cell r="H987">
            <v>0</v>
          </cell>
          <cell r="I987">
            <v>0</v>
          </cell>
          <cell r="J987">
            <v>0</v>
          </cell>
          <cell r="K987">
            <v>0</v>
          </cell>
        </row>
        <row r="988">
          <cell r="A988" t="str">
            <v>14BEWZN</v>
          </cell>
          <cell r="B988" t="str">
            <v xml:space="preserve">  .DEPOSITOS DE INST.FINANC.MN</v>
          </cell>
          <cell r="C988">
            <v>117952</v>
          </cell>
          <cell r="D988">
            <v>261020</v>
          </cell>
          <cell r="E988">
            <v>164882</v>
          </cell>
          <cell r="F988">
            <v>98029</v>
          </cell>
          <cell r="G988">
            <v>218355</v>
          </cell>
          <cell r="H988">
            <v>156257</v>
          </cell>
          <cell r="I988">
            <v>225488</v>
          </cell>
          <cell r="J988">
            <v>118351</v>
          </cell>
          <cell r="K988">
            <v>156812</v>
          </cell>
        </row>
        <row r="989">
          <cell r="A989" t="str">
            <v>14FCNZN</v>
          </cell>
          <cell r="B989" t="str">
            <v>CTAS.CTES.BCO.ESTADO MN, BBC, BCC, NAC</v>
          </cell>
          <cell r="C989">
            <v>26537</v>
          </cell>
          <cell r="D989">
            <v>59330</v>
          </cell>
          <cell r="E989">
            <v>4317</v>
          </cell>
          <cell r="F989">
            <v>3777</v>
          </cell>
          <cell r="G989">
            <v>47044</v>
          </cell>
          <cell r="H989">
            <v>11895</v>
          </cell>
          <cell r="I989">
            <v>12688</v>
          </cell>
          <cell r="J989">
            <v>3450</v>
          </cell>
          <cell r="K989">
            <v>22357</v>
          </cell>
        </row>
        <row r="990">
          <cell r="A990" t="str">
            <v>14FENZN</v>
          </cell>
          <cell r="B990" t="str">
            <v>DEPOSITOS PARA RESERVA TECNICA BANCO DEL ESTADO  M, BBC, BCC</v>
          </cell>
          <cell r="C990">
            <v>0</v>
          </cell>
          <cell r="D990">
            <v>0</v>
          </cell>
          <cell r="E990">
            <v>0</v>
          </cell>
          <cell r="F990">
            <v>0</v>
          </cell>
          <cell r="G990">
            <v>0</v>
          </cell>
          <cell r="H990">
            <v>0</v>
          </cell>
          <cell r="I990">
            <v>0</v>
          </cell>
          <cell r="J990">
            <v>0</v>
          </cell>
          <cell r="K990">
            <v>0</v>
          </cell>
        </row>
        <row r="991">
          <cell r="A991" t="str">
            <v>14FFNZN</v>
          </cell>
          <cell r="B991" t="str">
            <v>REAJ P/PAG DEP.RES.TECNICA BECH MN, BBC, BCC, NAC</v>
          </cell>
          <cell r="C991">
            <v>0</v>
          </cell>
          <cell r="D991">
            <v>0</v>
          </cell>
          <cell r="E991">
            <v>0</v>
          </cell>
          <cell r="F991">
            <v>0</v>
          </cell>
          <cell r="G991">
            <v>0</v>
          </cell>
          <cell r="H991">
            <v>0</v>
          </cell>
          <cell r="I991">
            <v>0</v>
          </cell>
          <cell r="J991">
            <v>0</v>
          </cell>
          <cell r="K991">
            <v>0</v>
          </cell>
        </row>
        <row r="992">
          <cell r="A992" t="str">
            <v>14FBNZN</v>
          </cell>
          <cell r="B992" t="str">
            <v>CTAS.CTES.INSTITUCIONES FINANCIERAS PRIVADAS MN, BBC, BCC, N</v>
          </cell>
          <cell r="C992">
            <v>88263</v>
          </cell>
          <cell r="D992">
            <v>198538</v>
          </cell>
          <cell r="E992">
            <v>157408</v>
          </cell>
          <cell r="F992">
            <v>93232</v>
          </cell>
          <cell r="G992">
            <v>170291</v>
          </cell>
          <cell r="H992">
            <v>143342</v>
          </cell>
          <cell r="I992">
            <v>211779</v>
          </cell>
          <cell r="J992">
            <v>113881</v>
          </cell>
          <cell r="K992">
            <v>133428</v>
          </cell>
        </row>
        <row r="993">
          <cell r="A993" t="str">
            <v>14FDNZN</v>
          </cell>
          <cell r="B993" t="str">
            <v>RETENCIONES JUDICIALES EN CTAS.CTES MN, BBC, BCC, NAC</v>
          </cell>
          <cell r="C993">
            <v>3152</v>
          </cell>
          <cell r="D993">
            <v>3152</v>
          </cell>
          <cell r="E993">
            <v>3157</v>
          </cell>
          <cell r="F993">
            <v>1020</v>
          </cell>
          <cell r="G993">
            <v>1020</v>
          </cell>
          <cell r="H993">
            <v>1020</v>
          </cell>
          <cell r="I993">
            <v>1021</v>
          </cell>
          <cell r="J993">
            <v>1020</v>
          </cell>
          <cell r="K993">
            <v>1027</v>
          </cell>
        </row>
        <row r="994">
          <cell r="A994" t="str">
            <v>14DDNZN</v>
          </cell>
          <cell r="B994" t="str">
            <v>DEPOSITO PARA RESERVA TECNICA INSTITUC.FINANCIERAS, BBC, BCC</v>
          </cell>
          <cell r="C994">
            <v>0</v>
          </cell>
          <cell r="D994">
            <v>0</v>
          </cell>
          <cell r="E994">
            <v>0</v>
          </cell>
          <cell r="F994">
            <v>0</v>
          </cell>
          <cell r="G994">
            <v>0</v>
          </cell>
          <cell r="H994">
            <v>0</v>
          </cell>
          <cell r="I994">
            <v>0</v>
          </cell>
          <cell r="J994">
            <v>0</v>
          </cell>
          <cell r="K994">
            <v>0</v>
          </cell>
        </row>
        <row r="995">
          <cell r="A995" t="str">
            <v>14DENZN</v>
          </cell>
          <cell r="B995" t="str">
            <v>REAJ.P.PGAR P.DEPOSITOS P.RESERVA TEC.INST.FINANC., BBC, BCC</v>
          </cell>
          <cell r="C995">
            <v>0</v>
          </cell>
          <cell r="D995">
            <v>0</v>
          </cell>
          <cell r="E995">
            <v>0</v>
          </cell>
          <cell r="F995">
            <v>0</v>
          </cell>
          <cell r="G995">
            <v>0</v>
          </cell>
          <cell r="H995">
            <v>0</v>
          </cell>
          <cell r="I995">
            <v>0</v>
          </cell>
          <cell r="J995">
            <v>0</v>
          </cell>
          <cell r="K995">
            <v>0</v>
          </cell>
        </row>
        <row r="996">
          <cell r="A996" t="str">
            <v>14BEXZN</v>
          </cell>
          <cell r="B996" t="str">
            <v xml:space="preserve">  .DEPOSITOS DE INST.FINANC.ME</v>
          </cell>
          <cell r="C996">
            <v>0</v>
          </cell>
          <cell r="D996">
            <v>0</v>
          </cell>
          <cell r="E996">
            <v>0</v>
          </cell>
          <cell r="F996">
            <v>0</v>
          </cell>
          <cell r="G996">
            <v>0</v>
          </cell>
          <cell r="H996">
            <v>0</v>
          </cell>
          <cell r="I996">
            <v>0</v>
          </cell>
          <cell r="J996">
            <v>0</v>
          </cell>
          <cell r="K996">
            <v>0</v>
          </cell>
        </row>
        <row r="997">
          <cell r="A997" t="str">
            <v>-</v>
          </cell>
          <cell r="B997" t="str">
            <v>CTAS.CTES.BCO.ESTADO MN, BBC, BCC, EXT</v>
          </cell>
          <cell r="C997">
            <v>0</v>
          </cell>
          <cell r="D997">
            <v>0</v>
          </cell>
          <cell r="E997">
            <v>0</v>
          </cell>
          <cell r="F997">
            <v>0</v>
          </cell>
          <cell r="G997">
            <v>0</v>
          </cell>
          <cell r="H997">
            <v>0</v>
          </cell>
          <cell r="I997">
            <v>0</v>
          </cell>
          <cell r="J997">
            <v>0</v>
          </cell>
          <cell r="K997">
            <v>0</v>
          </cell>
        </row>
        <row r="998">
          <cell r="A998" t="str">
            <v>-</v>
          </cell>
          <cell r="B998" t="str">
            <v>DEPOSITOS PARA RESERVA TECNICA BANCO DEL ESTADO  M, BBC, BCC</v>
          </cell>
          <cell r="C998">
            <v>0</v>
          </cell>
          <cell r="D998">
            <v>0</v>
          </cell>
          <cell r="E998">
            <v>0</v>
          </cell>
          <cell r="F998">
            <v>0</v>
          </cell>
          <cell r="G998">
            <v>0</v>
          </cell>
          <cell r="H998">
            <v>0</v>
          </cell>
          <cell r="I998">
            <v>0</v>
          </cell>
          <cell r="J998">
            <v>0</v>
          </cell>
          <cell r="K998">
            <v>0</v>
          </cell>
        </row>
        <row r="999">
          <cell r="A999" t="str">
            <v>-</v>
          </cell>
          <cell r="B999" t="str">
            <v>REAJ P/PAG DEP.RES.TECNICA BECH MN, BBC, BCC, EXT</v>
          </cell>
          <cell r="C999">
            <v>0</v>
          </cell>
          <cell r="D999">
            <v>0</v>
          </cell>
          <cell r="E999">
            <v>0</v>
          </cell>
          <cell r="F999">
            <v>0</v>
          </cell>
          <cell r="G999">
            <v>0</v>
          </cell>
          <cell r="H999">
            <v>0</v>
          </cell>
          <cell r="I999">
            <v>0</v>
          </cell>
          <cell r="J999">
            <v>0</v>
          </cell>
          <cell r="K999">
            <v>0</v>
          </cell>
        </row>
        <row r="1000">
          <cell r="A1000" t="str">
            <v>-</v>
          </cell>
          <cell r="B1000" t="str">
            <v>CTAS.CTES.INSTITUCIONES FINANCIERAS PRIVADAS MN, BBC, BCC, E</v>
          </cell>
          <cell r="C1000">
            <v>0</v>
          </cell>
          <cell r="D1000">
            <v>0</v>
          </cell>
          <cell r="E1000">
            <v>0</v>
          </cell>
          <cell r="F1000">
            <v>0</v>
          </cell>
          <cell r="G1000">
            <v>0</v>
          </cell>
          <cell r="H1000">
            <v>0</v>
          </cell>
          <cell r="I1000">
            <v>0</v>
          </cell>
          <cell r="J1000">
            <v>0</v>
          </cell>
          <cell r="K1000">
            <v>0</v>
          </cell>
        </row>
        <row r="1001">
          <cell r="A1001" t="str">
            <v>14FDEZN</v>
          </cell>
          <cell r="B1001" t="str">
            <v>RETENCIONES JUDICIALES EN CTAS.CTES MN, BBC, BCC, EXT</v>
          </cell>
          <cell r="C1001">
            <v>0</v>
          </cell>
          <cell r="D1001">
            <v>0</v>
          </cell>
          <cell r="E1001">
            <v>0</v>
          </cell>
          <cell r="F1001">
            <v>0</v>
          </cell>
          <cell r="G1001">
            <v>0</v>
          </cell>
          <cell r="H1001">
            <v>0</v>
          </cell>
          <cell r="I1001">
            <v>0</v>
          </cell>
          <cell r="J1001">
            <v>0</v>
          </cell>
          <cell r="K1001">
            <v>0</v>
          </cell>
        </row>
        <row r="1002">
          <cell r="A1002" t="str">
            <v>-</v>
          </cell>
          <cell r="B1002" t="str">
            <v>DEPOSITO PARA RESERVA TECNICA INSTITUC.FINANCIERAS, BBC, BCC</v>
          </cell>
          <cell r="C1002">
            <v>0</v>
          </cell>
          <cell r="D1002">
            <v>0</v>
          </cell>
          <cell r="E1002">
            <v>0</v>
          </cell>
          <cell r="F1002">
            <v>0</v>
          </cell>
          <cell r="G1002">
            <v>0</v>
          </cell>
          <cell r="H1002">
            <v>0</v>
          </cell>
          <cell r="I1002">
            <v>0</v>
          </cell>
          <cell r="J1002">
            <v>0</v>
          </cell>
          <cell r="K1002">
            <v>0</v>
          </cell>
        </row>
        <row r="1003">
          <cell r="A1003" t="str">
            <v>-</v>
          </cell>
          <cell r="B1003" t="str">
            <v>REAJ.P.PGAR P.DEPOSITOS P.RESERVA TEC.INST.FINANC., BBC, BCC</v>
          </cell>
          <cell r="C1003">
            <v>0</v>
          </cell>
          <cell r="D1003">
            <v>0</v>
          </cell>
          <cell r="E1003">
            <v>0</v>
          </cell>
          <cell r="F1003">
            <v>0</v>
          </cell>
          <cell r="G1003">
            <v>0</v>
          </cell>
          <cell r="H1003">
            <v>0</v>
          </cell>
          <cell r="I1003">
            <v>0</v>
          </cell>
          <cell r="J1003">
            <v>0</v>
          </cell>
          <cell r="K1003">
            <v>0</v>
          </cell>
        </row>
        <row r="1004">
          <cell r="A1004" t="str">
            <v>-</v>
          </cell>
          <cell r="B1004" t="str">
            <v>CTAS.CTES.SINAP Y OTR.INST.MN, BBC, BCC, EXT</v>
          </cell>
          <cell r="C1004">
            <v>0</v>
          </cell>
          <cell r="D1004">
            <v>0</v>
          </cell>
          <cell r="E1004">
            <v>0</v>
          </cell>
          <cell r="F1004">
            <v>0</v>
          </cell>
          <cell r="G1004">
            <v>0</v>
          </cell>
          <cell r="H1004">
            <v>0</v>
          </cell>
          <cell r="I1004">
            <v>0</v>
          </cell>
          <cell r="J1004">
            <v>0</v>
          </cell>
          <cell r="K1004">
            <v>0</v>
          </cell>
        </row>
        <row r="1005">
          <cell r="A1005" t="str">
            <v>14BFWZN</v>
          </cell>
          <cell r="B1005" t="str">
            <v xml:space="preserve">  .DEPOS.Y OBLIG.FISCO MN</v>
          </cell>
          <cell r="C1005">
            <v>148139</v>
          </cell>
          <cell r="D1005">
            <v>139883</v>
          </cell>
          <cell r="E1005">
            <v>161360</v>
          </cell>
          <cell r="F1005">
            <v>137653</v>
          </cell>
          <cell r="G1005">
            <v>31134</v>
          </cell>
          <cell r="H1005">
            <v>16476</v>
          </cell>
          <cell r="I1005">
            <v>16528</v>
          </cell>
          <cell r="J1005">
            <v>17393</v>
          </cell>
          <cell r="K1005">
            <v>19627</v>
          </cell>
        </row>
        <row r="1006">
          <cell r="A1006" t="str">
            <v>17EANZN</v>
          </cell>
          <cell r="B1006" t="str">
            <v>CTAS.CTES.FISCO ME, BBC, BCC, NAC</v>
          </cell>
          <cell r="C1006">
            <v>123470</v>
          </cell>
          <cell r="D1006">
            <v>115136</v>
          </cell>
          <cell r="E1006">
            <v>137074</v>
          </cell>
          <cell r="F1006">
            <v>122289</v>
          </cell>
          <cell r="G1006">
            <v>15877</v>
          </cell>
          <cell r="H1006">
            <v>1323</v>
          </cell>
          <cell r="I1006">
            <v>1456</v>
          </cell>
          <cell r="J1006">
            <v>2451</v>
          </cell>
          <cell r="K1006">
            <v>4791</v>
          </cell>
        </row>
        <row r="1007">
          <cell r="A1007" t="str">
            <v>-</v>
          </cell>
          <cell r="B1007" t="str">
            <v>CUENTA ESPECIAL TESORERIA GENERAL DE LA REPUBLICA, BBC, BCC,</v>
          </cell>
          <cell r="C1007">
            <v>0</v>
          </cell>
          <cell r="D1007">
            <v>0</v>
          </cell>
          <cell r="E1007">
            <v>0</v>
          </cell>
          <cell r="F1007">
            <v>0</v>
          </cell>
          <cell r="G1007">
            <v>0</v>
          </cell>
          <cell r="H1007">
            <v>0</v>
          </cell>
          <cell r="I1007">
            <v>0</v>
          </cell>
          <cell r="J1007">
            <v>0</v>
          </cell>
          <cell r="K1007">
            <v>0</v>
          </cell>
        </row>
        <row r="1008">
          <cell r="A1008" t="str">
            <v>-</v>
          </cell>
          <cell r="B1008" t="str">
            <v>OBLIG.FISCO S/CRE.EXT.CANC.ME, BBC, BCC, NAC</v>
          </cell>
          <cell r="C1008">
            <v>0</v>
          </cell>
          <cell r="D1008">
            <v>0</v>
          </cell>
          <cell r="E1008">
            <v>0</v>
          </cell>
          <cell r="F1008">
            <v>0</v>
          </cell>
          <cell r="G1008">
            <v>0</v>
          </cell>
          <cell r="H1008">
            <v>0</v>
          </cell>
          <cell r="I1008">
            <v>0</v>
          </cell>
          <cell r="J1008">
            <v>0</v>
          </cell>
          <cell r="K1008">
            <v>0</v>
          </cell>
        </row>
        <row r="1009">
          <cell r="A1009" t="str">
            <v>-</v>
          </cell>
          <cell r="B1009" t="str">
            <v>OBLIG.C.FISCO P.ADM LC.PROGR.ORGAN.INTERNAC.(P/C)M, BBC, BCC</v>
          </cell>
          <cell r="C1009">
            <v>0</v>
          </cell>
          <cell r="D1009">
            <v>0</v>
          </cell>
          <cell r="E1009">
            <v>0</v>
          </cell>
          <cell r="F1009">
            <v>0</v>
          </cell>
          <cell r="G1009">
            <v>0</v>
          </cell>
          <cell r="H1009">
            <v>0</v>
          </cell>
          <cell r="I1009">
            <v>0</v>
          </cell>
          <cell r="J1009">
            <v>0</v>
          </cell>
          <cell r="K1009">
            <v>0</v>
          </cell>
        </row>
        <row r="1010">
          <cell r="A1010" t="str">
            <v>17CLNZN</v>
          </cell>
          <cell r="B1010" t="str">
            <v>OBLIG.C.FISCO P.ADM LC.PROGR.ORGAN.INTERNAC.(COL), BBC, BCC,</v>
          </cell>
          <cell r="C1010">
            <v>307</v>
          </cell>
          <cell r="D1010">
            <v>305</v>
          </cell>
          <cell r="E1010">
            <v>303</v>
          </cell>
          <cell r="F1010">
            <v>301</v>
          </cell>
          <cell r="G1010">
            <v>298</v>
          </cell>
          <cell r="H1010">
            <v>296</v>
          </cell>
          <cell r="I1010">
            <v>294</v>
          </cell>
          <cell r="J1010">
            <v>292</v>
          </cell>
          <cell r="K1010">
            <v>290</v>
          </cell>
        </row>
        <row r="1011">
          <cell r="A1011" t="str">
            <v>17CMNZN</v>
          </cell>
          <cell r="B1011" t="str">
            <v>REAJ.P.PAGAR S.OBLIG.C.FISCO P.ADM.LC PR.ORG.INT.M, BBC, BCC</v>
          </cell>
          <cell r="C1011">
            <v>15373</v>
          </cell>
          <cell r="D1011">
            <v>15270</v>
          </cell>
          <cell r="E1011">
            <v>15166</v>
          </cell>
          <cell r="F1011">
            <v>15063</v>
          </cell>
          <cell r="G1011">
            <v>14959</v>
          </cell>
          <cell r="H1011">
            <v>14856</v>
          </cell>
          <cell r="I1011">
            <v>14753</v>
          </cell>
          <cell r="J1011">
            <v>14649</v>
          </cell>
          <cell r="K1011">
            <v>14546</v>
          </cell>
        </row>
        <row r="1012">
          <cell r="A1012" t="str">
            <v>17AFNZN</v>
          </cell>
          <cell r="B1012" t="str">
            <v>DEPOSITOS TESGRAL MN, BBC, BCC, NAC</v>
          </cell>
          <cell r="C1012">
            <v>0</v>
          </cell>
          <cell r="D1012">
            <v>0</v>
          </cell>
          <cell r="E1012">
            <v>0</v>
          </cell>
          <cell r="F1012">
            <v>0</v>
          </cell>
          <cell r="G1012">
            <v>0</v>
          </cell>
          <cell r="H1012">
            <v>0</v>
          </cell>
          <cell r="I1012">
            <v>0</v>
          </cell>
          <cell r="J1012">
            <v>0</v>
          </cell>
          <cell r="K1012">
            <v>0</v>
          </cell>
        </row>
        <row r="1013">
          <cell r="A1013" t="str">
            <v>17AKNZN</v>
          </cell>
          <cell r="B1013" t="str">
            <v>REAJUSTES POR PAGAR SOBRE DEPOSITOS TESGRAL MN, BBC, BCC, NA</v>
          </cell>
          <cell r="C1013">
            <v>0</v>
          </cell>
          <cell r="D1013">
            <v>0</v>
          </cell>
          <cell r="E1013">
            <v>0</v>
          </cell>
          <cell r="F1013">
            <v>0</v>
          </cell>
          <cell r="G1013">
            <v>0</v>
          </cell>
          <cell r="H1013">
            <v>0</v>
          </cell>
          <cell r="I1013">
            <v>0</v>
          </cell>
          <cell r="J1013">
            <v>0</v>
          </cell>
          <cell r="K1013">
            <v>0</v>
          </cell>
        </row>
        <row r="1014">
          <cell r="A1014" t="str">
            <v>17AMNZN</v>
          </cell>
          <cell r="B1014" t="str">
            <v>OBLIGAC.C.FISCO P.ADM.L.CDTO.PROG.ORG.INT. ME, BBC, BCC, NAC</v>
          </cell>
          <cell r="C1014">
            <v>0</v>
          </cell>
          <cell r="D1014">
            <v>0</v>
          </cell>
          <cell r="E1014">
            <v>0</v>
          </cell>
          <cell r="F1014">
            <v>0</v>
          </cell>
          <cell r="G1014">
            <v>0</v>
          </cell>
          <cell r="H1014">
            <v>0</v>
          </cell>
          <cell r="I1014">
            <v>0</v>
          </cell>
          <cell r="J1014">
            <v>0</v>
          </cell>
          <cell r="K1014">
            <v>0</v>
          </cell>
        </row>
        <row r="1015">
          <cell r="A1015" t="str">
            <v>-</v>
          </cell>
          <cell r="B1015" t="str">
            <v>OBLIGACIONES C.FISCO S.CREDITO EXTERNO, BBC, BCC, NAC</v>
          </cell>
          <cell r="C1015">
            <v>0</v>
          </cell>
          <cell r="D1015">
            <v>0</v>
          </cell>
          <cell r="E1015">
            <v>0</v>
          </cell>
          <cell r="F1015">
            <v>0</v>
          </cell>
          <cell r="G1015">
            <v>0</v>
          </cell>
          <cell r="H1015">
            <v>0</v>
          </cell>
          <cell r="I1015">
            <v>0</v>
          </cell>
          <cell r="J1015">
            <v>0</v>
          </cell>
          <cell r="K1015">
            <v>0</v>
          </cell>
        </row>
        <row r="1016">
          <cell r="A1016" t="str">
            <v>-</v>
          </cell>
          <cell r="B1016" t="str">
            <v>CREDITO US$300 MILL. COFINANCIAMIENTO BCO.MUNDIAL, BBC, BCC,</v>
          </cell>
          <cell r="C1016">
            <v>0</v>
          </cell>
          <cell r="D1016">
            <v>0</v>
          </cell>
          <cell r="E1016">
            <v>0</v>
          </cell>
          <cell r="F1016">
            <v>0</v>
          </cell>
          <cell r="G1016">
            <v>0</v>
          </cell>
          <cell r="H1016">
            <v>0</v>
          </cell>
          <cell r="I1016">
            <v>0</v>
          </cell>
          <cell r="J1016">
            <v>0</v>
          </cell>
          <cell r="K1016">
            <v>0</v>
          </cell>
        </row>
        <row r="1017">
          <cell r="A1017" t="str">
            <v>-</v>
          </cell>
          <cell r="B1017" t="str">
            <v>AC.RENEG.BILATERAL C/GBNOS EXTRANJEROS ME, BBC, BCC, NAC</v>
          </cell>
          <cell r="C1017">
            <v>0</v>
          </cell>
          <cell r="D1017">
            <v>0</v>
          </cell>
          <cell r="E1017">
            <v>0</v>
          </cell>
          <cell r="F1017">
            <v>0</v>
          </cell>
          <cell r="G1017">
            <v>0</v>
          </cell>
          <cell r="H1017">
            <v>0</v>
          </cell>
          <cell r="I1017">
            <v>0</v>
          </cell>
          <cell r="J1017">
            <v>0</v>
          </cell>
          <cell r="K1017">
            <v>0</v>
          </cell>
        </row>
        <row r="1018">
          <cell r="A1018" t="str">
            <v>-</v>
          </cell>
          <cell r="B1018" t="str">
            <v>AC.RENEG.BILAT.GOBIERNOS EXTRANJ 1987-88 ME, BBC, BCC, NAC</v>
          </cell>
          <cell r="C1018">
            <v>0</v>
          </cell>
          <cell r="D1018">
            <v>0</v>
          </cell>
          <cell r="E1018">
            <v>0</v>
          </cell>
          <cell r="F1018">
            <v>0</v>
          </cell>
          <cell r="G1018">
            <v>0</v>
          </cell>
          <cell r="H1018">
            <v>0</v>
          </cell>
          <cell r="I1018">
            <v>0</v>
          </cell>
          <cell r="J1018">
            <v>0</v>
          </cell>
          <cell r="K1018">
            <v>0</v>
          </cell>
        </row>
        <row r="1019">
          <cell r="A1019" t="str">
            <v>-</v>
          </cell>
          <cell r="B1019" t="str">
            <v xml:space="preserve">FONDO DE COMPENSACION PARA LOS INGRESOS COBRE ME, BBC, BCC, </v>
          </cell>
          <cell r="C1019">
            <v>0</v>
          </cell>
          <cell r="D1019">
            <v>0</v>
          </cell>
          <cell r="E1019">
            <v>0</v>
          </cell>
          <cell r="F1019">
            <v>0</v>
          </cell>
          <cell r="G1019">
            <v>0</v>
          </cell>
          <cell r="H1019">
            <v>0</v>
          </cell>
          <cell r="I1019">
            <v>0</v>
          </cell>
          <cell r="J1019">
            <v>0</v>
          </cell>
          <cell r="K1019">
            <v>0</v>
          </cell>
        </row>
        <row r="1020">
          <cell r="A1020" t="str">
            <v>-</v>
          </cell>
          <cell r="B1020" t="str">
            <v xml:space="preserve">TESGRAL-FONDO DE ESTABILIZACION DE PREC.PETROLEO, BBC, BCC, </v>
          </cell>
          <cell r="C1020">
            <v>0</v>
          </cell>
          <cell r="D1020">
            <v>0</v>
          </cell>
          <cell r="E1020">
            <v>0</v>
          </cell>
          <cell r="F1020">
            <v>0</v>
          </cell>
          <cell r="G1020">
            <v>0</v>
          </cell>
          <cell r="H1020">
            <v>0</v>
          </cell>
          <cell r="I1020">
            <v>0</v>
          </cell>
          <cell r="J1020">
            <v>0</v>
          </cell>
          <cell r="K1020">
            <v>0</v>
          </cell>
        </row>
        <row r="1021">
          <cell r="A1021" t="str">
            <v>-</v>
          </cell>
          <cell r="B1021" t="str">
            <v>CONVENIO DONACION AID, BBC, BCC, NAC</v>
          </cell>
          <cell r="C1021">
            <v>0</v>
          </cell>
          <cell r="D1021">
            <v>0</v>
          </cell>
          <cell r="E1021">
            <v>0</v>
          </cell>
          <cell r="F1021">
            <v>0</v>
          </cell>
          <cell r="G1021">
            <v>0</v>
          </cell>
          <cell r="H1021">
            <v>0</v>
          </cell>
          <cell r="I1021">
            <v>0</v>
          </cell>
          <cell r="J1021">
            <v>0</v>
          </cell>
          <cell r="K1021">
            <v>0</v>
          </cell>
        </row>
        <row r="1022">
          <cell r="A1022" t="str">
            <v>-</v>
          </cell>
          <cell r="B1022" t="str">
            <v>CUENTA ESPECIAL TESGRAL BONOS DECR.HAC.935, BBC, BCC, NAC</v>
          </cell>
          <cell r="C1022">
            <v>0</v>
          </cell>
          <cell r="D1022">
            <v>0</v>
          </cell>
          <cell r="E1022">
            <v>0</v>
          </cell>
          <cell r="F1022">
            <v>0</v>
          </cell>
          <cell r="G1022">
            <v>0</v>
          </cell>
          <cell r="H1022">
            <v>0</v>
          </cell>
          <cell r="I1022">
            <v>0</v>
          </cell>
          <cell r="J1022">
            <v>0</v>
          </cell>
          <cell r="K1022">
            <v>0</v>
          </cell>
        </row>
        <row r="1023">
          <cell r="A1023" t="str">
            <v>-</v>
          </cell>
          <cell r="B1023" t="str">
            <v>CUENTA ESPECIAL TESGRAL (DONACIONES), BBC, BCC, NAC</v>
          </cell>
          <cell r="C1023">
            <v>0</v>
          </cell>
          <cell r="D1023">
            <v>0</v>
          </cell>
          <cell r="E1023">
            <v>0</v>
          </cell>
          <cell r="F1023">
            <v>0</v>
          </cell>
          <cell r="G1023">
            <v>0</v>
          </cell>
          <cell r="H1023">
            <v>0</v>
          </cell>
          <cell r="I1023">
            <v>0</v>
          </cell>
          <cell r="J1023">
            <v>0</v>
          </cell>
          <cell r="K1023">
            <v>0</v>
          </cell>
        </row>
        <row r="1024">
          <cell r="A1024" t="str">
            <v>17FFNZN</v>
          </cell>
          <cell r="B1024" t="str">
            <v>ACUERDO MARCO SOBRE MEDIO AMBIENTE MN, BBC, BCC, NAC</v>
          </cell>
          <cell r="C1024">
            <v>0</v>
          </cell>
          <cell r="D1024">
            <v>0</v>
          </cell>
          <cell r="E1024">
            <v>0</v>
          </cell>
          <cell r="F1024">
            <v>0</v>
          </cell>
          <cell r="G1024">
            <v>0</v>
          </cell>
          <cell r="H1024">
            <v>0</v>
          </cell>
          <cell r="I1024">
            <v>0</v>
          </cell>
          <cell r="J1024">
            <v>0</v>
          </cell>
          <cell r="K1024">
            <v>0</v>
          </cell>
        </row>
        <row r="1025">
          <cell r="A1025" t="str">
            <v>17FINZN</v>
          </cell>
          <cell r="B1025" t="str">
            <v>CUENTA ESPECIAL TESGRAL DEPOSITOS A PLAZO AC.235-0, BBC, BCC</v>
          </cell>
          <cell r="C1025">
            <v>8917</v>
          </cell>
          <cell r="D1025">
            <v>8917</v>
          </cell>
          <cell r="E1025">
            <v>8917</v>
          </cell>
          <cell r="F1025">
            <v>0</v>
          </cell>
          <cell r="G1025">
            <v>0</v>
          </cell>
          <cell r="H1025">
            <v>0</v>
          </cell>
          <cell r="I1025">
            <v>0</v>
          </cell>
          <cell r="J1025">
            <v>0</v>
          </cell>
          <cell r="K1025">
            <v>0</v>
          </cell>
        </row>
        <row r="1026">
          <cell r="A1026" t="str">
            <v>17FJNZN</v>
          </cell>
          <cell r="B1026" t="str">
            <v>CUENTA ESPECIAL (INICIATIVA PARA LAS AMERICAS), BBC, BCC, NA</v>
          </cell>
          <cell r="C1026">
            <v>88</v>
          </cell>
          <cell r="D1026">
            <v>38</v>
          </cell>
          <cell r="E1026">
            <v>0</v>
          </cell>
          <cell r="F1026">
            <v>0</v>
          </cell>
          <cell r="G1026">
            <v>0</v>
          </cell>
          <cell r="H1026">
            <v>1</v>
          </cell>
          <cell r="I1026">
            <v>25</v>
          </cell>
          <cell r="J1026">
            <v>1</v>
          </cell>
          <cell r="K1026">
            <v>0</v>
          </cell>
        </row>
        <row r="1027">
          <cell r="A1027" t="str">
            <v>17FKNZN</v>
          </cell>
          <cell r="B1027" t="str">
            <v>REAJ.P.PAGAR CTA.ESP.TESGRAL (INICIATIVA PARA ..), BBC, BCC,</v>
          </cell>
          <cell r="C1027">
            <v>-16</v>
          </cell>
          <cell r="D1027">
            <v>217</v>
          </cell>
          <cell r="E1027">
            <v>-100</v>
          </cell>
          <cell r="F1027">
            <v>0</v>
          </cell>
          <cell r="G1027">
            <v>0</v>
          </cell>
          <cell r="H1027">
            <v>0</v>
          </cell>
          <cell r="I1027">
            <v>0</v>
          </cell>
          <cell r="J1027">
            <v>0</v>
          </cell>
          <cell r="K1027">
            <v>0</v>
          </cell>
        </row>
        <row r="1028">
          <cell r="A1028" t="str">
            <v>-</v>
          </cell>
          <cell r="B1028" t="str">
            <v>DONACION PROGRAMA PAIS ME, BBC, BCC, NAC</v>
          </cell>
          <cell r="C1028">
            <v>0</v>
          </cell>
          <cell r="D1028">
            <v>0</v>
          </cell>
          <cell r="E1028">
            <v>0</v>
          </cell>
          <cell r="F1028">
            <v>0</v>
          </cell>
          <cell r="G1028">
            <v>0</v>
          </cell>
          <cell r="H1028">
            <v>0</v>
          </cell>
          <cell r="I1028">
            <v>0</v>
          </cell>
          <cell r="J1028">
            <v>0</v>
          </cell>
          <cell r="K1028">
            <v>0</v>
          </cell>
        </row>
        <row r="1029">
          <cell r="A1029" t="str">
            <v>17FMNZN</v>
          </cell>
          <cell r="B1029" t="str">
            <v>CUENTA ESPECIAL TESGRAL (CONTR, BBC, BCC, NAC</v>
          </cell>
          <cell r="C1029">
            <v>0</v>
          </cell>
          <cell r="D1029">
            <v>0</v>
          </cell>
          <cell r="E1029">
            <v>0</v>
          </cell>
          <cell r="F1029">
            <v>0</v>
          </cell>
          <cell r="G1029">
            <v>0</v>
          </cell>
          <cell r="H1029">
            <v>0</v>
          </cell>
          <cell r="I1029">
            <v>0</v>
          </cell>
          <cell r="J1029">
            <v>0</v>
          </cell>
          <cell r="K1029">
            <v>0</v>
          </cell>
        </row>
        <row r="1030">
          <cell r="A1030" t="str">
            <v>14BFXZN</v>
          </cell>
          <cell r="B1030" t="str">
            <v xml:space="preserve">  .DEPOS.Y OBLIG.FISCO ME</v>
          </cell>
          <cell r="C1030">
            <v>993924</v>
          </cell>
          <cell r="D1030">
            <v>941187</v>
          </cell>
          <cell r="E1030">
            <v>882288</v>
          </cell>
          <cell r="F1030">
            <v>345407</v>
          </cell>
          <cell r="G1030">
            <v>267257</v>
          </cell>
          <cell r="H1030">
            <v>141013</v>
          </cell>
          <cell r="I1030">
            <v>100477</v>
          </cell>
          <cell r="J1030">
            <v>121567</v>
          </cell>
          <cell r="K1030">
            <v>136353</v>
          </cell>
        </row>
        <row r="1031">
          <cell r="A1031" t="str">
            <v>15ABEZN</v>
          </cell>
          <cell r="B1031" t="str">
            <v>CTAS.CTES.FISCO ME, BBC, BCC, EXT</v>
          </cell>
          <cell r="C1031">
            <v>70185</v>
          </cell>
          <cell r="D1031">
            <v>73315</v>
          </cell>
          <cell r="E1031">
            <v>57949</v>
          </cell>
          <cell r="F1031">
            <v>54765</v>
          </cell>
          <cell r="G1031">
            <v>62930</v>
          </cell>
          <cell r="H1031">
            <v>36789</v>
          </cell>
          <cell r="I1031">
            <v>25173</v>
          </cell>
          <cell r="J1031">
            <v>50786</v>
          </cell>
          <cell r="K1031">
            <v>51538</v>
          </cell>
        </row>
        <row r="1032">
          <cell r="A1032" t="str">
            <v>15AGEZN</v>
          </cell>
          <cell r="B1032" t="str">
            <v>CUENTA ESPECIAL TESORERIA GENERAL DE LA REPUBLICA, BBC, BCC,</v>
          </cell>
          <cell r="C1032">
            <v>0</v>
          </cell>
          <cell r="D1032">
            <v>0</v>
          </cell>
          <cell r="E1032">
            <v>0</v>
          </cell>
          <cell r="F1032">
            <v>0</v>
          </cell>
          <cell r="G1032">
            <v>0</v>
          </cell>
          <cell r="H1032">
            <v>0</v>
          </cell>
          <cell r="I1032">
            <v>0</v>
          </cell>
          <cell r="J1032">
            <v>0</v>
          </cell>
          <cell r="K1032">
            <v>0</v>
          </cell>
        </row>
        <row r="1033">
          <cell r="A1033" t="str">
            <v>16BLEZN</v>
          </cell>
          <cell r="B1033" t="str">
            <v>OBLIG.FISCO S/CRE.EXT.CANC.ME, BBC, BCC, EXT</v>
          </cell>
          <cell r="C1033">
            <v>1036</v>
          </cell>
          <cell r="D1033">
            <v>1062</v>
          </cell>
          <cell r="E1033">
            <v>1027</v>
          </cell>
          <cell r="F1033">
            <v>1022</v>
          </cell>
          <cell r="G1033">
            <v>1105</v>
          </cell>
          <cell r="H1033">
            <v>833</v>
          </cell>
          <cell r="I1033">
            <v>838</v>
          </cell>
          <cell r="J1033">
            <v>795</v>
          </cell>
          <cell r="K1033">
            <v>807</v>
          </cell>
        </row>
        <row r="1034">
          <cell r="A1034" t="str">
            <v>17CKEZN</v>
          </cell>
          <cell r="B1034" t="str">
            <v>OBLIG.C.FISCO P.ADM LC.PROGR.ORGAN.INTERNAC.(P/C)M, BBC, BCC</v>
          </cell>
          <cell r="C1034">
            <v>0</v>
          </cell>
          <cell r="D1034">
            <v>188</v>
          </cell>
          <cell r="E1034">
            <v>358</v>
          </cell>
          <cell r="F1034">
            <v>521</v>
          </cell>
          <cell r="G1034">
            <v>0</v>
          </cell>
          <cell r="H1034">
            <v>171</v>
          </cell>
          <cell r="I1034">
            <v>0</v>
          </cell>
          <cell r="J1034">
            <v>167</v>
          </cell>
          <cell r="K1034">
            <v>317</v>
          </cell>
        </row>
        <row r="1035">
          <cell r="A1035" t="str">
            <v>17CLEZN</v>
          </cell>
          <cell r="B1035" t="str">
            <v>OBLIG.C.FISCO P.ADM LC.PROGR.ORGAN.INTERNAC.(COL), BBC, BCC,</v>
          </cell>
          <cell r="C1035">
            <v>0</v>
          </cell>
          <cell r="D1035">
            <v>0</v>
          </cell>
          <cell r="E1035">
            <v>0</v>
          </cell>
          <cell r="F1035">
            <v>0</v>
          </cell>
          <cell r="G1035">
            <v>0</v>
          </cell>
          <cell r="H1035">
            <v>0</v>
          </cell>
          <cell r="I1035">
            <v>0</v>
          </cell>
          <cell r="J1035">
            <v>0</v>
          </cell>
          <cell r="K1035">
            <v>0</v>
          </cell>
        </row>
        <row r="1036">
          <cell r="A1036" t="str">
            <v>-</v>
          </cell>
          <cell r="B1036" t="str">
            <v>REAJ.P.PAGAR S.OBLIG.C.FISCO P.ADM.LC PR.ORG.INT.M, BBC, BCC</v>
          </cell>
          <cell r="C1036">
            <v>0</v>
          </cell>
          <cell r="D1036">
            <v>0</v>
          </cell>
          <cell r="E1036">
            <v>0</v>
          </cell>
          <cell r="F1036">
            <v>0</v>
          </cell>
          <cell r="G1036">
            <v>0</v>
          </cell>
          <cell r="H1036">
            <v>0</v>
          </cell>
          <cell r="I1036">
            <v>0</v>
          </cell>
          <cell r="J1036">
            <v>0</v>
          </cell>
          <cell r="K1036">
            <v>0</v>
          </cell>
        </row>
        <row r="1037">
          <cell r="A1037" t="str">
            <v>-</v>
          </cell>
          <cell r="B1037" t="str">
            <v>DEPOSITOS TESGRAL MN, BBC, BCC, EXT</v>
          </cell>
          <cell r="C1037">
            <v>0</v>
          </cell>
          <cell r="D1037">
            <v>0</v>
          </cell>
          <cell r="E1037">
            <v>0</v>
          </cell>
          <cell r="F1037">
            <v>0</v>
          </cell>
          <cell r="G1037">
            <v>0</v>
          </cell>
          <cell r="H1037">
            <v>0</v>
          </cell>
          <cell r="I1037">
            <v>0</v>
          </cell>
          <cell r="J1037">
            <v>0</v>
          </cell>
          <cell r="K1037">
            <v>0</v>
          </cell>
        </row>
        <row r="1038">
          <cell r="A1038" t="str">
            <v>-</v>
          </cell>
          <cell r="B1038" t="str">
            <v>REAJUSTES POR PAGAR SOBRE DEPOSITOS TESGRAL MN, BBC, BCC, EX</v>
          </cell>
          <cell r="C1038">
            <v>0</v>
          </cell>
          <cell r="D1038">
            <v>0</v>
          </cell>
          <cell r="E1038">
            <v>0</v>
          </cell>
          <cell r="F1038">
            <v>0</v>
          </cell>
          <cell r="G1038">
            <v>0</v>
          </cell>
          <cell r="H1038">
            <v>0</v>
          </cell>
          <cell r="I1038">
            <v>0</v>
          </cell>
          <cell r="J1038">
            <v>0</v>
          </cell>
          <cell r="K1038">
            <v>0</v>
          </cell>
        </row>
        <row r="1039">
          <cell r="A1039" t="str">
            <v>17AMEZN</v>
          </cell>
          <cell r="B1039" t="str">
            <v>OBLIGAC.C.FISCO P.ADM.L.CDTO.PROG.ORG.INT. ME, BBC, BCC, EXT</v>
          </cell>
          <cell r="C1039">
            <v>0</v>
          </cell>
          <cell r="D1039">
            <v>0</v>
          </cell>
          <cell r="E1039">
            <v>0</v>
          </cell>
          <cell r="F1039">
            <v>0</v>
          </cell>
          <cell r="G1039">
            <v>0</v>
          </cell>
          <cell r="H1039">
            <v>0</v>
          </cell>
          <cell r="I1039">
            <v>0</v>
          </cell>
          <cell r="J1039">
            <v>0</v>
          </cell>
          <cell r="K1039">
            <v>0</v>
          </cell>
        </row>
        <row r="1040">
          <cell r="A1040" t="str">
            <v>17APEZN</v>
          </cell>
          <cell r="B1040" t="str">
            <v>OBLIGACIONES C.FISCO S.CREDITO EXTERNO, BBC, BCC, EXT</v>
          </cell>
          <cell r="C1040">
            <v>42</v>
          </cell>
          <cell r="D1040">
            <v>553</v>
          </cell>
          <cell r="E1040">
            <v>376</v>
          </cell>
          <cell r="F1040">
            <v>554</v>
          </cell>
          <cell r="G1040">
            <v>0</v>
          </cell>
          <cell r="H1040">
            <v>108</v>
          </cell>
          <cell r="I1040">
            <v>0</v>
          </cell>
          <cell r="J1040">
            <v>308</v>
          </cell>
          <cell r="K1040">
            <v>163</v>
          </cell>
        </row>
        <row r="1041">
          <cell r="A1041" t="str">
            <v>17AQEZN</v>
          </cell>
          <cell r="B1041" t="str">
            <v>CREDITO US$300 MILL. COFINANCIAMIENTO BCO.MUNDIAL, BBC, BCC,</v>
          </cell>
          <cell r="C1041">
            <v>0</v>
          </cell>
          <cell r="D1041">
            <v>0</v>
          </cell>
          <cell r="E1041">
            <v>0</v>
          </cell>
          <cell r="F1041">
            <v>0</v>
          </cell>
          <cell r="G1041">
            <v>0</v>
          </cell>
          <cell r="H1041">
            <v>0</v>
          </cell>
          <cell r="I1041">
            <v>0</v>
          </cell>
          <cell r="J1041">
            <v>0</v>
          </cell>
          <cell r="K1041">
            <v>0</v>
          </cell>
        </row>
        <row r="1042">
          <cell r="A1042" t="str">
            <v>17AREZN</v>
          </cell>
          <cell r="B1042" t="str">
            <v>AC.RENEG.BILATERAL C/GBNOS EXTRANJEROS ME, BBC, BCC, EXT</v>
          </cell>
          <cell r="C1042">
            <v>0</v>
          </cell>
          <cell r="D1042">
            <v>0</v>
          </cell>
          <cell r="E1042">
            <v>0</v>
          </cell>
          <cell r="F1042">
            <v>0</v>
          </cell>
          <cell r="G1042">
            <v>0</v>
          </cell>
          <cell r="H1042">
            <v>0</v>
          </cell>
          <cell r="I1042">
            <v>0</v>
          </cell>
          <cell r="J1042">
            <v>0</v>
          </cell>
          <cell r="K1042">
            <v>0</v>
          </cell>
        </row>
        <row r="1043">
          <cell r="A1043" t="str">
            <v>17AWEZN</v>
          </cell>
          <cell r="B1043" t="str">
            <v>AC.RENEG.BILAT.GOBIERNOS EXTRANJ 1987-88 ME, BBC, BCC, EXT</v>
          </cell>
          <cell r="C1043">
            <v>0</v>
          </cell>
          <cell r="D1043">
            <v>0</v>
          </cell>
          <cell r="E1043">
            <v>0</v>
          </cell>
          <cell r="F1043">
            <v>0</v>
          </cell>
          <cell r="G1043">
            <v>0</v>
          </cell>
          <cell r="H1043">
            <v>0</v>
          </cell>
          <cell r="I1043">
            <v>0</v>
          </cell>
          <cell r="J1043">
            <v>0</v>
          </cell>
          <cell r="K1043">
            <v>0</v>
          </cell>
        </row>
        <row r="1044">
          <cell r="A1044" t="str">
            <v>17ANEZN</v>
          </cell>
          <cell r="B1044" t="str">
            <v xml:space="preserve">FONDO DE COMPENSACION PARA LOS INGRESOS COBRE ME, BBC, BCC, </v>
          </cell>
          <cell r="C1044">
            <v>137360</v>
          </cell>
          <cell r="D1044">
            <v>140951</v>
          </cell>
          <cell r="E1044">
            <v>126267</v>
          </cell>
          <cell r="F1044">
            <v>122441</v>
          </cell>
          <cell r="G1044">
            <v>95839</v>
          </cell>
          <cell r="H1044">
            <v>94099</v>
          </cell>
          <cell r="I1044">
            <v>67008</v>
          </cell>
          <cell r="J1044">
            <v>62716</v>
          </cell>
          <cell r="K1044">
            <v>59644</v>
          </cell>
        </row>
        <row r="1045">
          <cell r="A1045" t="str">
            <v>17AOEZN</v>
          </cell>
          <cell r="B1045" t="str">
            <v xml:space="preserve">TESGRAL-FONDO DE ESTABILIZACION DE PREC.PETROLEO, BBC, BCC, </v>
          </cell>
          <cell r="C1045">
            <v>18254</v>
          </cell>
          <cell r="D1045">
            <v>13238</v>
          </cell>
          <cell r="E1045">
            <v>9223</v>
          </cell>
          <cell r="F1045">
            <v>7776</v>
          </cell>
          <cell r="G1045">
            <v>7292</v>
          </cell>
          <cell r="H1045">
            <v>7101</v>
          </cell>
          <cell r="I1045">
            <v>6631</v>
          </cell>
          <cell r="J1045">
            <v>5984</v>
          </cell>
          <cell r="K1045">
            <v>5154</v>
          </cell>
        </row>
        <row r="1046">
          <cell r="A1046" t="str">
            <v>-</v>
          </cell>
          <cell r="B1046" t="str">
            <v>CONVENIO DONACION AID, BBC, BCC, EXT</v>
          </cell>
          <cell r="C1046">
            <v>0</v>
          </cell>
          <cell r="D1046">
            <v>0</v>
          </cell>
          <cell r="E1046">
            <v>0</v>
          </cell>
          <cell r="F1046">
            <v>0</v>
          </cell>
          <cell r="G1046">
            <v>0</v>
          </cell>
          <cell r="H1046">
            <v>0</v>
          </cell>
          <cell r="I1046">
            <v>0</v>
          </cell>
          <cell r="J1046">
            <v>0</v>
          </cell>
          <cell r="K1046">
            <v>0</v>
          </cell>
        </row>
        <row r="1047">
          <cell r="A1047" t="str">
            <v>17FBEZN</v>
          </cell>
          <cell r="B1047" t="str">
            <v>CUENTA ESPECIAL TESGRAL BONOS DECR.HAC.935, BBC, BCC, EXT</v>
          </cell>
          <cell r="C1047">
            <v>0</v>
          </cell>
          <cell r="D1047">
            <v>0</v>
          </cell>
          <cell r="E1047">
            <v>0</v>
          </cell>
          <cell r="F1047">
            <v>0</v>
          </cell>
          <cell r="G1047">
            <v>0</v>
          </cell>
          <cell r="H1047">
            <v>0</v>
          </cell>
          <cell r="I1047">
            <v>0</v>
          </cell>
          <cell r="J1047">
            <v>0</v>
          </cell>
          <cell r="K1047">
            <v>0</v>
          </cell>
        </row>
        <row r="1048">
          <cell r="A1048" t="str">
            <v>17FCEZN</v>
          </cell>
          <cell r="B1048" t="str">
            <v>CUENTA ESPECIAL TESGRAL (DONACIONES), BBC, BCC, EXT</v>
          </cell>
          <cell r="C1048">
            <v>764</v>
          </cell>
          <cell r="D1048">
            <v>845</v>
          </cell>
          <cell r="E1048">
            <v>757</v>
          </cell>
          <cell r="F1048">
            <v>734</v>
          </cell>
          <cell r="G1048">
            <v>766</v>
          </cell>
          <cell r="H1048">
            <v>726</v>
          </cell>
          <cell r="I1048">
            <v>735</v>
          </cell>
          <cell r="J1048">
            <v>754</v>
          </cell>
          <cell r="K1048">
            <v>717</v>
          </cell>
        </row>
        <row r="1049">
          <cell r="A1049" t="str">
            <v>-</v>
          </cell>
          <cell r="B1049" t="str">
            <v>ACUERDO MARCO SOBRE MEDIO AMBIENTE MN, BBC, BCC, EXT</v>
          </cell>
          <cell r="C1049">
            <v>0</v>
          </cell>
          <cell r="D1049">
            <v>0</v>
          </cell>
          <cell r="E1049">
            <v>0</v>
          </cell>
          <cell r="F1049">
            <v>0</v>
          </cell>
          <cell r="G1049">
            <v>0</v>
          </cell>
          <cell r="H1049">
            <v>0</v>
          </cell>
          <cell r="I1049">
            <v>0</v>
          </cell>
          <cell r="J1049">
            <v>0</v>
          </cell>
          <cell r="K1049">
            <v>0</v>
          </cell>
        </row>
        <row r="1050">
          <cell r="A1050" t="str">
            <v>17FIEZN</v>
          </cell>
          <cell r="B1050" t="str">
            <v>CUENTA ESPECIAL TESGRAL DEPOSITOS A PLAZO AC.235-0, BBC, BCC</v>
          </cell>
          <cell r="C1050">
            <v>762362</v>
          </cell>
          <cell r="D1050">
            <v>706941</v>
          </cell>
          <cell r="E1050">
            <v>682380</v>
          </cell>
          <cell r="F1050">
            <v>153760</v>
          </cell>
          <cell r="G1050">
            <v>98116</v>
          </cell>
          <cell r="H1050">
            <v>0</v>
          </cell>
          <cell r="I1050">
            <v>0</v>
          </cell>
          <cell r="J1050">
            <v>0</v>
          </cell>
          <cell r="K1050">
            <v>17959</v>
          </cell>
        </row>
        <row r="1051">
          <cell r="A1051" t="str">
            <v>-</v>
          </cell>
          <cell r="B1051" t="str">
            <v>CUENTA ESPECIAL (INICIATIVA PARA LAS AMERICAS), BBC, BCC, EX</v>
          </cell>
          <cell r="C1051">
            <v>0</v>
          </cell>
          <cell r="D1051">
            <v>0</v>
          </cell>
          <cell r="E1051">
            <v>0</v>
          </cell>
          <cell r="F1051">
            <v>0</v>
          </cell>
          <cell r="G1051">
            <v>0</v>
          </cell>
          <cell r="H1051">
            <v>0</v>
          </cell>
          <cell r="I1051">
            <v>0</v>
          </cell>
          <cell r="J1051">
            <v>0</v>
          </cell>
          <cell r="K1051">
            <v>0</v>
          </cell>
        </row>
        <row r="1052">
          <cell r="A1052" t="str">
            <v>-</v>
          </cell>
          <cell r="B1052" t="str">
            <v>REAJ.P.PAGAR CTA.ESP.TESGRAL (INICIATIVA PARA ..), BBC, BCC,</v>
          </cell>
          <cell r="C1052">
            <v>0</v>
          </cell>
          <cell r="D1052">
            <v>0</v>
          </cell>
          <cell r="E1052">
            <v>0</v>
          </cell>
          <cell r="F1052">
            <v>0</v>
          </cell>
          <cell r="G1052">
            <v>0</v>
          </cell>
          <cell r="H1052">
            <v>0</v>
          </cell>
          <cell r="I1052">
            <v>0</v>
          </cell>
          <cell r="J1052">
            <v>0</v>
          </cell>
          <cell r="K1052">
            <v>0</v>
          </cell>
        </row>
        <row r="1053">
          <cell r="A1053" t="str">
            <v>17FLEZN</v>
          </cell>
          <cell r="B1053" t="str">
            <v>DONACION PROGRAMA PAIS ME, BBC, BCC, EXT</v>
          </cell>
          <cell r="C1053">
            <v>28</v>
          </cell>
          <cell r="D1053">
            <v>99</v>
          </cell>
          <cell r="E1053">
            <v>95</v>
          </cell>
          <cell r="F1053">
            <v>92</v>
          </cell>
          <cell r="G1053">
            <v>93</v>
          </cell>
          <cell r="H1053">
            <v>91</v>
          </cell>
          <cell r="I1053">
            <v>92</v>
          </cell>
          <cell r="J1053">
            <v>57</v>
          </cell>
          <cell r="K1053">
            <v>54</v>
          </cell>
        </row>
        <row r="1054">
          <cell r="A1054" t="str">
            <v>17FMEZN</v>
          </cell>
          <cell r="B1054" t="str">
            <v>CUENTA ESPECIAL TESGRAL (CONTR, BBC, BCC, EXT</v>
          </cell>
          <cell r="C1054">
            <v>2714</v>
          </cell>
          <cell r="D1054">
            <v>2785</v>
          </cell>
          <cell r="E1054">
            <v>2688</v>
          </cell>
          <cell r="F1054">
            <v>2607</v>
          </cell>
          <cell r="G1054">
            <v>0</v>
          </cell>
          <cell r="H1054">
            <v>0</v>
          </cell>
          <cell r="I1054">
            <v>0</v>
          </cell>
          <cell r="J1054">
            <v>0</v>
          </cell>
          <cell r="K1054">
            <v>0</v>
          </cell>
        </row>
        <row r="1055">
          <cell r="A1055" t="str">
            <v>17FOEZN</v>
          </cell>
          <cell r="B1055" t="str">
            <v>OBLIGAC. CON FISCO S/CREDITO EXTERNO-FIDA</v>
          </cell>
          <cell r="C1055">
            <v>28</v>
          </cell>
          <cell r="D1055">
            <v>29</v>
          </cell>
          <cell r="E1055">
            <v>28</v>
          </cell>
          <cell r="F1055">
            <v>27</v>
          </cell>
          <cell r="G1055">
            <v>0</v>
          </cell>
          <cell r="H1055">
            <v>0</v>
          </cell>
          <cell r="I1055">
            <v>0</v>
          </cell>
          <cell r="J1055">
            <v>0</v>
          </cell>
          <cell r="K1055">
            <v>0</v>
          </cell>
        </row>
        <row r="1056">
          <cell r="A1056" t="str">
            <v>17FQEZN</v>
          </cell>
          <cell r="B1056" t="str">
            <v>CUENTA ESPECIAL TEGRAL, FONDO DE INFRAEST.</v>
          </cell>
          <cell r="C1056">
            <v>1151</v>
          </cell>
          <cell r="D1056">
            <v>1181</v>
          </cell>
          <cell r="E1056">
            <v>1140</v>
          </cell>
          <cell r="F1056">
            <v>1108</v>
          </cell>
          <cell r="G1056">
            <v>1116</v>
          </cell>
          <cell r="H1056">
            <v>1095</v>
          </cell>
          <cell r="I1056">
            <v>0</v>
          </cell>
          <cell r="J1056">
            <v>0</v>
          </cell>
          <cell r="K1056">
            <v>0</v>
          </cell>
        </row>
        <row r="1057">
          <cell r="A1057" t="str">
            <v>14BGWZN</v>
          </cell>
          <cell r="B1057" t="str">
            <v xml:space="preserve">  .OTRAS OBLIGACIONES MN</v>
          </cell>
          <cell r="C1057">
            <v>10869</v>
          </cell>
          <cell r="D1057">
            <v>7354</v>
          </cell>
          <cell r="E1057">
            <v>12882</v>
          </cell>
          <cell r="F1057">
            <v>2147</v>
          </cell>
          <cell r="G1057">
            <v>2989</v>
          </cell>
          <cell r="H1057">
            <v>2510</v>
          </cell>
          <cell r="I1057">
            <v>3439</v>
          </cell>
          <cell r="J1057">
            <v>2485</v>
          </cell>
          <cell r="K1057">
            <v>61868</v>
          </cell>
        </row>
        <row r="1058">
          <cell r="A1058" t="str">
            <v>14BBNZN</v>
          </cell>
          <cell r="B1058" t="str">
            <v>CUENTAS CORRIENTES AAP NACIONAL MN, BBC, BCC, NAC</v>
          </cell>
          <cell r="C1058">
            <v>0</v>
          </cell>
          <cell r="D1058">
            <v>0</v>
          </cell>
          <cell r="E1058">
            <v>0</v>
          </cell>
          <cell r="F1058">
            <v>0</v>
          </cell>
          <cell r="G1058">
            <v>0</v>
          </cell>
          <cell r="H1058">
            <v>0</v>
          </cell>
          <cell r="I1058">
            <v>0</v>
          </cell>
          <cell r="J1058">
            <v>0</v>
          </cell>
          <cell r="K1058">
            <v>0</v>
          </cell>
        </row>
        <row r="1059">
          <cell r="A1059" t="str">
            <v>-</v>
          </cell>
          <cell r="B1059" t="str">
            <v xml:space="preserve">CUENTAS CORRIENTES SINAP Y OROS ORG. FINANCIEROS, BBC, BCC, </v>
          </cell>
          <cell r="C1059">
            <v>0</v>
          </cell>
          <cell r="D1059">
            <v>0</v>
          </cell>
          <cell r="E1059">
            <v>0</v>
          </cell>
          <cell r="F1059">
            <v>0</v>
          </cell>
          <cell r="G1059">
            <v>0</v>
          </cell>
          <cell r="H1059">
            <v>0</v>
          </cell>
          <cell r="I1059">
            <v>0</v>
          </cell>
          <cell r="J1059">
            <v>0</v>
          </cell>
          <cell r="K1059">
            <v>0</v>
          </cell>
        </row>
        <row r="1060">
          <cell r="A1060" t="str">
            <v>15DBNZN</v>
          </cell>
          <cell r="B1060" t="str">
            <v>CTAS.CTES.BCOS.COMERC.ME, BBC, BCC, NAC</v>
          </cell>
          <cell r="C1060">
            <v>0</v>
          </cell>
          <cell r="D1060">
            <v>0</v>
          </cell>
          <cell r="E1060">
            <v>0</v>
          </cell>
          <cell r="F1060">
            <v>0</v>
          </cell>
          <cell r="G1060">
            <v>0</v>
          </cell>
          <cell r="H1060">
            <v>0</v>
          </cell>
          <cell r="I1060">
            <v>0</v>
          </cell>
          <cell r="J1060">
            <v>0</v>
          </cell>
          <cell r="K1060">
            <v>0</v>
          </cell>
        </row>
        <row r="1061">
          <cell r="A1061" t="str">
            <v>-</v>
          </cell>
          <cell r="B1061" t="str">
            <v>CTAS.CTES.BCO.ESTADO  ME, BBC, BCC, NAC</v>
          </cell>
          <cell r="C1061">
            <v>0</v>
          </cell>
          <cell r="D1061">
            <v>0</v>
          </cell>
          <cell r="E1061">
            <v>0</v>
          </cell>
          <cell r="F1061">
            <v>0</v>
          </cell>
          <cell r="G1061">
            <v>0</v>
          </cell>
          <cell r="H1061">
            <v>0</v>
          </cell>
          <cell r="I1061">
            <v>0</v>
          </cell>
          <cell r="J1061">
            <v>0</v>
          </cell>
          <cell r="K1061">
            <v>0</v>
          </cell>
        </row>
        <row r="1062">
          <cell r="A1062" t="str">
            <v>15ADNZN</v>
          </cell>
          <cell r="B1062" t="str">
            <v>CTAS. CTES. INSTITUCIONES SEMIFISCALES ME, BBC, BCC, NAC</v>
          </cell>
          <cell r="C1062">
            <v>0</v>
          </cell>
          <cell r="D1062">
            <v>0</v>
          </cell>
          <cell r="E1062">
            <v>0</v>
          </cell>
          <cell r="F1062">
            <v>0</v>
          </cell>
          <cell r="G1062">
            <v>0</v>
          </cell>
          <cell r="H1062">
            <v>0</v>
          </cell>
          <cell r="I1062">
            <v>0</v>
          </cell>
          <cell r="J1062">
            <v>0</v>
          </cell>
          <cell r="K1062">
            <v>0</v>
          </cell>
        </row>
        <row r="1063">
          <cell r="A1063" t="str">
            <v>14CBNZN</v>
          </cell>
          <cell r="B1063" t="str">
            <v>CTAS.CTES.CODELCO-CHILE  ME, BBC, BCC, NAC</v>
          </cell>
          <cell r="C1063">
            <v>0</v>
          </cell>
          <cell r="D1063">
            <v>0</v>
          </cell>
          <cell r="E1063">
            <v>0</v>
          </cell>
          <cell r="F1063">
            <v>1</v>
          </cell>
          <cell r="G1063">
            <v>1</v>
          </cell>
          <cell r="H1063">
            <v>1</v>
          </cell>
          <cell r="I1063">
            <v>1</v>
          </cell>
          <cell r="J1063">
            <v>1</v>
          </cell>
          <cell r="K1063">
            <v>1</v>
          </cell>
        </row>
        <row r="1064">
          <cell r="A1064" t="str">
            <v>17DGEZN</v>
          </cell>
          <cell r="B1064" t="str">
            <v>CUENTAS CTES.ORG.INTERNAC. ME, BBC, BCC, NAC</v>
          </cell>
          <cell r="C1064">
            <v>0</v>
          </cell>
          <cell r="D1064">
            <v>0</v>
          </cell>
          <cell r="E1064">
            <v>0</v>
          </cell>
          <cell r="F1064">
            <v>0</v>
          </cell>
          <cell r="G1064">
            <v>0</v>
          </cell>
          <cell r="H1064">
            <v>0</v>
          </cell>
          <cell r="I1064">
            <v>0</v>
          </cell>
          <cell r="J1064">
            <v>0</v>
          </cell>
          <cell r="K1064">
            <v>0</v>
          </cell>
        </row>
        <row r="1065">
          <cell r="A1065" t="str">
            <v>-</v>
          </cell>
          <cell r="B1065" t="str">
            <v>CTAS.CTES. SECTOR NO FINANCIERO  ME, BBC, BCC, NAC</v>
          </cell>
          <cell r="C1065">
            <v>0</v>
          </cell>
          <cell r="D1065">
            <v>0</v>
          </cell>
          <cell r="E1065">
            <v>0</v>
          </cell>
          <cell r="F1065">
            <v>0</v>
          </cell>
          <cell r="G1065">
            <v>0</v>
          </cell>
          <cell r="H1065">
            <v>0</v>
          </cell>
          <cell r="I1065">
            <v>0</v>
          </cell>
          <cell r="J1065">
            <v>0</v>
          </cell>
          <cell r="K1065">
            <v>0</v>
          </cell>
        </row>
        <row r="1066">
          <cell r="A1066" t="str">
            <v>17DHNZN</v>
          </cell>
          <cell r="B1066" t="str">
            <v>RETENCIONES JUDICIALES EN CTAS.CTES.MN, BBC, BCC, NAC</v>
          </cell>
          <cell r="C1066">
            <v>0</v>
          </cell>
          <cell r="D1066">
            <v>0</v>
          </cell>
          <cell r="E1066">
            <v>0</v>
          </cell>
          <cell r="F1066">
            <v>0</v>
          </cell>
          <cell r="G1066">
            <v>0</v>
          </cell>
          <cell r="H1066">
            <v>0</v>
          </cell>
          <cell r="I1066">
            <v>0</v>
          </cell>
          <cell r="J1066">
            <v>0</v>
          </cell>
          <cell r="K1066">
            <v>0</v>
          </cell>
        </row>
        <row r="1067">
          <cell r="A1067" t="str">
            <v>-</v>
          </cell>
          <cell r="B1067" t="str">
            <v>DEPOSITOS TERCEROS BLANQUEO DIVISAS DL 110, BBC, BCC, NAC</v>
          </cell>
          <cell r="C1067">
            <v>0</v>
          </cell>
          <cell r="D1067">
            <v>0</v>
          </cell>
          <cell r="E1067">
            <v>0</v>
          </cell>
          <cell r="F1067">
            <v>0</v>
          </cell>
          <cell r="G1067">
            <v>0</v>
          </cell>
          <cell r="H1067">
            <v>0</v>
          </cell>
          <cell r="I1067">
            <v>0</v>
          </cell>
          <cell r="J1067">
            <v>0</v>
          </cell>
          <cell r="K1067">
            <v>0</v>
          </cell>
        </row>
        <row r="1068">
          <cell r="A1068" t="str">
            <v>-</v>
          </cell>
          <cell r="B1068" t="str">
            <v>DEP.CHEQUES ME RECIB.COBR.ME, BBC, BCC, NAC</v>
          </cell>
          <cell r="C1068">
            <v>0</v>
          </cell>
          <cell r="D1068">
            <v>0</v>
          </cell>
          <cell r="E1068">
            <v>0</v>
          </cell>
          <cell r="F1068">
            <v>0</v>
          </cell>
          <cell r="G1068">
            <v>0</v>
          </cell>
          <cell r="H1068">
            <v>0</v>
          </cell>
          <cell r="I1068">
            <v>0</v>
          </cell>
          <cell r="J1068">
            <v>0</v>
          </cell>
          <cell r="K1068">
            <v>0</v>
          </cell>
        </row>
        <row r="1069">
          <cell r="A1069" t="str">
            <v>14IBNZN</v>
          </cell>
          <cell r="B1069" t="str">
            <v>VARIOS ACREEDORES MN, BBC, BCC, NAC</v>
          </cell>
          <cell r="C1069">
            <v>7</v>
          </cell>
          <cell r="D1069">
            <v>8</v>
          </cell>
          <cell r="E1069">
            <v>13</v>
          </cell>
          <cell r="F1069">
            <v>13</v>
          </cell>
          <cell r="G1069">
            <v>11</v>
          </cell>
          <cell r="H1069">
            <v>10</v>
          </cell>
          <cell r="I1069">
            <v>11</v>
          </cell>
          <cell r="J1069">
            <v>7</v>
          </cell>
          <cell r="K1069">
            <v>6</v>
          </cell>
        </row>
        <row r="1070">
          <cell r="A1070" t="str">
            <v>-</v>
          </cell>
          <cell r="B1070" t="str">
            <v>CHEQUES DE LA GERENCIA ME, BBC, BCC, NAC</v>
          </cell>
          <cell r="C1070">
            <v>0</v>
          </cell>
          <cell r="D1070">
            <v>0</v>
          </cell>
          <cell r="E1070">
            <v>0</v>
          </cell>
          <cell r="F1070">
            <v>0</v>
          </cell>
          <cell r="G1070">
            <v>0</v>
          </cell>
          <cell r="H1070">
            <v>0</v>
          </cell>
          <cell r="I1070">
            <v>0</v>
          </cell>
          <cell r="J1070">
            <v>0</v>
          </cell>
          <cell r="K1070">
            <v>0</v>
          </cell>
        </row>
        <row r="1071">
          <cell r="A1071" t="str">
            <v>-</v>
          </cell>
          <cell r="B1071" t="str">
            <v>V.A.TESGRAL  ME, BBC, BCC, NAC</v>
          </cell>
          <cell r="C1071">
            <v>0</v>
          </cell>
          <cell r="D1071">
            <v>0</v>
          </cell>
          <cell r="E1071">
            <v>0</v>
          </cell>
          <cell r="F1071">
            <v>0</v>
          </cell>
          <cell r="G1071">
            <v>0</v>
          </cell>
          <cell r="H1071">
            <v>0</v>
          </cell>
          <cell r="I1071">
            <v>0</v>
          </cell>
          <cell r="J1071">
            <v>0</v>
          </cell>
          <cell r="K1071">
            <v>0</v>
          </cell>
        </row>
        <row r="1072">
          <cell r="A1072" t="str">
            <v>-</v>
          </cell>
          <cell r="B1072" t="str">
            <v>TRANSF.BCOS.POR EFECTUAR  ME, BBC, BCC, NAC</v>
          </cell>
          <cell r="C1072">
            <v>0</v>
          </cell>
          <cell r="D1072">
            <v>0</v>
          </cell>
          <cell r="E1072">
            <v>0</v>
          </cell>
          <cell r="F1072">
            <v>0</v>
          </cell>
          <cell r="G1072">
            <v>0</v>
          </cell>
          <cell r="H1072">
            <v>0</v>
          </cell>
          <cell r="I1072">
            <v>0</v>
          </cell>
          <cell r="J1072">
            <v>0</v>
          </cell>
          <cell r="K1072">
            <v>0</v>
          </cell>
        </row>
        <row r="1073">
          <cell r="A1073" t="str">
            <v>17BDNZN</v>
          </cell>
          <cell r="B1073" t="str">
            <v>VRIOS.ACREED.PART.SUJ.PRESC.ME, BBC, BCC, NAC</v>
          </cell>
          <cell r="C1073">
            <v>0</v>
          </cell>
          <cell r="D1073">
            <v>0</v>
          </cell>
          <cell r="E1073">
            <v>0</v>
          </cell>
          <cell r="F1073">
            <v>0</v>
          </cell>
          <cell r="G1073">
            <v>0</v>
          </cell>
          <cell r="H1073">
            <v>0</v>
          </cell>
          <cell r="I1073">
            <v>0</v>
          </cell>
          <cell r="J1073">
            <v>0</v>
          </cell>
          <cell r="K1073">
            <v>0</v>
          </cell>
        </row>
        <row r="1074">
          <cell r="A1074" t="str">
            <v>-</v>
          </cell>
          <cell r="B1074" t="str">
            <v>VRIOS.ACREED.CHEQ.GIR.NO COBR., BBC, BCC, NAC</v>
          </cell>
          <cell r="C1074">
            <v>0</v>
          </cell>
          <cell r="D1074">
            <v>0</v>
          </cell>
          <cell r="E1074">
            <v>0</v>
          </cell>
          <cell r="F1074">
            <v>0</v>
          </cell>
          <cell r="G1074">
            <v>0</v>
          </cell>
          <cell r="H1074">
            <v>0</v>
          </cell>
          <cell r="I1074">
            <v>0</v>
          </cell>
          <cell r="J1074">
            <v>0</v>
          </cell>
          <cell r="K1074">
            <v>0</v>
          </cell>
        </row>
        <row r="1075">
          <cell r="A1075" t="str">
            <v>-</v>
          </cell>
          <cell r="B1075" t="str">
            <v>VRIOS.ACREED.FISCO DL 1444 ME, BBC, BCC, NAC</v>
          </cell>
          <cell r="C1075">
            <v>0</v>
          </cell>
          <cell r="D1075">
            <v>0</v>
          </cell>
          <cell r="E1075">
            <v>0</v>
          </cell>
          <cell r="F1075">
            <v>0</v>
          </cell>
          <cell r="G1075">
            <v>0</v>
          </cell>
          <cell r="H1075">
            <v>0</v>
          </cell>
          <cell r="I1075">
            <v>0</v>
          </cell>
          <cell r="J1075">
            <v>0</v>
          </cell>
          <cell r="K1075">
            <v>0</v>
          </cell>
        </row>
        <row r="1076">
          <cell r="A1076" t="str">
            <v>14IINZN</v>
          </cell>
          <cell r="B1076" t="str">
            <v>SALD. INMOVILIZ. DL 2099 ME, BBC, BCC, NAC</v>
          </cell>
          <cell r="C1076">
            <v>49</v>
          </cell>
          <cell r="D1076">
            <v>49</v>
          </cell>
          <cell r="E1076">
            <v>49</v>
          </cell>
          <cell r="F1076">
            <v>49</v>
          </cell>
          <cell r="G1076">
            <v>48</v>
          </cell>
          <cell r="H1076">
            <v>56</v>
          </cell>
          <cell r="I1076">
            <v>56</v>
          </cell>
          <cell r="J1076">
            <v>55</v>
          </cell>
          <cell r="K1076">
            <v>55</v>
          </cell>
        </row>
        <row r="1077">
          <cell r="A1077" t="str">
            <v>15HGNZN</v>
          </cell>
          <cell r="B1077" t="str">
            <v>DEP. OBLIGATORIOS POR CREDITOS DEL EXTERIOR, BBC, BCC, NAC</v>
          </cell>
          <cell r="C1077">
            <v>0</v>
          </cell>
          <cell r="D1077">
            <v>0</v>
          </cell>
          <cell r="E1077">
            <v>0</v>
          </cell>
          <cell r="F1077">
            <v>0</v>
          </cell>
          <cell r="G1077">
            <v>0</v>
          </cell>
          <cell r="H1077">
            <v>0</v>
          </cell>
          <cell r="I1077">
            <v>0</v>
          </cell>
          <cell r="J1077">
            <v>0</v>
          </cell>
          <cell r="K1077">
            <v>0</v>
          </cell>
        </row>
        <row r="1078">
          <cell r="A1078" t="str">
            <v>17BXNZN</v>
          </cell>
          <cell r="B1078" t="str">
            <v>ACREENCIAS VARIAS PARA SECCION PREVISION MN, BBC, BCC, NAC</v>
          </cell>
          <cell r="C1078">
            <v>1</v>
          </cell>
          <cell r="D1078">
            <v>1</v>
          </cell>
          <cell r="E1078">
            <v>1</v>
          </cell>
          <cell r="F1078">
            <v>1</v>
          </cell>
          <cell r="G1078">
            <v>1</v>
          </cell>
          <cell r="H1078">
            <v>1</v>
          </cell>
          <cell r="I1078">
            <v>1</v>
          </cell>
          <cell r="J1078">
            <v>1</v>
          </cell>
          <cell r="K1078">
            <v>1</v>
          </cell>
        </row>
        <row r="1079">
          <cell r="A1079" t="str">
            <v>14ICNZN</v>
          </cell>
          <cell r="B1079" t="str">
            <v>RETENC.IMPTOS.SEC.PRIV. MN, BBC, BCC, NAC</v>
          </cell>
          <cell r="C1079">
            <v>100</v>
          </cell>
          <cell r="D1079">
            <v>123</v>
          </cell>
          <cell r="E1079">
            <v>91</v>
          </cell>
          <cell r="F1079">
            <v>140</v>
          </cell>
          <cell r="G1079">
            <v>92</v>
          </cell>
          <cell r="H1079">
            <v>77</v>
          </cell>
          <cell r="I1079">
            <v>97</v>
          </cell>
          <cell r="J1079">
            <v>103</v>
          </cell>
          <cell r="K1079">
            <v>111</v>
          </cell>
        </row>
        <row r="1080">
          <cell r="A1080" t="str">
            <v>17BCNZN</v>
          </cell>
          <cell r="B1080" t="str">
            <v>FDO.RECONSTR.ECON.NACIONAL MN, BBC, BCC, NAC</v>
          </cell>
          <cell r="C1080">
            <v>0</v>
          </cell>
          <cell r="D1080">
            <v>0</v>
          </cell>
          <cell r="E1080">
            <v>0</v>
          </cell>
          <cell r="F1080">
            <v>0</v>
          </cell>
          <cell r="G1080">
            <v>0</v>
          </cell>
          <cell r="H1080">
            <v>0</v>
          </cell>
          <cell r="I1080">
            <v>0</v>
          </cell>
          <cell r="J1080">
            <v>0</v>
          </cell>
          <cell r="K1080">
            <v>0</v>
          </cell>
        </row>
        <row r="1081">
          <cell r="A1081" t="str">
            <v>14GDNZN</v>
          </cell>
          <cell r="B1081" t="str">
            <v>SUPINT.DE BCOS.E INST.FINANCIERAS DEP.GTIA.ART36 M, BBC, BCC</v>
          </cell>
          <cell r="C1081">
            <v>0</v>
          </cell>
          <cell r="D1081">
            <v>0</v>
          </cell>
          <cell r="E1081">
            <v>0</v>
          </cell>
          <cell r="F1081">
            <v>0</v>
          </cell>
          <cell r="G1081">
            <v>0</v>
          </cell>
          <cell r="H1081">
            <v>0</v>
          </cell>
          <cell r="I1081">
            <v>0</v>
          </cell>
          <cell r="J1081">
            <v>0</v>
          </cell>
          <cell r="K1081">
            <v>0</v>
          </cell>
        </row>
        <row r="1082">
          <cell r="A1082" t="str">
            <v>17BINZN</v>
          </cell>
          <cell r="B1082" t="str">
            <v>CUENTAS Y DOCTOS.POR PAGAR MN, BBC, BCC, NAC</v>
          </cell>
          <cell r="C1082">
            <v>10372</v>
          </cell>
          <cell r="D1082">
            <v>6815</v>
          </cell>
          <cell r="E1082">
            <v>1384</v>
          </cell>
          <cell r="F1082">
            <v>1608</v>
          </cell>
          <cell r="G1082">
            <v>2499</v>
          </cell>
          <cell r="H1082">
            <v>2030</v>
          </cell>
          <cell r="I1082">
            <v>2951</v>
          </cell>
          <cell r="J1082">
            <v>1993</v>
          </cell>
          <cell r="K1082">
            <v>61361</v>
          </cell>
        </row>
        <row r="1083">
          <cell r="A1083" t="str">
            <v>16BDNZN</v>
          </cell>
          <cell r="B1083" t="str">
            <v>IMPTO.VTAS.SERV.IVA-DEB.FISC., BBC, BCC, NAC</v>
          </cell>
          <cell r="C1083">
            <v>3</v>
          </cell>
          <cell r="D1083">
            <v>3</v>
          </cell>
          <cell r="E1083">
            <v>3</v>
          </cell>
          <cell r="F1083">
            <v>3</v>
          </cell>
          <cell r="G1083">
            <v>3</v>
          </cell>
          <cell r="H1083">
            <v>3</v>
          </cell>
          <cell r="I1083">
            <v>3</v>
          </cell>
          <cell r="J1083">
            <v>2</v>
          </cell>
          <cell r="K1083">
            <v>3</v>
          </cell>
        </row>
        <row r="1084">
          <cell r="A1084" t="str">
            <v>16BENZN</v>
          </cell>
          <cell r="B1084" t="str">
            <v>MULTAS POR ENTERAR TESOR. MN, BBC, BCC, NAC</v>
          </cell>
          <cell r="C1084">
            <v>0</v>
          </cell>
          <cell r="D1084">
            <v>0</v>
          </cell>
          <cell r="E1084">
            <v>0</v>
          </cell>
          <cell r="F1084">
            <v>0</v>
          </cell>
          <cell r="G1084">
            <v>0</v>
          </cell>
          <cell r="H1084">
            <v>0</v>
          </cell>
          <cell r="I1084">
            <v>0</v>
          </cell>
          <cell r="J1084">
            <v>0</v>
          </cell>
          <cell r="K1084">
            <v>0</v>
          </cell>
        </row>
        <row r="1085">
          <cell r="A1085" t="str">
            <v>14GENZN</v>
          </cell>
          <cell r="B1085" t="str">
            <v>DEP.CONST.ENCAJE-CORFO MN, BBC, BCC, NAC</v>
          </cell>
          <cell r="C1085">
            <v>0</v>
          </cell>
          <cell r="D1085">
            <v>0</v>
          </cell>
          <cell r="E1085">
            <v>0</v>
          </cell>
          <cell r="F1085">
            <v>0</v>
          </cell>
          <cell r="G1085">
            <v>0</v>
          </cell>
          <cell r="H1085">
            <v>0</v>
          </cell>
          <cell r="I1085">
            <v>0</v>
          </cell>
          <cell r="J1085">
            <v>0</v>
          </cell>
          <cell r="K1085">
            <v>0</v>
          </cell>
        </row>
        <row r="1086">
          <cell r="A1086" t="str">
            <v>14IHNZN</v>
          </cell>
          <cell r="B1086" t="str">
            <v>ACREEDORES POR VENCIM. DE CAR EX VHR, BBC, BCC, NAC</v>
          </cell>
          <cell r="C1086">
            <v>152</v>
          </cell>
          <cell r="D1086">
            <v>150</v>
          </cell>
          <cell r="E1086">
            <v>154</v>
          </cell>
          <cell r="F1086">
            <v>151</v>
          </cell>
          <cell r="G1086">
            <v>154</v>
          </cell>
          <cell r="H1086">
            <v>154</v>
          </cell>
          <cell r="I1086">
            <v>151</v>
          </cell>
          <cell r="J1086">
            <v>151</v>
          </cell>
          <cell r="K1086">
            <v>162</v>
          </cell>
        </row>
        <row r="1087">
          <cell r="A1087" t="str">
            <v>17BZNZN</v>
          </cell>
          <cell r="B1087" t="str">
            <v xml:space="preserve">COTIZ.AL FDO.INDEMNIZACION VOLUNTARIA P.DEVOLVER, BBC, BCC, </v>
          </cell>
          <cell r="C1087">
            <v>0</v>
          </cell>
          <cell r="D1087">
            <v>0</v>
          </cell>
          <cell r="E1087">
            <v>0</v>
          </cell>
          <cell r="F1087">
            <v>0</v>
          </cell>
          <cell r="G1087">
            <v>0</v>
          </cell>
          <cell r="H1087">
            <v>0</v>
          </cell>
          <cell r="I1087">
            <v>0</v>
          </cell>
          <cell r="J1087">
            <v>0</v>
          </cell>
          <cell r="K1087">
            <v>0</v>
          </cell>
        </row>
        <row r="1088">
          <cell r="A1088" t="str">
            <v>17AJNZN</v>
          </cell>
          <cell r="B1088" t="str">
            <v>CORREC.MONET.PROV.S/COTIZ.AL FDO DE IND.VOLUN.P/DE, BBC, BCC</v>
          </cell>
          <cell r="C1088">
            <v>0</v>
          </cell>
          <cell r="D1088">
            <v>0</v>
          </cell>
          <cell r="E1088">
            <v>0</v>
          </cell>
          <cell r="F1088">
            <v>0</v>
          </cell>
          <cell r="G1088">
            <v>0</v>
          </cell>
          <cell r="H1088">
            <v>0</v>
          </cell>
          <cell r="I1088">
            <v>0</v>
          </cell>
          <cell r="J1088">
            <v>0</v>
          </cell>
          <cell r="K1088">
            <v>0</v>
          </cell>
        </row>
        <row r="1089">
          <cell r="A1089" t="str">
            <v>-</v>
          </cell>
          <cell r="B1089" t="str">
            <v>DEP.OBLIG.P.CREDITOS DEL SISTEMA BANCARIO, BBC, BCC, NAC</v>
          </cell>
          <cell r="C1089">
            <v>0</v>
          </cell>
          <cell r="D1089">
            <v>0</v>
          </cell>
          <cell r="E1089">
            <v>0</v>
          </cell>
          <cell r="F1089">
            <v>0</v>
          </cell>
          <cell r="G1089">
            <v>0</v>
          </cell>
          <cell r="H1089">
            <v>0</v>
          </cell>
          <cell r="I1089">
            <v>0</v>
          </cell>
          <cell r="J1089">
            <v>0</v>
          </cell>
          <cell r="K1089">
            <v>0</v>
          </cell>
        </row>
        <row r="1090">
          <cell r="A1090" t="str">
            <v>14GMNZN</v>
          </cell>
          <cell r="B1090" t="str">
            <v>SALDO PRECIO POR PAGARES ADQ.AL BCO.DEL ESTADO ME, BBC, BCC,</v>
          </cell>
          <cell r="C1090">
            <v>0</v>
          </cell>
          <cell r="D1090">
            <v>0</v>
          </cell>
          <cell r="E1090">
            <v>0</v>
          </cell>
          <cell r="F1090">
            <v>0</v>
          </cell>
          <cell r="G1090">
            <v>0</v>
          </cell>
          <cell r="H1090">
            <v>0</v>
          </cell>
          <cell r="I1090">
            <v>0</v>
          </cell>
          <cell r="J1090">
            <v>0</v>
          </cell>
          <cell r="K1090">
            <v>0</v>
          </cell>
        </row>
        <row r="1091">
          <cell r="A1091" t="str">
            <v>15FDNZN</v>
          </cell>
          <cell r="B1091" t="str">
            <v>DEP.A PLAZO BCOS.NACIONALES Y SECTOR PUBLICO, BBC, BCC, NAC</v>
          </cell>
          <cell r="C1091">
            <v>0</v>
          </cell>
          <cell r="D1091">
            <v>0</v>
          </cell>
          <cell r="E1091">
            <v>0</v>
          </cell>
          <cell r="F1091">
            <v>0</v>
          </cell>
          <cell r="G1091">
            <v>0</v>
          </cell>
          <cell r="H1091">
            <v>0</v>
          </cell>
          <cell r="I1091">
            <v>0</v>
          </cell>
          <cell r="J1091">
            <v>0</v>
          </cell>
          <cell r="K1091">
            <v>0</v>
          </cell>
        </row>
        <row r="1092">
          <cell r="A1092" t="str">
            <v>-</v>
          </cell>
          <cell r="B1092" t="str">
            <v>DEPOS.OBLIG.P.CRED.DEL EXTERIOR ENTREGADOS EN GAR., BBC, BCC</v>
          </cell>
          <cell r="C1092">
            <v>0</v>
          </cell>
          <cell r="D1092">
            <v>0</v>
          </cell>
          <cell r="E1092">
            <v>0</v>
          </cell>
          <cell r="F1092">
            <v>0</v>
          </cell>
          <cell r="G1092">
            <v>0</v>
          </cell>
          <cell r="H1092">
            <v>0</v>
          </cell>
          <cell r="I1092">
            <v>0</v>
          </cell>
          <cell r="J1092">
            <v>0</v>
          </cell>
          <cell r="K1092">
            <v>0</v>
          </cell>
        </row>
        <row r="1093">
          <cell r="A1093" t="str">
            <v>17ECNZN</v>
          </cell>
          <cell r="B1093" t="str">
            <v>OBLIG. C. EL BCO. DEL ESTADO  MN, BBC, BCC, NAC</v>
          </cell>
          <cell r="C1093">
            <v>0</v>
          </cell>
          <cell r="D1093">
            <v>0</v>
          </cell>
          <cell r="E1093">
            <v>0</v>
          </cell>
          <cell r="F1093">
            <v>0</v>
          </cell>
          <cell r="G1093">
            <v>0</v>
          </cell>
          <cell r="H1093">
            <v>0</v>
          </cell>
          <cell r="I1093">
            <v>0</v>
          </cell>
          <cell r="J1093">
            <v>0</v>
          </cell>
          <cell r="K1093">
            <v>0</v>
          </cell>
        </row>
        <row r="1094">
          <cell r="A1094" t="str">
            <v>-</v>
          </cell>
          <cell r="B1094" t="str">
            <v>5%  DEPOSITOS OPERACIONES DE IMPORTACION ME, BBC, BCC, NAC</v>
          </cell>
          <cell r="C1094">
            <v>0</v>
          </cell>
          <cell r="D1094">
            <v>0</v>
          </cell>
          <cell r="E1094">
            <v>0</v>
          </cell>
          <cell r="F1094">
            <v>0</v>
          </cell>
          <cell r="G1094">
            <v>0</v>
          </cell>
          <cell r="H1094">
            <v>0</v>
          </cell>
          <cell r="I1094">
            <v>0</v>
          </cell>
          <cell r="J1094">
            <v>0</v>
          </cell>
          <cell r="K1094">
            <v>0</v>
          </cell>
        </row>
        <row r="1095">
          <cell r="A1095" t="str">
            <v>-</v>
          </cell>
          <cell r="B1095" t="str">
            <v>DEPOSITOS ACDO 1470, BBC, BCC, NAC</v>
          </cell>
          <cell r="C1095">
            <v>0</v>
          </cell>
          <cell r="D1095">
            <v>0</v>
          </cell>
          <cell r="E1095">
            <v>0</v>
          </cell>
          <cell r="F1095">
            <v>0</v>
          </cell>
          <cell r="G1095">
            <v>0</v>
          </cell>
          <cell r="H1095">
            <v>0</v>
          </cell>
          <cell r="I1095">
            <v>0</v>
          </cell>
          <cell r="J1095">
            <v>0</v>
          </cell>
          <cell r="K1095">
            <v>0</v>
          </cell>
        </row>
        <row r="1096">
          <cell r="A1096" t="str">
            <v>15FFNZN</v>
          </cell>
          <cell r="B1096" t="str">
            <v>REAJ.P.PAGAR S.DEP.A PLAZO BCOS.NAC.Y SEC.PUBLICO, BBC, BCC,</v>
          </cell>
          <cell r="C1096">
            <v>0</v>
          </cell>
          <cell r="D1096">
            <v>0</v>
          </cell>
          <cell r="E1096">
            <v>0</v>
          </cell>
          <cell r="F1096">
            <v>0</v>
          </cell>
          <cell r="G1096">
            <v>0</v>
          </cell>
          <cell r="H1096">
            <v>0</v>
          </cell>
          <cell r="I1096">
            <v>0</v>
          </cell>
          <cell r="J1096">
            <v>0</v>
          </cell>
          <cell r="K1096">
            <v>0</v>
          </cell>
        </row>
        <row r="1097">
          <cell r="A1097" t="str">
            <v>-</v>
          </cell>
          <cell r="B1097" t="str">
            <v>DEP.BCO.ESTADO PARA LINEA REFINANCIAMIENTO, BBC, BCC, NAC</v>
          </cell>
          <cell r="C1097">
            <v>0</v>
          </cell>
          <cell r="D1097">
            <v>0</v>
          </cell>
          <cell r="E1097">
            <v>0</v>
          </cell>
          <cell r="F1097">
            <v>0</v>
          </cell>
          <cell r="G1097">
            <v>0</v>
          </cell>
          <cell r="H1097">
            <v>0</v>
          </cell>
          <cell r="I1097">
            <v>0</v>
          </cell>
          <cell r="J1097">
            <v>0</v>
          </cell>
          <cell r="K1097">
            <v>0</v>
          </cell>
        </row>
        <row r="1098">
          <cell r="A1098" t="str">
            <v>15AENZN</v>
          </cell>
          <cell r="B1098" t="str">
            <v>RETENCIONES P.ENTERAR EN INST.DE PREVISION, BBC, BCC, NAC</v>
          </cell>
          <cell r="C1098">
            <v>157</v>
          </cell>
          <cell r="D1098">
            <v>157</v>
          </cell>
          <cell r="E1098">
            <v>153</v>
          </cell>
          <cell r="F1098">
            <v>168</v>
          </cell>
          <cell r="G1098">
            <v>159</v>
          </cell>
          <cell r="H1098">
            <v>158</v>
          </cell>
          <cell r="I1098">
            <v>167</v>
          </cell>
          <cell r="J1098">
            <v>169</v>
          </cell>
          <cell r="K1098">
            <v>166</v>
          </cell>
        </row>
        <row r="1099">
          <cell r="A1099" t="str">
            <v>-</v>
          </cell>
          <cell r="B1099" t="str">
            <v>DEP.A PLAZO EMPRESAS PUBLICAS EXPRESADAS EN US$, BBC, BCC, N</v>
          </cell>
          <cell r="C1099">
            <v>0</v>
          </cell>
          <cell r="D1099">
            <v>0</v>
          </cell>
          <cell r="E1099">
            <v>0</v>
          </cell>
          <cell r="F1099">
            <v>0</v>
          </cell>
          <cell r="G1099">
            <v>0</v>
          </cell>
          <cell r="H1099">
            <v>0</v>
          </cell>
          <cell r="I1099">
            <v>0</v>
          </cell>
          <cell r="J1099">
            <v>0</v>
          </cell>
          <cell r="K1099">
            <v>0</v>
          </cell>
        </row>
        <row r="1100">
          <cell r="A1100" t="str">
            <v>14AGNZN</v>
          </cell>
          <cell r="B1100" t="str">
            <v>DEP.TRANSITORIO P/SUSCRIP.B.C.P/INST.SEC.PUBLICO M, BBC, BCC</v>
          </cell>
          <cell r="C1100">
            <v>0</v>
          </cell>
          <cell r="D1100">
            <v>0</v>
          </cell>
          <cell r="E1100">
            <v>0</v>
          </cell>
          <cell r="F1100">
            <v>0</v>
          </cell>
          <cell r="G1100">
            <v>0</v>
          </cell>
          <cell r="H1100">
            <v>0</v>
          </cell>
          <cell r="I1100">
            <v>0</v>
          </cell>
          <cell r="J1100">
            <v>0</v>
          </cell>
          <cell r="K1100">
            <v>0</v>
          </cell>
        </row>
        <row r="1101">
          <cell r="A1101" t="str">
            <v>-</v>
          </cell>
          <cell r="B1101" t="str">
            <v>DEP.A PLAZO BANCO DEL ESTADO DE CHILE  ME, BBC, BCC, NAC</v>
          </cell>
          <cell r="C1101">
            <v>0</v>
          </cell>
          <cell r="D1101">
            <v>0</v>
          </cell>
          <cell r="E1101">
            <v>0</v>
          </cell>
          <cell r="F1101">
            <v>0</v>
          </cell>
          <cell r="G1101">
            <v>0</v>
          </cell>
          <cell r="H1101">
            <v>0</v>
          </cell>
          <cell r="I1101">
            <v>0</v>
          </cell>
          <cell r="J1101">
            <v>0</v>
          </cell>
          <cell r="K1101">
            <v>0</v>
          </cell>
        </row>
        <row r="1102">
          <cell r="A1102" t="str">
            <v>14AINZN</v>
          </cell>
          <cell r="B1102" t="str">
            <v>DIFERENCIAL CAMBIARIO ACDO.1484 POR PAGAR MN, BBC, BCC, NAC</v>
          </cell>
          <cell r="C1102">
            <v>0</v>
          </cell>
          <cell r="D1102">
            <v>0</v>
          </cell>
          <cell r="E1102">
            <v>0</v>
          </cell>
          <cell r="F1102">
            <v>0</v>
          </cell>
          <cell r="G1102">
            <v>0</v>
          </cell>
          <cell r="H1102">
            <v>0</v>
          </cell>
          <cell r="I1102">
            <v>0</v>
          </cell>
          <cell r="J1102">
            <v>0</v>
          </cell>
          <cell r="K1102">
            <v>0</v>
          </cell>
        </row>
        <row r="1103">
          <cell r="A1103" t="str">
            <v>-</v>
          </cell>
          <cell r="B1103" t="str">
            <v>DEPOS.S.OPERAC.IMPORTACION P.VTA ANTIC.DIVISAS  ME, BBC, BCC</v>
          </cell>
          <cell r="C1103">
            <v>0</v>
          </cell>
          <cell r="D1103">
            <v>0</v>
          </cell>
          <cell r="E1103">
            <v>0</v>
          </cell>
          <cell r="F1103">
            <v>0</v>
          </cell>
          <cell r="G1103">
            <v>0</v>
          </cell>
          <cell r="H1103">
            <v>0</v>
          </cell>
          <cell r="I1103">
            <v>0</v>
          </cell>
          <cell r="J1103">
            <v>0</v>
          </cell>
          <cell r="K1103">
            <v>0</v>
          </cell>
        </row>
        <row r="1104">
          <cell r="A1104" t="str">
            <v>14GQNZN</v>
          </cell>
          <cell r="B1104" t="str">
            <v>PAGARE POR EMITIR P.REPROGRAMACION DE DEUDAS, BBC, BCC, NAC</v>
          </cell>
          <cell r="C1104">
            <v>0</v>
          </cell>
          <cell r="D1104">
            <v>0</v>
          </cell>
          <cell r="E1104">
            <v>0</v>
          </cell>
          <cell r="F1104">
            <v>0</v>
          </cell>
          <cell r="G1104">
            <v>0</v>
          </cell>
          <cell r="H1104">
            <v>0</v>
          </cell>
          <cell r="I1104">
            <v>0</v>
          </cell>
          <cell r="J1104">
            <v>0</v>
          </cell>
          <cell r="K1104">
            <v>0</v>
          </cell>
        </row>
        <row r="1105">
          <cell r="A1105" t="str">
            <v>14GTNZN</v>
          </cell>
          <cell r="B1105" t="str">
            <v>REAJ.POR PAGAR S.OBLIF.C.BCO.ESTADO MN, BBC, BCC, NAC</v>
          </cell>
          <cell r="C1105">
            <v>0</v>
          </cell>
          <cell r="D1105">
            <v>0</v>
          </cell>
          <cell r="E1105">
            <v>0</v>
          </cell>
          <cell r="F1105">
            <v>0</v>
          </cell>
          <cell r="G1105">
            <v>0</v>
          </cell>
          <cell r="H1105">
            <v>0</v>
          </cell>
          <cell r="I1105">
            <v>0</v>
          </cell>
          <cell r="J1105">
            <v>0</v>
          </cell>
          <cell r="K1105">
            <v>0</v>
          </cell>
        </row>
        <row r="1106">
          <cell r="A1106" t="str">
            <v>-</v>
          </cell>
          <cell r="B1106" t="str">
            <v>DEP.BECH P.FINANC.C.GTIA CREDITICIA DEL C.C.C., BBC, BCC, NA</v>
          </cell>
          <cell r="C1106">
            <v>0</v>
          </cell>
          <cell r="D1106">
            <v>0</v>
          </cell>
          <cell r="E1106">
            <v>0</v>
          </cell>
          <cell r="F1106">
            <v>0</v>
          </cell>
          <cell r="G1106">
            <v>0</v>
          </cell>
          <cell r="H1106">
            <v>0</v>
          </cell>
          <cell r="I1106">
            <v>0</v>
          </cell>
          <cell r="J1106">
            <v>0</v>
          </cell>
          <cell r="K1106">
            <v>0</v>
          </cell>
        </row>
        <row r="1107">
          <cell r="A1107" t="str">
            <v>14GUNZN</v>
          </cell>
          <cell r="B1107" t="str">
            <v>DEP.P.REPROG.DEUDAS SECTOR PRODUCTIVO ACDO.1578 ME, BBC, BCC</v>
          </cell>
          <cell r="C1107">
            <v>0</v>
          </cell>
          <cell r="D1107">
            <v>0</v>
          </cell>
          <cell r="E1107">
            <v>0</v>
          </cell>
          <cell r="F1107">
            <v>0</v>
          </cell>
          <cell r="G1107">
            <v>0</v>
          </cell>
          <cell r="H1107">
            <v>0</v>
          </cell>
          <cell r="I1107">
            <v>0</v>
          </cell>
          <cell r="J1107">
            <v>0</v>
          </cell>
          <cell r="K1107">
            <v>0</v>
          </cell>
        </row>
        <row r="1108">
          <cell r="A1108" t="str">
            <v>14GVNZN</v>
          </cell>
          <cell r="B1108" t="str">
            <v>REAJ.P.PAGAR S.DEPOS.P.REPROD.DEUDAS SEC.PRODUC.ME, BBC, BCC</v>
          </cell>
          <cell r="C1108">
            <v>0</v>
          </cell>
          <cell r="D1108">
            <v>0</v>
          </cell>
          <cell r="E1108">
            <v>0</v>
          </cell>
          <cell r="F1108">
            <v>0</v>
          </cell>
          <cell r="G1108">
            <v>0</v>
          </cell>
          <cell r="H1108">
            <v>0</v>
          </cell>
          <cell r="I1108">
            <v>0</v>
          </cell>
          <cell r="J1108">
            <v>0</v>
          </cell>
          <cell r="K1108">
            <v>0</v>
          </cell>
        </row>
        <row r="1109">
          <cell r="A1109" t="str">
            <v>-</v>
          </cell>
          <cell r="B1109" t="str">
            <v>CAPTACIONES CORTO PLAZO EMPRESAS BANCARIAS ME., BBC, BCC, NA</v>
          </cell>
          <cell r="C1109">
            <v>0</v>
          </cell>
          <cell r="D1109">
            <v>0</v>
          </cell>
          <cell r="E1109">
            <v>0</v>
          </cell>
          <cell r="F1109">
            <v>0</v>
          </cell>
          <cell r="G1109">
            <v>0</v>
          </cell>
          <cell r="H1109">
            <v>0</v>
          </cell>
          <cell r="I1109">
            <v>0</v>
          </cell>
          <cell r="J1109">
            <v>0</v>
          </cell>
          <cell r="K1109">
            <v>0</v>
          </cell>
        </row>
        <row r="1110">
          <cell r="A1110" t="str">
            <v>14GXNZN</v>
          </cell>
          <cell r="B1110" t="str">
            <v>CREDITO CITIBANK CHILE (ACUERDO 1634)MN, BBC, BCC, NAC</v>
          </cell>
          <cell r="C1110">
            <v>0</v>
          </cell>
          <cell r="D1110">
            <v>0</v>
          </cell>
          <cell r="E1110">
            <v>0</v>
          </cell>
          <cell r="F1110">
            <v>0</v>
          </cell>
          <cell r="G1110">
            <v>0</v>
          </cell>
          <cell r="H1110">
            <v>0</v>
          </cell>
          <cell r="I1110">
            <v>0</v>
          </cell>
          <cell r="J1110">
            <v>0</v>
          </cell>
          <cell r="K1110">
            <v>0</v>
          </cell>
        </row>
        <row r="1111">
          <cell r="A1111" t="str">
            <v>-</v>
          </cell>
          <cell r="B1111" t="str">
            <v>CERT.DEP.INTRANSF.EXP EN US$ POR EMITIR AC.1649 ME, BBC, BCC</v>
          </cell>
          <cell r="C1111">
            <v>0</v>
          </cell>
          <cell r="D1111">
            <v>0</v>
          </cell>
          <cell r="E1111">
            <v>0</v>
          </cell>
          <cell r="F1111">
            <v>0</v>
          </cell>
          <cell r="G1111">
            <v>0</v>
          </cell>
          <cell r="H1111">
            <v>0</v>
          </cell>
          <cell r="I1111">
            <v>0</v>
          </cell>
          <cell r="J1111">
            <v>0</v>
          </cell>
          <cell r="K1111">
            <v>0</v>
          </cell>
        </row>
        <row r="1112">
          <cell r="A1112" t="str">
            <v>-</v>
          </cell>
          <cell r="B1112" t="str">
            <v>DEPOSITOS ME TRANSITORIOS ACDO 1657-09 ME, BBC, BCC, NAC</v>
          </cell>
          <cell r="C1112">
            <v>0</v>
          </cell>
          <cell r="D1112">
            <v>0</v>
          </cell>
          <cell r="E1112">
            <v>0</v>
          </cell>
          <cell r="F1112">
            <v>0</v>
          </cell>
          <cell r="G1112">
            <v>0</v>
          </cell>
          <cell r="H1112">
            <v>0</v>
          </cell>
          <cell r="I1112">
            <v>0</v>
          </cell>
          <cell r="J1112">
            <v>0</v>
          </cell>
          <cell r="K1112">
            <v>0</v>
          </cell>
        </row>
        <row r="1113">
          <cell r="A1113" t="str">
            <v>-</v>
          </cell>
          <cell r="B1113" t="str">
            <v>DEPOSITOS ME C/LINEA ACDO.1657-09-A  ME, BBC, BCC, NAC</v>
          </cell>
          <cell r="C1113">
            <v>0</v>
          </cell>
          <cell r="D1113">
            <v>0</v>
          </cell>
          <cell r="E1113">
            <v>0</v>
          </cell>
          <cell r="F1113">
            <v>0</v>
          </cell>
          <cell r="G1113">
            <v>0</v>
          </cell>
          <cell r="H1113">
            <v>0</v>
          </cell>
          <cell r="I1113">
            <v>0</v>
          </cell>
          <cell r="J1113">
            <v>0</v>
          </cell>
          <cell r="K1113">
            <v>0</v>
          </cell>
        </row>
        <row r="1114">
          <cell r="A1114" t="str">
            <v>-</v>
          </cell>
          <cell r="B1114" t="str">
            <v>DEPOSITOS ME SIN LINEA ACDO.1657-10, BBC, BCC, NAC</v>
          </cell>
          <cell r="C1114">
            <v>0</v>
          </cell>
          <cell r="D1114">
            <v>0</v>
          </cell>
          <cell r="E1114">
            <v>0</v>
          </cell>
          <cell r="F1114">
            <v>0</v>
          </cell>
          <cell r="G1114">
            <v>0</v>
          </cell>
          <cell r="H1114">
            <v>0</v>
          </cell>
          <cell r="I1114">
            <v>0</v>
          </cell>
          <cell r="J1114">
            <v>0</v>
          </cell>
          <cell r="K1114">
            <v>0</v>
          </cell>
        </row>
        <row r="1115">
          <cell r="A1115" t="str">
            <v>-</v>
          </cell>
          <cell r="B1115" t="str">
            <v>CUENTA ESPECIAL ACUERDO 1657-11, BBC, BCC, NAC</v>
          </cell>
          <cell r="C1115">
            <v>0</v>
          </cell>
          <cell r="D1115">
            <v>0</v>
          </cell>
          <cell r="E1115">
            <v>0</v>
          </cell>
          <cell r="F1115">
            <v>0</v>
          </cell>
          <cell r="G1115">
            <v>0</v>
          </cell>
          <cell r="H1115">
            <v>0</v>
          </cell>
          <cell r="I1115">
            <v>0</v>
          </cell>
          <cell r="J1115">
            <v>0</v>
          </cell>
          <cell r="K1115">
            <v>0</v>
          </cell>
        </row>
        <row r="1116">
          <cell r="A1116" t="str">
            <v>-</v>
          </cell>
          <cell r="B1116" t="str">
            <v>DEPOSITOS ME TRANSITORIOS ACDO 1686, BBC, BCC, NAC</v>
          </cell>
          <cell r="C1116">
            <v>0</v>
          </cell>
          <cell r="D1116">
            <v>0</v>
          </cell>
          <cell r="E1116">
            <v>0</v>
          </cell>
          <cell r="F1116">
            <v>0</v>
          </cell>
          <cell r="G1116">
            <v>0</v>
          </cell>
          <cell r="H1116">
            <v>0</v>
          </cell>
          <cell r="I1116">
            <v>0</v>
          </cell>
          <cell r="J1116">
            <v>0</v>
          </cell>
          <cell r="K1116">
            <v>0</v>
          </cell>
        </row>
        <row r="1117">
          <cell r="A1117" t="str">
            <v>-</v>
          </cell>
          <cell r="B1117" t="str">
            <v>DEPOSITOS ME CON CREDITO ACDO 1686, BBC, BCC, NAC</v>
          </cell>
          <cell r="C1117">
            <v>0</v>
          </cell>
          <cell r="D1117">
            <v>0</v>
          </cell>
          <cell r="E1117">
            <v>0</v>
          </cell>
          <cell r="F1117">
            <v>0</v>
          </cell>
          <cell r="G1117">
            <v>0</v>
          </cell>
          <cell r="H1117">
            <v>0</v>
          </cell>
          <cell r="I1117">
            <v>0</v>
          </cell>
          <cell r="J1117">
            <v>0</v>
          </cell>
          <cell r="K1117">
            <v>0</v>
          </cell>
        </row>
        <row r="1118">
          <cell r="A1118" t="str">
            <v>17AUNZN</v>
          </cell>
          <cell r="B1118" t="str">
            <v>PASIVOS INTERNOS B.CONTINENTAL ASUMIDOS BC.AC.1674, BBC, BCC</v>
          </cell>
          <cell r="C1118">
            <v>0</v>
          </cell>
          <cell r="D1118">
            <v>0</v>
          </cell>
          <cell r="E1118">
            <v>0</v>
          </cell>
          <cell r="F1118">
            <v>0</v>
          </cell>
          <cell r="G1118">
            <v>0</v>
          </cell>
          <cell r="H1118">
            <v>0</v>
          </cell>
          <cell r="I1118">
            <v>0</v>
          </cell>
          <cell r="J1118">
            <v>0</v>
          </cell>
          <cell r="K1118">
            <v>0</v>
          </cell>
        </row>
        <row r="1119">
          <cell r="A1119" t="str">
            <v>17AVNZN</v>
          </cell>
          <cell r="B1119" t="str">
            <v>CUENTA ESPECIAL ENCAJE ACUERDO 143-01-91D705, BBC, BCC, NAC</v>
          </cell>
          <cell r="C1119">
            <v>0</v>
          </cell>
          <cell r="D1119">
            <v>0</v>
          </cell>
          <cell r="E1119">
            <v>0</v>
          </cell>
          <cell r="F1119">
            <v>0</v>
          </cell>
          <cell r="G1119">
            <v>0</v>
          </cell>
          <cell r="H1119">
            <v>0</v>
          </cell>
          <cell r="I1119">
            <v>0</v>
          </cell>
          <cell r="J1119">
            <v>0</v>
          </cell>
          <cell r="K1119">
            <v>0</v>
          </cell>
        </row>
        <row r="1120">
          <cell r="A1120" t="str">
            <v>-</v>
          </cell>
          <cell r="B1120" t="str">
            <v>DEPOSITOS CUENTA N 2 ACUERDO 1686 ME, BBC, BCC, NAC</v>
          </cell>
          <cell r="C1120">
            <v>0</v>
          </cell>
          <cell r="D1120">
            <v>0</v>
          </cell>
          <cell r="E1120">
            <v>0</v>
          </cell>
          <cell r="F1120">
            <v>0</v>
          </cell>
          <cell r="G1120">
            <v>0</v>
          </cell>
          <cell r="H1120">
            <v>0</v>
          </cell>
          <cell r="I1120">
            <v>0</v>
          </cell>
          <cell r="J1120">
            <v>0</v>
          </cell>
          <cell r="K1120">
            <v>0</v>
          </cell>
        </row>
        <row r="1121">
          <cell r="A1121" t="str">
            <v>14HPNZN</v>
          </cell>
          <cell r="B1121" t="str">
            <v>COMISIONES A BENEFICIO FISCAL P.GAR.DEL ESTADO MN, BBC, BCC,</v>
          </cell>
          <cell r="C1121">
            <v>0</v>
          </cell>
          <cell r="D1121">
            <v>0</v>
          </cell>
          <cell r="E1121">
            <v>0</v>
          </cell>
          <cell r="F1121">
            <v>0</v>
          </cell>
          <cell r="G1121">
            <v>0</v>
          </cell>
          <cell r="H1121">
            <v>0</v>
          </cell>
          <cell r="I1121">
            <v>0</v>
          </cell>
          <cell r="J1121">
            <v>0</v>
          </cell>
          <cell r="K1121">
            <v>0</v>
          </cell>
        </row>
        <row r="1122">
          <cell r="A1122" t="str">
            <v>-</v>
          </cell>
          <cell r="B1122" t="str">
            <v>DEPOSITO A LA VISTA "DIVISAS DE POSICION" ME, BBC, BCC, NAC</v>
          </cell>
          <cell r="C1122">
            <v>0</v>
          </cell>
          <cell r="D1122">
            <v>0</v>
          </cell>
          <cell r="E1122">
            <v>0</v>
          </cell>
          <cell r="F1122">
            <v>0</v>
          </cell>
          <cell r="G1122">
            <v>0</v>
          </cell>
          <cell r="H1122">
            <v>0</v>
          </cell>
          <cell r="I1122">
            <v>0</v>
          </cell>
          <cell r="J1122">
            <v>0</v>
          </cell>
          <cell r="K1122">
            <v>0</v>
          </cell>
        </row>
        <row r="1123">
          <cell r="A1123" t="str">
            <v>14HQNZN</v>
          </cell>
          <cell r="B1123" t="str">
            <v>CUPONES NO COBRADOS P.REDENOM.TITULOS DEUDA EXT.MN, BBC, BCC</v>
          </cell>
          <cell r="C1123">
            <v>0</v>
          </cell>
          <cell r="D1123">
            <v>0</v>
          </cell>
          <cell r="E1123">
            <v>0</v>
          </cell>
          <cell r="F1123">
            <v>0</v>
          </cell>
          <cell r="G1123">
            <v>0</v>
          </cell>
          <cell r="H1123">
            <v>0</v>
          </cell>
          <cell r="I1123">
            <v>0</v>
          </cell>
          <cell r="J1123">
            <v>0</v>
          </cell>
          <cell r="K1123">
            <v>0</v>
          </cell>
        </row>
        <row r="1124">
          <cell r="A1124" t="str">
            <v>14HVNZN</v>
          </cell>
          <cell r="B1124" t="str">
            <v>CUPONES VENCIDOS POR PAGAR PTF MN., BBC, BCC, NAC</v>
          </cell>
          <cell r="C1124">
            <v>0</v>
          </cell>
          <cell r="D1124">
            <v>0</v>
          </cell>
          <cell r="E1124">
            <v>0</v>
          </cell>
          <cell r="F1124">
            <v>0</v>
          </cell>
          <cell r="G1124">
            <v>0</v>
          </cell>
          <cell r="H1124">
            <v>0</v>
          </cell>
          <cell r="I1124">
            <v>0</v>
          </cell>
          <cell r="J1124">
            <v>0</v>
          </cell>
          <cell r="K1124">
            <v>0</v>
          </cell>
        </row>
        <row r="1125">
          <cell r="A1125" t="str">
            <v>14IWNZN</v>
          </cell>
          <cell r="B1125" t="str">
            <v>DEPOSITOS A PLAZO EN UF BECH ACDO 1868 MN, BBC, BCC, NAC</v>
          </cell>
          <cell r="C1125">
            <v>0</v>
          </cell>
          <cell r="D1125">
            <v>0</v>
          </cell>
          <cell r="E1125">
            <v>0</v>
          </cell>
          <cell r="F1125">
            <v>0</v>
          </cell>
          <cell r="G1125">
            <v>0</v>
          </cell>
          <cell r="H1125">
            <v>0</v>
          </cell>
          <cell r="I1125">
            <v>0</v>
          </cell>
          <cell r="J1125">
            <v>0</v>
          </cell>
          <cell r="K1125">
            <v>0</v>
          </cell>
        </row>
        <row r="1126">
          <cell r="A1126" t="str">
            <v>14IXNZN</v>
          </cell>
          <cell r="B1126" t="str">
            <v>REAJ PGAR DEPOSITOS A PLAZO UF BECH AC.1868 MN, BBC, BCC, NA</v>
          </cell>
          <cell r="C1126">
            <v>0</v>
          </cell>
          <cell r="D1126">
            <v>0</v>
          </cell>
          <cell r="E1126">
            <v>0</v>
          </cell>
          <cell r="F1126">
            <v>0</v>
          </cell>
          <cell r="G1126">
            <v>0</v>
          </cell>
          <cell r="H1126">
            <v>0</v>
          </cell>
          <cell r="I1126">
            <v>0</v>
          </cell>
          <cell r="J1126">
            <v>0</v>
          </cell>
          <cell r="K1126">
            <v>0</v>
          </cell>
        </row>
        <row r="1127">
          <cell r="A1127" t="str">
            <v>-</v>
          </cell>
          <cell r="B1127" t="str">
            <v xml:space="preserve">PRBC COMPRADOS CON PACTO DE RETROVENTA POR PAGAR, BBC, BCC, </v>
          </cell>
          <cell r="C1127">
            <v>0</v>
          </cell>
          <cell r="D1127">
            <v>0</v>
          </cell>
          <cell r="E1127">
            <v>0</v>
          </cell>
          <cell r="F1127">
            <v>0</v>
          </cell>
          <cell r="G1127">
            <v>0</v>
          </cell>
          <cell r="H1127">
            <v>0</v>
          </cell>
          <cell r="I1127">
            <v>0</v>
          </cell>
          <cell r="J1127">
            <v>0</v>
          </cell>
          <cell r="K1127">
            <v>0</v>
          </cell>
        </row>
        <row r="1128">
          <cell r="A1128" t="str">
            <v>-</v>
          </cell>
          <cell r="B1128" t="str">
            <v xml:space="preserve">CUENTA ESP.ENAP CAP HORN METHANOL LTD.AC.1695 ME, BBC, BCC, </v>
          </cell>
          <cell r="C1128">
            <v>0</v>
          </cell>
          <cell r="D1128">
            <v>0</v>
          </cell>
          <cell r="E1128">
            <v>0</v>
          </cell>
          <cell r="F1128">
            <v>0</v>
          </cell>
          <cell r="G1128">
            <v>0</v>
          </cell>
          <cell r="H1128">
            <v>0</v>
          </cell>
          <cell r="I1128">
            <v>0</v>
          </cell>
          <cell r="J1128">
            <v>0</v>
          </cell>
          <cell r="K1128">
            <v>0</v>
          </cell>
        </row>
        <row r="1129">
          <cell r="A1129" t="str">
            <v>-</v>
          </cell>
          <cell r="B1129" t="str">
            <v>DEPOSITOS BANCO DEL ESTADO DE CHILE ACDO. 1917, BBC, BCC, NA</v>
          </cell>
          <cell r="C1129">
            <v>0</v>
          </cell>
          <cell r="D1129">
            <v>0</v>
          </cell>
          <cell r="E1129">
            <v>0</v>
          </cell>
          <cell r="F1129">
            <v>0</v>
          </cell>
          <cell r="G1129">
            <v>0</v>
          </cell>
          <cell r="H1129">
            <v>0</v>
          </cell>
          <cell r="I1129">
            <v>0</v>
          </cell>
          <cell r="J1129">
            <v>0</v>
          </cell>
          <cell r="K1129">
            <v>0</v>
          </cell>
        </row>
        <row r="1130">
          <cell r="A1130" t="str">
            <v>14IZNZN</v>
          </cell>
          <cell r="B1130" t="str">
            <v>CUPONES VENCIDOS POR PAGAR MN, BBC, BCC, NAC</v>
          </cell>
          <cell r="C1130">
            <v>28</v>
          </cell>
          <cell r="D1130">
            <v>48</v>
          </cell>
          <cell r="E1130">
            <v>34</v>
          </cell>
          <cell r="F1130">
            <v>13</v>
          </cell>
          <cell r="G1130">
            <v>21</v>
          </cell>
          <cell r="H1130">
            <v>20</v>
          </cell>
          <cell r="I1130">
            <v>1</v>
          </cell>
          <cell r="J1130">
            <v>3</v>
          </cell>
          <cell r="K1130">
            <v>2</v>
          </cell>
        </row>
        <row r="1131">
          <cell r="A1131" t="str">
            <v>14JENZN</v>
          </cell>
          <cell r="B1131" t="str">
            <v>DEPOSITO DE LIQUIDEZ INSTITUCI, BBC, BCC, NAC</v>
          </cell>
          <cell r="C1131">
            <v>0</v>
          </cell>
          <cell r="D1131">
            <v>0</v>
          </cell>
          <cell r="E1131">
            <v>11000</v>
          </cell>
          <cell r="F1131">
            <v>0</v>
          </cell>
          <cell r="G1131">
            <v>0</v>
          </cell>
          <cell r="H1131">
            <v>0</v>
          </cell>
          <cell r="I1131">
            <v>0</v>
          </cell>
          <cell r="J1131">
            <v>0</v>
          </cell>
          <cell r="K1131">
            <v>0</v>
          </cell>
        </row>
        <row r="1132">
          <cell r="A1132" t="str">
            <v>14BGXZN</v>
          </cell>
          <cell r="B1132" t="str">
            <v xml:space="preserve">  .OTRAS OBLIGACIONES ME</v>
          </cell>
          <cell r="C1132">
            <v>249889</v>
          </cell>
          <cell r="D1132">
            <v>339021</v>
          </cell>
          <cell r="E1132">
            <v>333864</v>
          </cell>
          <cell r="F1132">
            <v>307436</v>
          </cell>
          <cell r="G1132">
            <v>149647</v>
          </cell>
          <cell r="H1132">
            <v>89042</v>
          </cell>
          <cell r="I1132">
            <v>109187</v>
          </cell>
          <cell r="J1132">
            <v>96066</v>
          </cell>
          <cell r="K1132">
            <v>104896</v>
          </cell>
        </row>
        <row r="1133">
          <cell r="A1133" t="str">
            <v>-</v>
          </cell>
          <cell r="B1133" t="str">
            <v>CUENTAS CORRIENTES AAP NACIONAL MN, BBC, BCC, EXT</v>
          </cell>
          <cell r="C1133">
            <v>0</v>
          </cell>
          <cell r="D1133">
            <v>0</v>
          </cell>
          <cell r="E1133">
            <v>0</v>
          </cell>
          <cell r="F1133">
            <v>0</v>
          </cell>
          <cell r="G1133">
            <v>0</v>
          </cell>
          <cell r="H1133">
            <v>0</v>
          </cell>
          <cell r="I1133">
            <v>0</v>
          </cell>
          <cell r="J1133">
            <v>0</v>
          </cell>
          <cell r="K1133">
            <v>0</v>
          </cell>
        </row>
        <row r="1134">
          <cell r="A1134" t="str">
            <v>15EBEZN</v>
          </cell>
          <cell r="B1134" t="str">
            <v xml:space="preserve">CUENTAS CORRIENTES SINAP Y OROS ORG. FINANCIEROS, BBC, BCC, </v>
          </cell>
          <cell r="C1134">
            <v>0</v>
          </cell>
          <cell r="D1134">
            <v>0</v>
          </cell>
          <cell r="E1134">
            <v>0</v>
          </cell>
          <cell r="F1134">
            <v>0</v>
          </cell>
          <cell r="G1134">
            <v>0</v>
          </cell>
          <cell r="H1134">
            <v>0</v>
          </cell>
          <cell r="I1134">
            <v>0</v>
          </cell>
          <cell r="J1134">
            <v>0</v>
          </cell>
          <cell r="K1134">
            <v>0</v>
          </cell>
        </row>
        <row r="1135">
          <cell r="A1135" t="str">
            <v>15DBEZN</v>
          </cell>
          <cell r="B1135" t="str">
            <v>CTAS.CTES.BCOS.COMERC.ME, BBC, BCC, EXT</v>
          </cell>
          <cell r="C1135">
            <v>244528</v>
          </cell>
          <cell r="D1135">
            <v>334884</v>
          </cell>
          <cell r="E1135">
            <v>332403</v>
          </cell>
          <cell r="F1135">
            <v>298176</v>
          </cell>
          <cell r="G1135">
            <v>71949</v>
          </cell>
          <cell r="H1135">
            <v>79025</v>
          </cell>
          <cell r="I1135">
            <v>97930</v>
          </cell>
          <cell r="J1135">
            <v>87309</v>
          </cell>
          <cell r="K1135">
            <v>96161</v>
          </cell>
        </row>
        <row r="1136">
          <cell r="A1136" t="str">
            <v>15DCEZN</v>
          </cell>
          <cell r="B1136" t="str">
            <v>CTAS.CTES.BCO.ESTADO  ME, BBC, BCC, EXT</v>
          </cell>
          <cell r="C1136">
            <v>82</v>
          </cell>
          <cell r="D1136">
            <v>279</v>
          </cell>
          <cell r="E1136">
            <v>315</v>
          </cell>
          <cell r="F1136">
            <v>4630</v>
          </cell>
          <cell r="G1136">
            <v>4464</v>
          </cell>
          <cell r="H1136">
            <v>7678</v>
          </cell>
          <cell r="I1136">
            <v>3842</v>
          </cell>
          <cell r="J1136">
            <v>7497</v>
          </cell>
          <cell r="K1136">
            <v>7557</v>
          </cell>
        </row>
        <row r="1137">
          <cell r="A1137" t="str">
            <v>15ACEZN</v>
          </cell>
          <cell r="B1137" t="str">
            <v>CTAS. CTES. INSTITUCIONES SEMIFISCALES ME, BBC, BCC, EXT</v>
          </cell>
          <cell r="C1137">
            <v>0</v>
          </cell>
          <cell r="D1137">
            <v>0</v>
          </cell>
          <cell r="E1137">
            <v>0</v>
          </cell>
          <cell r="F1137">
            <v>0</v>
          </cell>
          <cell r="G1137">
            <v>0</v>
          </cell>
          <cell r="H1137">
            <v>0</v>
          </cell>
          <cell r="I1137">
            <v>0</v>
          </cell>
          <cell r="J1137">
            <v>0</v>
          </cell>
          <cell r="K1137">
            <v>0</v>
          </cell>
        </row>
        <row r="1138">
          <cell r="A1138" t="str">
            <v>15BBEZN</v>
          </cell>
          <cell r="B1138" t="str">
            <v>CTAS.CTES.CODELCO-CHILE  ME, BBC, BCC, EXT</v>
          </cell>
          <cell r="C1138">
            <v>33</v>
          </cell>
          <cell r="D1138">
            <v>112</v>
          </cell>
          <cell r="E1138">
            <v>112</v>
          </cell>
          <cell r="F1138">
            <v>308</v>
          </cell>
          <cell r="G1138">
            <v>45</v>
          </cell>
          <cell r="H1138">
            <v>51</v>
          </cell>
          <cell r="I1138">
            <v>16</v>
          </cell>
          <cell r="J1138">
            <v>233</v>
          </cell>
          <cell r="K1138">
            <v>45</v>
          </cell>
        </row>
        <row r="1139">
          <cell r="A1139" t="str">
            <v>17EDEZN</v>
          </cell>
          <cell r="B1139" t="str">
            <v>CUENTAS CTES.ORG.INTERNAC. ME, BBC, BCC, EXT</v>
          </cell>
          <cell r="C1139">
            <v>0</v>
          </cell>
          <cell r="D1139">
            <v>0</v>
          </cell>
          <cell r="E1139">
            <v>0</v>
          </cell>
          <cell r="F1139">
            <v>0</v>
          </cell>
          <cell r="G1139">
            <v>0</v>
          </cell>
          <cell r="H1139">
            <v>0</v>
          </cell>
          <cell r="I1139">
            <v>0</v>
          </cell>
          <cell r="J1139">
            <v>0</v>
          </cell>
          <cell r="K1139">
            <v>0</v>
          </cell>
        </row>
        <row r="1140">
          <cell r="A1140" t="str">
            <v>17DTEZN</v>
          </cell>
          <cell r="B1140" t="str">
            <v>CTAS.CTES. SECTOR NO FINANCIERO  ME, BBC, BCC, EXT</v>
          </cell>
          <cell r="C1140">
            <v>0</v>
          </cell>
          <cell r="D1140">
            <v>0</v>
          </cell>
          <cell r="E1140">
            <v>0</v>
          </cell>
          <cell r="F1140">
            <v>0</v>
          </cell>
          <cell r="G1140">
            <v>0</v>
          </cell>
          <cell r="H1140">
            <v>0</v>
          </cell>
          <cell r="I1140">
            <v>0</v>
          </cell>
          <cell r="J1140">
            <v>0</v>
          </cell>
          <cell r="K1140">
            <v>0</v>
          </cell>
        </row>
        <row r="1141">
          <cell r="A1141" t="str">
            <v>17DHEZN</v>
          </cell>
          <cell r="B1141" t="str">
            <v>RETENCIONES JUDICIALES EN CTAS.CTES.MN, BBC, BCC, EXT</v>
          </cell>
          <cell r="C1141">
            <v>0</v>
          </cell>
          <cell r="D1141">
            <v>0</v>
          </cell>
          <cell r="E1141">
            <v>0</v>
          </cell>
          <cell r="F1141">
            <v>0</v>
          </cell>
          <cell r="G1141">
            <v>0</v>
          </cell>
          <cell r="H1141">
            <v>0</v>
          </cell>
          <cell r="I1141">
            <v>0</v>
          </cell>
          <cell r="J1141">
            <v>0</v>
          </cell>
          <cell r="K1141">
            <v>0</v>
          </cell>
        </row>
        <row r="1142">
          <cell r="A1142" t="str">
            <v>15IDEZN</v>
          </cell>
          <cell r="B1142" t="str">
            <v>DEPOSITOS TERCEROS BLANQUEO DIVISAS DL 110, BBC, BCC, EXT</v>
          </cell>
          <cell r="C1142">
            <v>0</v>
          </cell>
          <cell r="D1142">
            <v>0</v>
          </cell>
          <cell r="E1142">
            <v>0</v>
          </cell>
          <cell r="F1142">
            <v>0</v>
          </cell>
          <cell r="G1142">
            <v>0</v>
          </cell>
          <cell r="H1142">
            <v>0</v>
          </cell>
          <cell r="I1142">
            <v>0</v>
          </cell>
          <cell r="J1142">
            <v>0</v>
          </cell>
          <cell r="K1142">
            <v>0</v>
          </cell>
        </row>
        <row r="1143">
          <cell r="A1143" t="str">
            <v>15HBEZN</v>
          </cell>
          <cell r="B1143" t="str">
            <v>DEP.CHEQUES ME RECIB.COBR.ME, BBC, BCC, EXT</v>
          </cell>
          <cell r="C1143">
            <v>0</v>
          </cell>
          <cell r="D1143">
            <v>0</v>
          </cell>
          <cell r="E1143">
            <v>0</v>
          </cell>
          <cell r="F1143">
            <v>0</v>
          </cell>
          <cell r="G1143">
            <v>0</v>
          </cell>
          <cell r="H1143">
            <v>0</v>
          </cell>
          <cell r="I1143">
            <v>0</v>
          </cell>
          <cell r="J1143">
            <v>0</v>
          </cell>
          <cell r="K1143">
            <v>0</v>
          </cell>
        </row>
        <row r="1144">
          <cell r="A1144" t="str">
            <v>15IFEZN</v>
          </cell>
          <cell r="B1144" t="str">
            <v>VARIOS ACREEDORES MN, BBC, BCC, EXT</v>
          </cell>
          <cell r="C1144">
            <v>0</v>
          </cell>
          <cell r="D1144">
            <v>0</v>
          </cell>
          <cell r="E1144">
            <v>0</v>
          </cell>
          <cell r="F1144">
            <v>0</v>
          </cell>
          <cell r="G1144">
            <v>0</v>
          </cell>
          <cell r="H1144">
            <v>0</v>
          </cell>
          <cell r="I1144">
            <v>0</v>
          </cell>
          <cell r="J1144">
            <v>0</v>
          </cell>
          <cell r="K1144">
            <v>0</v>
          </cell>
        </row>
        <row r="1145">
          <cell r="A1145" t="str">
            <v>15CBEZN</v>
          </cell>
          <cell r="B1145" t="str">
            <v>CHEQUES DE LA GERENCIA ME, BBC, BCC, EXT</v>
          </cell>
          <cell r="C1145">
            <v>0</v>
          </cell>
          <cell r="D1145">
            <v>0</v>
          </cell>
          <cell r="E1145">
            <v>0</v>
          </cell>
          <cell r="F1145">
            <v>0</v>
          </cell>
          <cell r="G1145">
            <v>0</v>
          </cell>
          <cell r="H1145">
            <v>0</v>
          </cell>
          <cell r="I1145">
            <v>0</v>
          </cell>
          <cell r="J1145">
            <v>0</v>
          </cell>
          <cell r="K1145">
            <v>0</v>
          </cell>
        </row>
        <row r="1146">
          <cell r="A1146" t="str">
            <v>16LAEZN</v>
          </cell>
          <cell r="B1146" t="str">
            <v>V.A.TESGRAL  ME, BBC, BCC, EXT</v>
          </cell>
          <cell r="C1146">
            <v>0</v>
          </cell>
          <cell r="D1146">
            <v>0</v>
          </cell>
          <cell r="E1146">
            <v>0</v>
          </cell>
          <cell r="F1146">
            <v>0</v>
          </cell>
          <cell r="G1146">
            <v>0</v>
          </cell>
          <cell r="H1146">
            <v>0</v>
          </cell>
          <cell r="I1146">
            <v>0</v>
          </cell>
          <cell r="J1146">
            <v>0</v>
          </cell>
          <cell r="K1146">
            <v>0</v>
          </cell>
        </row>
        <row r="1147">
          <cell r="A1147" t="str">
            <v>15HCEZN</v>
          </cell>
          <cell r="B1147" t="str">
            <v>TRANSF.BCOS.POR EFECTUAR  ME, BBC, BCC, EXT</v>
          </cell>
          <cell r="C1147">
            <v>1469</v>
          </cell>
          <cell r="D1147">
            <v>0</v>
          </cell>
          <cell r="E1147">
            <v>0</v>
          </cell>
          <cell r="F1147">
            <v>528</v>
          </cell>
          <cell r="G1147">
            <v>355</v>
          </cell>
          <cell r="H1147">
            <v>0</v>
          </cell>
          <cell r="I1147">
            <v>6351</v>
          </cell>
          <cell r="J1147">
            <v>0</v>
          </cell>
          <cell r="K1147">
            <v>333</v>
          </cell>
        </row>
        <row r="1148">
          <cell r="A1148" t="str">
            <v>17BDEZN</v>
          </cell>
          <cell r="B1148" t="str">
            <v>VRIOS.ACREED.PART.SUJ.PRESC.ME, BBC, BCC, EXT</v>
          </cell>
          <cell r="C1148">
            <v>0</v>
          </cell>
          <cell r="D1148">
            <v>0</v>
          </cell>
          <cell r="E1148">
            <v>0</v>
          </cell>
          <cell r="F1148">
            <v>0</v>
          </cell>
          <cell r="G1148">
            <v>0</v>
          </cell>
          <cell r="H1148">
            <v>0</v>
          </cell>
          <cell r="I1148">
            <v>0</v>
          </cell>
          <cell r="J1148">
            <v>0</v>
          </cell>
          <cell r="K1148">
            <v>0</v>
          </cell>
        </row>
        <row r="1149">
          <cell r="A1149" t="str">
            <v>17BEEZN</v>
          </cell>
          <cell r="B1149" t="str">
            <v>VRIOS.ACREED.CHEQ.GIR.NO COBR., BBC, BCC, EXT</v>
          </cell>
          <cell r="C1149">
            <v>1</v>
          </cell>
          <cell r="D1149">
            <v>1</v>
          </cell>
          <cell r="E1149">
            <v>1</v>
          </cell>
          <cell r="F1149">
            <v>1</v>
          </cell>
          <cell r="G1149">
            <v>0</v>
          </cell>
          <cell r="H1149">
            <v>0</v>
          </cell>
          <cell r="I1149">
            <v>0</v>
          </cell>
          <cell r="J1149">
            <v>0</v>
          </cell>
          <cell r="K1149">
            <v>0</v>
          </cell>
        </row>
        <row r="1150">
          <cell r="A1150" t="str">
            <v>16BHEZN</v>
          </cell>
          <cell r="B1150" t="str">
            <v>VRIOS.ACREED.FISCO DL 1444 ME, BBC, BCC, EXT</v>
          </cell>
          <cell r="C1150">
            <v>0</v>
          </cell>
          <cell r="D1150">
            <v>0</v>
          </cell>
          <cell r="E1150">
            <v>0</v>
          </cell>
          <cell r="F1150">
            <v>0</v>
          </cell>
          <cell r="G1150">
            <v>0</v>
          </cell>
          <cell r="H1150">
            <v>0</v>
          </cell>
          <cell r="I1150">
            <v>0</v>
          </cell>
          <cell r="J1150">
            <v>0</v>
          </cell>
          <cell r="K1150">
            <v>0</v>
          </cell>
        </row>
        <row r="1151">
          <cell r="A1151" t="str">
            <v>15INEZN</v>
          </cell>
          <cell r="B1151" t="str">
            <v>SALD. INMOVILIZ. DL 2099 ME, BBC, BCC, EXT</v>
          </cell>
          <cell r="C1151">
            <v>98</v>
          </cell>
          <cell r="D1151">
            <v>101</v>
          </cell>
          <cell r="E1151">
            <v>98</v>
          </cell>
          <cell r="F1151">
            <v>95</v>
          </cell>
          <cell r="G1151">
            <v>93</v>
          </cell>
          <cell r="H1151">
            <v>88</v>
          </cell>
          <cell r="I1151">
            <v>89</v>
          </cell>
          <cell r="J1151">
            <v>87</v>
          </cell>
          <cell r="K1151">
            <v>83</v>
          </cell>
        </row>
        <row r="1152">
          <cell r="A1152" t="str">
            <v>15HGEZN</v>
          </cell>
          <cell r="B1152" t="str">
            <v>DEP. OBLIGATORIOS POR CREDITOS DEL EXTERIOR, BBC, BCC, EXT</v>
          </cell>
          <cell r="C1152">
            <v>0</v>
          </cell>
          <cell r="D1152">
            <v>0</v>
          </cell>
          <cell r="E1152">
            <v>0</v>
          </cell>
          <cell r="F1152">
            <v>0</v>
          </cell>
          <cell r="G1152">
            <v>0</v>
          </cell>
          <cell r="H1152">
            <v>0</v>
          </cell>
          <cell r="I1152">
            <v>0</v>
          </cell>
          <cell r="J1152">
            <v>0</v>
          </cell>
          <cell r="K1152">
            <v>0</v>
          </cell>
        </row>
        <row r="1153">
          <cell r="A1153" t="str">
            <v>17BXEZN</v>
          </cell>
          <cell r="B1153" t="str">
            <v>ACREENCIAS VARIAS PARA SECCION PREVISION MN, BBC, BCC, EXT</v>
          </cell>
          <cell r="C1153">
            <v>0</v>
          </cell>
          <cell r="D1153">
            <v>0</v>
          </cell>
          <cell r="E1153">
            <v>0</v>
          </cell>
          <cell r="F1153">
            <v>0</v>
          </cell>
          <cell r="G1153">
            <v>0</v>
          </cell>
          <cell r="H1153">
            <v>0</v>
          </cell>
          <cell r="I1153">
            <v>0</v>
          </cell>
          <cell r="J1153">
            <v>0</v>
          </cell>
          <cell r="K1153">
            <v>0</v>
          </cell>
        </row>
        <row r="1154">
          <cell r="A1154" t="str">
            <v>14ICEZN</v>
          </cell>
          <cell r="B1154" t="str">
            <v>RETENC.IMPTOS.SEC.PRIV. MN, BBC, BCC, EXT</v>
          </cell>
          <cell r="C1154">
            <v>12</v>
          </cell>
          <cell r="D1154">
            <v>3</v>
          </cell>
          <cell r="E1154">
            <v>11</v>
          </cell>
          <cell r="F1154">
            <v>134</v>
          </cell>
          <cell r="G1154">
            <v>11</v>
          </cell>
          <cell r="H1154">
            <v>68</v>
          </cell>
          <cell r="I1154">
            <v>4</v>
          </cell>
          <cell r="J1154">
            <v>30</v>
          </cell>
          <cell r="K1154">
            <v>6</v>
          </cell>
        </row>
        <row r="1155">
          <cell r="A1155" t="str">
            <v>-</v>
          </cell>
          <cell r="B1155" t="str">
            <v>FDO.RECONSTR.ECON.NACIONAL MN, BBC, BCC, EXT</v>
          </cell>
          <cell r="C1155">
            <v>0</v>
          </cell>
          <cell r="D1155">
            <v>0</v>
          </cell>
          <cell r="E1155">
            <v>0</v>
          </cell>
          <cell r="F1155">
            <v>0</v>
          </cell>
          <cell r="G1155">
            <v>0</v>
          </cell>
          <cell r="H1155">
            <v>0</v>
          </cell>
          <cell r="I1155">
            <v>0</v>
          </cell>
          <cell r="J1155">
            <v>0</v>
          </cell>
          <cell r="K1155">
            <v>0</v>
          </cell>
        </row>
        <row r="1156">
          <cell r="A1156" t="str">
            <v>-</v>
          </cell>
          <cell r="B1156" t="str">
            <v>SUPINT.DE BCOS.E INST.FINANCIERAS DEP.GTIA.ART36 M, BBC, BCC</v>
          </cell>
          <cell r="C1156">
            <v>0</v>
          </cell>
          <cell r="D1156">
            <v>0</v>
          </cell>
          <cell r="E1156">
            <v>0</v>
          </cell>
          <cell r="F1156">
            <v>0</v>
          </cell>
          <cell r="G1156">
            <v>0</v>
          </cell>
          <cell r="H1156">
            <v>0</v>
          </cell>
          <cell r="I1156">
            <v>0</v>
          </cell>
          <cell r="J1156">
            <v>0</v>
          </cell>
          <cell r="K1156">
            <v>0</v>
          </cell>
        </row>
        <row r="1157">
          <cell r="A1157" t="str">
            <v>14AJEZN</v>
          </cell>
          <cell r="B1157" t="str">
            <v>CUENTAS Y DOCTOS.POR PAGAR MN, BBC, BCC, EXT</v>
          </cell>
          <cell r="C1157">
            <v>2536</v>
          </cell>
          <cell r="D1157">
            <v>2541</v>
          </cell>
          <cell r="E1157">
            <v>459</v>
          </cell>
          <cell r="F1157">
            <v>997</v>
          </cell>
          <cell r="G1157">
            <v>1264</v>
          </cell>
          <cell r="H1157">
            <v>1687</v>
          </cell>
          <cell r="I1157">
            <v>582</v>
          </cell>
          <cell r="J1157">
            <v>540</v>
          </cell>
          <cell r="K1157">
            <v>360</v>
          </cell>
        </row>
        <row r="1158">
          <cell r="A1158" t="str">
            <v>-</v>
          </cell>
          <cell r="B1158" t="str">
            <v>IMPTO.VTAS.SERV.IVA-DEB.FISC., BBC, BCC, EXT</v>
          </cell>
          <cell r="C1158">
            <v>0</v>
          </cell>
          <cell r="D1158">
            <v>0</v>
          </cell>
          <cell r="E1158">
            <v>0</v>
          </cell>
          <cell r="F1158">
            <v>0</v>
          </cell>
          <cell r="G1158">
            <v>0</v>
          </cell>
          <cell r="H1158">
            <v>0</v>
          </cell>
          <cell r="I1158">
            <v>0</v>
          </cell>
          <cell r="J1158">
            <v>0</v>
          </cell>
          <cell r="K1158">
            <v>0</v>
          </cell>
        </row>
        <row r="1159">
          <cell r="A1159" t="str">
            <v>16BOEZN</v>
          </cell>
          <cell r="B1159" t="str">
            <v>MULTAS POR ENTERAR TESOR. MN, BBC, BCC, EXT</v>
          </cell>
          <cell r="C1159">
            <v>0</v>
          </cell>
          <cell r="D1159">
            <v>0</v>
          </cell>
          <cell r="E1159">
            <v>0</v>
          </cell>
          <cell r="F1159">
            <v>0</v>
          </cell>
          <cell r="G1159">
            <v>0</v>
          </cell>
          <cell r="H1159">
            <v>0</v>
          </cell>
          <cell r="I1159">
            <v>0</v>
          </cell>
          <cell r="J1159">
            <v>0</v>
          </cell>
          <cell r="K1159">
            <v>0</v>
          </cell>
        </row>
        <row r="1160">
          <cell r="A1160" t="str">
            <v>14GEEZN</v>
          </cell>
          <cell r="B1160" t="str">
            <v>DEP.CONST.ENCAJE-CORFO MN, BBC, BCC, EXT</v>
          </cell>
          <cell r="C1160">
            <v>58</v>
          </cell>
          <cell r="D1160">
            <v>60</v>
          </cell>
          <cell r="E1160">
            <v>58</v>
          </cell>
          <cell r="F1160">
            <v>56</v>
          </cell>
          <cell r="G1160">
            <v>56</v>
          </cell>
          <cell r="H1160">
            <v>55</v>
          </cell>
          <cell r="I1160">
            <v>56</v>
          </cell>
          <cell r="J1160">
            <v>56</v>
          </cell>
          <cell r="K1160">
            <v>52</v>
          </cell>
        </row>
        <row r="1161">
          <cell r="A1161" t="str">
            <v>-</v>
          </cell>
          <cell r="B1161" t="str">
            <v>ACREEDORES POR VENCIM. DE CAR EX VHR, BBC, BCC, EXT</v>
          </cell>
          <cell r="C1161">
            <v>0</v>
          </cell>
          <cell r="D1161">
            <v>0</v>
          </cell>
          <cell r="E1161">
            <v>0</v>
          </cell>
          <cell r="F1161">
            <v>0</v>
          </cell>
          <cell r="G1161">
            <v>0</v>
          </cell>
          <cell r="H1161">
            <v>0</v>
          </cell>
          <cell r="I1161">
            <v>0</v>
          </cell>
          <cell r="J1161">
            <v>0</v>
          </cell>
          <cell r="K1161">
            <v>0</v>
          </cell>
        </row>
        <row r="1162">
          <cell r="A1162" t="str">
            <v>-</v>
          </cell>
          <cell r="B1162" t="str">
            <v xml:space="preserve">COTIZ.AL FDO.INDEMNIZACION VOLUNTARIA P.DEVOLVER, BBC, BCC, </v>
          </cell>
          <cell r="C1162">
            <v>0</v>
          </cell>
          <cell r="D1162">
            <v>0</v>
          </cell>
          <cell r="E1162">
            <v>0</v>
          </cell>
          <cell r="F1162">
            <v>0</v>
          </cell>
          <cell r="G1162">
            <v>0</v>
          </cell>
          <cell r="H1162">
            <v>0</v>
          </cell>
          <cell r="I1162">
            <v>0</v>
          </cell>
          <cell r="J1162">
            <v>0</v>
          </cell>
          <cell r="K1162">
            <v>0</v>
          </cell>
        </row>
        <row r="1163">
          <cell r="A1163" t="str">
            <v>-</v>
          </cell>
          <cell r="B1163" t="str">
            <v>CORREC.MONET.PROV.S/COTIZ.AL FDO DE IND.VOLUN.P/DE, BBC, BCC</v>
          </cell>
          <cell r="C1163">
            <v>0</v>
          </cell>
          <cell r="D1163">
            <v>0</v>
          </cell>
          <cell r="E1163">
            <v>0</v>
          </cell>
          <cell r="F1163">
            <v>0</v>
          </cell>
          <cell r="G1163">
            <v>0</v>
          </cell>
          <cell r="H1163">
            <v>0</v>
          </cell>
          <cell r="I1163">
            <v>0</v>
          </cell>
          <cell r="J1163">
            <v>0</v>
          </cell>
          <cell r="K1163">
            <v>0</v>
          </cell>
        </row>
        <row r="1164">
          <cell r="A1164" t="str">
            <v>15HJEZN</v>
          </cell>
          <cell r="B1164" t="str">
            <v>DEP.OBLIG.P.CREDITOS DEL SISTEMA BANCARIO, BBC, BCC, EXT</v>
          </cell>
          <cell r="C1164">
            <v>0</v>
          </cell>
          <cell r="D1164">
            <v>0</v>
          </cell>
          <cell r="E1164">
            <v>0</v>
          </cell>
          <cell r="F1164">
            <v>0</v>
          </cell>
          <cell r="G1164">
            <v>0</v>
          </cell>
          <cell r="H1164">
            <v>0</v>
          </cell>
          <cell r="I1164">
            <v>0</v>
          </cell>
          <cell r="J1164">
            <v>0</v>
          </cell>
          <cell r="K1164">
            <v>0</v>
          </cell>
        </row>
        <row r="1165">
          <cell r="A1165" t="str">
            <v>14GMEZN</v>
          </cell>
          <cell r="B1165" t="str">
            <v>SALDO PRECIO POR PAGARES ADQ.AL BCO.DEL ESTADO ME, BBC, BCC,</v>
          </cell>
          <cell r="C1165">
            <v>0</v>
          </cell>
          <cell r="D1165">
            <v>0</v>
          </cell>
          <cell r="E1165">
            <v>0</v>
          </cell>
          <cell r="F1165">
            <v>0</v>
          </cell>
          <cell r="G1165">
            <v>0</v>
          </cell>
          <cell r="H1165">
            <v>0</v>
          </cell>
          <cell r="I1165">
            <v>0</v>
          </cell>
          <cell r="J1165">
            <v>0</v>
          </cell>
          <cell r="K1165">
            <v>0</v>
          </cell>
        </row>
        <row r="1166">
          <cell r="A1166" t="str">
            <v>17EEEZN</v>
          </cell>
          <cell r="B1166" t="str">
            <v>DEP.A PLAZO BCOS.NACIONALES Y SECTOR PUBLICO, BBC, BCC, EXT</v>
          </cell>
          <cell r="C1166">
            <v>0</v>
          </cell>
          <cell r="D1166">
            <v>0</v>
          </cell>
          <cell r="E1166">
            <v>0</v>
          </cell>
          <cell r="F1166">
            <v>0</v>
          </cell>
          <cell r="G1166">
            <v>0</v>
          </cell>
          <cell r="H1166">
            <v>0</v>
          </cell>
          <cell r="I1166">
            <v>0</v>
          </cell>
          <cell r="J1166">
            <v>0</v>
          </cell>
          <cell r="K1166">
            <v>0</v>
          </cell>
        </row>
        <row r="1167">
          <cell r="A1167" t="str">
            <v>15IQEZN</v>
          </cell>
          <cell r="B1167" t="str">
            <v>DEPOS.OBLIG.P.CRED.DEL EXTERIOR ENTREGADOS EN GAR., BBC, BCC</v>
          </cell>
          <cell r="C1167">
            <v>0</v>
          </cell>
          <cell r="D1167">
            <v>0</v>
          </cell>
          <cell r="E1167">
            <v>0</v>
          </cell>
          <cell r="F1167">
            <v>0</v>
          </cell>
          <cell r="G1167">
            <v>0</v>
          </cell>
          <cell r="H1167">
            <v>0</v>
          </cell>
          <cell r="I1167">
            <v>0</v>
          </cell>
          <cell r="J1167">
            <v>0</v>
          </cell>
          <cell r="K1167">
            <v>0</v>
          </cell>
        </row>
        <row r="1168">
          <cell r="A1168" t="str">
            <v>17ECEZN</v>
          </cell>
          <cell r="B1168" t="str">
            <v>OBLIG. C. EL BCO. DEL ESTADO  MN, BBC, BCC, EXT</v>
          </cell>
          <cell r="C1168">
            <v>0</v>
          </cell>
          <cell r="D1168">
            <v>0</v>
          </cell>
          <cell r="E1168">
            <v>0</v>
          </cell>
          <cell r="F1168">
            <v>0</v>
          </cell>
          <cell r="G1168">
            <v>0</v>
          </cell>
          <cell r="H1168">
            <v>0</v>
          </cell>
          <cell r="I1168">
            <v>0</v>
          </cell>
          <cell r="J1168">
            <v>0</v>
          </cell>
          <cell r="K1168">
            <v>0</v>
          </cell>
        </row>
        <row r="1169">
          <cell r="A1169" t="str">
            <v>15IREZN</v>
          </cell>
          <cell r="B1169" t="str">
            <v>5%  DEPOSITOS OPERACIONES DE IMPORTACION ME, BBC, BCC, EXT</v>
          </cell>
          <cell r="C1169">
            <v>0</v>
          </cell>
          <cell r="D1169">
            <v>0</v>
          </cell>
          <cell r="E1169">
            <v>0</v>
          </cell>
          <cell r="F1169">
            <v>0</v>
          </cell>
          <cell r="G1169">
            <v>0</v>
          </cell>
          <cell r="H1169">
            <v>0</v>
          </cell>
          <cell r="I1169">
            <v>0</v>
          </cell>
          <cell r="J1169">
            <v>0</v>
          </cell>
          <cell r="K1169">
            <v>0</v>
          </cell>
        </row>
        <row r="1170">
          <cell r="A1170" t="str">
            <v>15FEEZN</v>
          </cell>
          <cell r="B1170" t="str">
            <v>DEPOSITOS ACDO 1470, BBC, BCC, EXT</v>
          </cell>
          <cell r="C1170">
            <v>0</v>
          </cell>
          <cell r="D1170">
            <v>0</v>
          </cell>
          <cell r="E1170">
            <v>0</v>
          </cell>
          <cell r="F1170">
            <v>0</v>
          </cell>
          <cell r="G1170">
            <v>0</v>
          </cell>
          <cell r="H1170">
            <v>0</v>
          </cell>
          <cell r="I1170">
            <v>0</v>
          </cell>
          <cell r="J1170">
            <v>0</v>
          </cell>
          <cell r="K1170">
            <v>0</v>
          </cell>
        </row>
        <row r="1171">
          <cell r="A1171" t="str">
            <v>-</v>
          </cell>
          <cell r="B1171" t="str">
            <v>REAJ.P.PAGAR S.DEP.A PLAZO BCOS.NAC.Y SEC.PUBLICO, BBC, BCC,</v>
          </cell>
          <cell r="C1171">
            <v>0</v>
          </cell>
          <cell r="D1171">
            <v>0</v>
          </cell>
          <cell r="E1171">
            <v>0</v>
          </cell>
          <cell r="F1171">
            <v>0</v>
          </cell>
          <cell r="G1171">
            <v>0</v>
          </cell>
          <cell r="H1171">
            <v>0</v>
          </cell>
          <cell r="I1171">
            <v>0</v>
          </cell>
          <cell r="J1171">
            <v>0</v>
          </cell>
          <cell r="K1171">
            <v>0</v>
          </cell>
        </row>
        <row r="1172">
          <cell r="A1172" t="str">
            <v>15FJEZN</v>
          </cell>
          <cell r="B1172" t="str">
            <v>DEP.BCO.ESTADO PARA LINEA REFINANCIAMIENTO, BBC, BCC, EXT</v>
          </cell>
          <cell r="C1172">
            <v>0</v>
          </cell>
          <cell r="D1172">
            <v>0</v>
          </cell>
          <cell r="E1172">
            <v>0</v>
          </cell>
          <cell r="F1172">
            <v>0</v>
          </cell>
          <cell r="G1172">
            <v>0</v>
          </cell>
          <cell r="H1172">
            <v>0</v>
          </cell>
          <cell r="I1172">
            <v>0</v>
          </cell>
          <cell r="J1172">
            <v>0</v>
          </cell>
          <cell r="K1172">
            <v>0</v>
          </cell>
        </row>
        <row r="1173">
          <cell r="A1173" t="str">
            <v>-</v>
          </cell>
          <cell r="B1173" t="str">
            <v>RETENCIONES P.ENTERAR EN INST.DE PREVISION, BBC, BCC, EXT</v>
          </cell>
          <cell r="C1173">
            <v>0</v>
          </cell>
          <cell r="D1173">
            <v>0</v>
          </cell>
          <cell r="E1173">
            <v>0</v>
          </cell>
          <cell r="F1173">
            <v>0</v>
          </cell>
          <cell r="G1173">
            <v>0</v>
          </cell>
          <cell r="H1173">
            <v>0</v>
          </cell>
          <cell r="I1173">
            <v>0</v>
          </cell>
          <cell r="J1173">
            <v>0</v>
          </cell>
          <cell r="K1173">
            <v>0</v>
          </cell>
        </row>
        <row r="1174">
          <cell r="A1174" t="str">
            <v>15AFEZN</v>
          </cell>
          <cell r="B1174" t="str">
            <v>DEP.A PLAZO EMPRESAS PUBLICAS EXPRESADAS EN US$, BBC, BCC, E</v>
          </cell>
          <cell r="C1174">
            <v>0</v>
          </cell>
          <cell r="D1174">
            <v>0</v>
          </cell>
          <cell r="E1174">
            <v>0</v>
          </cell>
          <cell r="F1174">
            <v>0</v>
          </cell>
          <cell r="G1174">
            <v>0</v>
          </cell>
          <cell r="H1174">
            <v>0</v>
          </cell>
          <cell r="I1174">
            <v>0</v>
          </cell>
          <cell r="J1174">
            <v>0</v>
          </cell>
          <cell r="K1174">
            <v>0</v>
          </cell>
        </row>
        <row r="1175">
          <cell r="A1175" t="str">
            <v>-</v>
          </cell>
          <cell r="B1175" t="str">
            <v>DEP.TRANSITORIO P/SUSCRIP.B.C.P/INST.SEC.PUBLICO M, BBC, BCC</v>
          </cell>
          <cell r="C1175">
            <v>0</v>
          </cell>
          <cell r="D1175">
            <v>0</v>
          </cell>
          <cell r="E1175">
            <v>0</v>
          </cell>
          <cell r="F1175">
            <v>0</v>
          </cell>
          <cell r="G1175">
            <v>0</v>
          </cell>
          <cell r="H1175">
            <v>0</v>
          </cell>
          <cell r="I1175">
            <v>0</v>
          </cell>
          <cell r="J1175">
            <v>0</v>
          </cell>
          <cell r="K1175">
            <v>0</v>
          </cell>
        </row>
        <row r="1176">
          <cell r="A1176" t="str">
            <v>14AHEZN</v>
          </cell>
          <cell r="B1176" t="str">
            <v>DEP.A PLAZO BANCO DEL ESTADO DE CHILE  ME, BBC, BCC, EXT</v>
          </cell>
          <cell r="C1176">
            <v>0</v>
          </cell>
          <cell r="D1176">
            <v>0</v>
          </cell>
          <cell r="E1176">
            <v>0</v>
          </cell>
          <cell r="F1176">
            <v>0</v>
          </cell>
          <cell r="G1176">
            <v>0</v>
          </cell>
          <cell r="H1176">
            <v>0</v>
          </cell>
          <cell r="I1176">
            <v>0</v>
          </cell>
          <cell r="J1176">
            <v>0</v>
          </cell>
          <cell r="K1176">
            <v>0</v>
          </cell>
        </row>
        <row r="1177">
          <cell r="A1177" t="str">
            <v>-</v>
          </cell>
          <cell r="B1177" t="str">
            <v>DIFERENCIAL CAMBIARIO ACDO.1484 POR PAGAR MN, BBC, BCC, EXT</v>
          </cell>
          <cell r="C1177">
            <v>0</v>
          </cell>
          <cell r="D1177">
            <v>0</v>
          </cell>
          <cell r="E1177">
            <v>0</v>
          </cell>
          <cell r="F1177">
            <v>0</v>
          </cell>
          <cell r="G1177">
            <v>0</v>
          </cell>
          <cell r="H1177">
            <v>0</v>
          </cell>
          <cell r="I1177">
            <v>0</v>
          </cell>
          <cell r="J1177">
            <v>0</v>
          </cell>
          <cell r="K1177">
            <v>0</v>
          </cell>
        </row>
        <row r="1178">
          <cell r="A1178" t="str">
            <v>14AMEZN</v>
          </cell>
          <cell r="B1178" t="str">
            <v>DEPOS.S.OPERAC.IMPORTACION P.VTA ANTIC.DIVISAS  ME, BBC, BCC</v>
          </cell>
          <cell r="C1178">
            <v>0</v>
          </cell>
          <cell r="D1178">
            <v>0</v>
          </cell>
          <cell r="E1178">
            <v>0</v>
          </cell>
          <cell r="F1178">
            <v>0</v>
          </cell>
          <cell r="G1178">
            <v>0</v>
          </cell>
          <cell r="H1178">
            <v>0</v>
          </cell>
          <cell r="I1178">
            <v>0</v>
          </cell>
          <cell r="J1178">
            <v>0</v>
          </cell>
          <cell r="K1178">
            <v>0</v>
          </cell>
        </row>
        <row r="1179">
          <cell r="A1179" t="str">
            <v>14GQEZN</v>
          </cell>
          <cell r="B1179" t="str">
            <v>PAGARE POR EMITIR P.REPROGRAMACION DE DEUDAS, BBC, BCC, EXT</v>
          </cell>
          <cell r="C1179">
            <v>0</v>
          </cell>
          <cell r="D1179">
            <v>0</v>
          </cell>
          <cell r="E1179">
            <v>0</v>
          </cell>
          <cell r="F1179">
            <v>0</v>
          </cell>
          <cell r="G1179">
            <v>0</v>
          </cell>
          <cell r="H1179">
            <v>0</v>
          </cell>
          <cell r="I1179">
            <v>0</v>
          </cell>
          <cell r="J1179">
            <v>0</v>
          </cell>
          <cell r="K1179">
            <v>0</v>
          </cell>
        </row>
        <row r="1180">
          <cell r="A1180" t="str">
            <v>-</v>
          </cell>
          <cell r="B1180" t="str">
            <v>REAJ.POR PAGAR S.OBLIF.C.BCO.ESTADO MN, BBC, BCC, EXT</v>
          </cell>
          <cell r="C1180">
            <v>0</v>
          </cell>
          <cell r="D1180">
            <v>0</v>
          </cell>
          <cell r="E1180">
            <v>0</v>
          </cell>
          <cell r="F1180">
            <v>0</v>
          </cell>
          <cell r="G1180">
            <v>0</v>
          </cell>
          <cell r="H1180">
            <v>0</v>
          </cell>
          <cell r="I1180">
            <v>0</v>
          </cell>
          <cell r="J1180">
            <v>0</v>
          </cell>
          <cell r="K1180">
            <v>0</v>
          </cell>
        </row>
        <row r="1181">
          <cell r="A1181" t="str">
            <v>14GSEZN</v>
          </cell>
          <cell r="B1181" t="str">
            <v>DEP.BECH P.FINANC.C.GTIA CREDITICIA DEL C.C.C., BBC, BCC, EX</v>
          </cell>
          <cell r="C1181">
            <v>0</v>
          </cell>
          <cell r="D1181">
            <v>0</v>
          </cell>
          <cell r="E1181">
            <v>0</v>
          </cell>
          <cell r="F1181">
            <v>0</v>
          </cell>
          <cell r="G1181">
            <v>0</v>
          </cell>
          <cell r="H1181">
            <v>0</v>
          </cell>
          <cell r="I1181">
            <v>0</v>
          </cell>
          <cell r="J1181">
            <v>0</v>
          </cell>
          <cell r="K1181">
            <v>0</v>
          </cell>
        </row>
        <row r="1182">
          <cell r="A1182" t="str">
            <v>14GUEZN</v>
          </cell>
          <cell r="B1182" t="str">
            <v>DEP.P.REPROG.DEUDAS SECTOR PRODUCTIVO ACDO.1578 ME, BBC, BCC</v>
          </cell>
          <cell r="C1182">
            <v>0</v>
          </cell>
          <cell r="D1182">
            <v>0</v>
          </cell>
          <cell r="E1182">
            <v>0</v>
          </cell>
          <cell r="F1182">
            <v>0</v>
          </cell>
          <cell r="G1182">
            <v>0</v>
          </cell>
          <cell r="H1182">
            <v>0</v>
          </cell>
          <cell r="I1182">
            <v>0</v>
          </cell>
          <cell r="J1182">
            <v>0</v>
          </cell>
          <cell r="K1182">
            <v>0</v>
          </cell>
        </row>
        <row r="1183">
          <cell r="A1183" t="str">
            <v>14GVEZN</v>
          </cell>
          <cell r="B1183" t="str">
            <v>REAJ.P.PAGAR S.DEPOS.P.REPROD.DEUDAS SEC.PRODUC.ME, BBC, BCC</v>
          </cell>
          <cell r="C1183">
            <v>0</v>
          </cell>
          <cell r="D1183">
            <v>0</v>
          </cell>
          <cell r="E1183">
            <v>0</v>
          </cell>
          <cell r="F1183">
            <v>0</v>
          </cell>
          <cell r="G1183">
            <v>0</v>
          </cell>
          <cell r="H1183">
            <v>0</v>
          </cell>
          <cell r="I1183">
            <v>0</v>
          </cell>
          <cell r="J1183">
            <v>0</v>
          </cell>
          <cell r="K1183">
            <v>0</v>
          </cell>
        </row>
        <row r="1184">
          <cell r="A1184" t="str">
            <v>14GWEZN</v>
          </cell>
          <cell r="B1184" t="str">
            <v>CAPTACIONES CORTO PLAZO EMPRESAS BANCARIAS ME., BBC, BCC, EX</v>
          </cell>
          <cell r="C1184">
            <v>0</v>
          </cell>
          <cell r="D1184">
            <v>0</v>
          </cell>
          <cell r="E1184">
            <v>0</v>
          </cell>
          <cell r="F1184">
            <v>2116</v>
          </cell>
          <cell r="G1184">
            <v>71012</v>
          </cell>
          <cell r="H1184">
            <v>0</v>
          </cell>
          <cell r="I1184">
            <v>0</v>
          </cell>
          <cell r="J1184">
            <v>0</v>
          </cell>
          <cell r="K1184">
            <v>0</v>
          </cell>
        </row>
        <row r="1185">
          <cell r="A1185" t="str">
            <v>-</v>
          </cell>
          <cell r="B1185" t="str">
            <v>CREDITO CITIBANK CHILE (ACUERDO 1634)MN, BBC, BCC, EXT</v>
          </cell>
          <cell r="C1185">
            <v>0</v>
          </cell>
          <cell r="D1185">
            <v>0</v>
          </cell>
          <cell r="E1185">
            <v>0</v>
          </cell>
          <cell r="F1185">
            <v>0</v>
          </cell>
          <cell r="G1185">
            <v>0</v>
          </cell>
          <cell r="H1185">
            <v>0</v>
          </cell>
          <cell r="I1185">
            <v>0</v>
          </cell>
          <cell r="J1185">
            <v>0</v>
          </cell>
          <cell r="K1185">
            <v>0</v>
          </cell>
        </row>
        <row r="1186">
          <cell r="A1186" t="str">
            <v>14GYEZN</v>
          </cell>
          <cell r="B1186" t="str">
            <v>CERT.DEP.INTRANSF.EXP EN US$ POR EMITIR AC.1649 ME, BBC, BCC</v>
          </cell>
          <cell r="C1186">
            <v>0</v>
          </cell>
          <cell r="D1186">
            <v>0</v>
          </cell>
          <cell r="E1186">
            <v>0</v>
          </cell>
          <cell r="F1186">
            <v>0</v>
          </cell>
          <cell r="G1186">
            <v>0</v>
          </cell>
          <cell r="H1186">
            <v>0</v>
          </cell>
          <cell r="I1186">
            <v>0</v>
          </cell>
          <cell r="J1186">
            <v>0</v>
          </cell>
          <cell r="K1186">
            <v>0</v>
          </cell>
        </row>
        <row r="1187">
          <cell r="A1187" t="str">
            <v>14GZEZN</v>
          </cell>
          <cell r="B1187" t="str">
            <v>DEPOSITOS ME TRANSITORIOS ACDO 1657-09 ME, BBC, BCC, EXT</v>
          </cell>
          <cell r="C1187">
            <v>0</v>
          </cell>
          <cell r="D1187">
            <v>0</v>
          </cell>
          <cell r="E1187">
            <v>0</v>
          </cell>
          <cell r="F1187">
            <v>0</v>
          </cell>
          <cell r="G1187">
            <v>0</v>
          </cell>
          <cell r="H1187">
            <v>0</v>
          </cell>
          <cell r="I1187">
            <v>0</v>
          </cell>
          <cell r="J1187">
            <v>0</v>
          </cell>
          <cell r="K1187">
            <v>0</v>
          </cell>
        </row>
        <row r="1188">
          <cell r="A1188" t="str">
            <v>14HJEZN</v>
          </cell>
          <cell r="B1188" t="str">
            <v>DEPOSITOS ME C/LINEA ACDO.1657-09-A  ME, BBC, BCC, EXT</v>
          </cell>
          <cell r="C1188">
            <v>0</v>
          </cell>
          <cell r="D1188">
            <v>0</v>
          </cell>
          <cell r="E1188">
            <v>0</v>
          </cell>
          <cell r="F1188">
            <v>0</v>
          </cell>
          <cell r="G1188">
            <v>0</v>
          </cell>
          <cell r="H1188">
            <v>0</v>
          </cell>
          <cell r="I1188">
            <v>0</v>
          </cell>
          <cell r="J1188">
            <v>0</v>
          </cell>
          <cell r="K1188">
            <v>0</v>
          </cell>
        </row>
        <row r="1189">
          <cell r="A1189" t="str">
            <v>14HKEZN</v>
          </cell>
          <cell r="B1189" t="str">
            <v>DEPOSITOS ME SIN LINEA ACDO.1657-10, BBC, BCC, EXT</v>
          </cell>
          <cell r="C1189">
            <v>0</v>
          </cell>
          <cell r="D1189">
            <v>0</v>
          </cell>
          <cell r="E1189">
            <v>0</v>
          </cell>
          <cell r="F1189">
            <v>0</v>
          </cell>
          <cell r="G1189">
            <v>0</v>
          </cell>
          <cell r="H1189">
            <v>0</v>
          </cell>
          <cell r="I1189">
            <v>0</v>
          </cell>
          <cell r="J1189">
            <v>0</v>
          </cell>
          <cell r="K1189">
            <v>0</v>
          </cell>
        </row>
        <row r="1190">
          <cell r="A1190" t="str">
            <v>14HLEZN</v>
          </cell>
          <cell r="B1190" t="str">
            <v>CUENTA ESPECIAL ACUERDO 1657-11, BBC, BCC, EXT</v>
          </cell>
          <cell r="C1190">
            <v>0</v>
          </cell>
          <cell r="D1190">
            <v>0</v>
          </cell>
          <cell r="E1190">
            <v>0</v>
          </cell>
          <cell r="F1190">
            <v>0</v>
          </cell>
          <cell r="G1190">
            <v>0</v>
          </cell>
          <cell r="H1190">
            <v>0</v>
          </cell>
          <cell r="I1190">
            <v>0</v>
          </cell>
          <cell r="J1190">
            <v>0</v>
          </cell>
          <cell r="K1190">
            <v>0</v>
          </cell>
        </row>
        <row r="1191">
          <cell r="A1191" t="str">
            <v>17ASEZN</v>
          </cell>
          <cell r="B1191" t="str">
            <v>DEPOSITOS ME TRANSITORIOS ACDO 1686, BBC, BCC, EXT</v>
          </cell>
          <cell r="C1191">
            <v>0</v>
          </cell>
          <cell r="D1191">
            <v>0</v>
          </cell>
          <cell r="E1191">
            <v>0</v>
          </cell>
          <cell r="F1191">
            <v>0</v>
          </cell>
          <cell r="G1191">
            <v>0</v>
          </cell>
          <cell r="H1191">
            <v>0</v>
          </cell>
          <cell r="I1191">
            <v>0</v>
          </cell>
          <cell r="J1191">
            <v>0</v>
          </cell>
          <cell r="K1191">
            <v>0</v>
          </cell>
        </row>
        <row r="1192">
          <cell r="A1192" t="str">
            <v>17ATEZN</v>
          </cell>
          <cell r="B1192" t="str">
            <v>DEPOSITOS ME CON CREDITO ACDO 1686, BBC, BCC, EXT</v>
          </cell>
          <cell r="C1192">
            <v>1072</v>
          </cell>
          <cell r="D1192">
            <v>1040</v>
          </cell>
          <cell r="E1192">
            <v>407</v>
          </cell>
          <cell r="F1192">
            <v>395</v>
          </cell>
          <cell r="G1192">
            <v>398</v>
          </cell>
          <cell r="H1192">
            <v>390</v>
          </cell>
          <cell r="I1192">
            <v>317</v>
          </cell>
          <cell r="J1192">
            <v>314</v>
          </cell>
          <cell r="K1192">
            <v>299</v>
          </cell>
        </row>
        <row r="1193">
          <cell r="A1193" t="str">
            <v>-</v>
          </cell>
          <cell r="B1193" t="str">
            <v>PASIVOS INTERNOS B.CONTINENTAL ASUMIDOS BC.AC.1674, BBC, BCC</v>
          </cell>
          <cell r="C1193">
            <v>0</v>
          </cell>
          <cell r="D1193">
            <v>0</v>
          </cell>
          <cell r="E1193">
            <v>0</v>
          </cell>
          <cell r="F1193">
            <v>0</v>
          </cell>
          <cell r="G1193">
            <v>0</v>
          </cell>
          <cell r="H1193">
            <v>0</v>
          </cell>
          <cell r="I1193">
            <v>0</v>
          </cell>
          <cell r="J1193">
            <v>0</v>
          </cell>
          <cell r="K1193">
            <v>0</v>
          </cell>
        </row>
        <row r="1194">
          <cell r="A1194" t="str">
            <v>14HOEZN</v>
          </cell>
          <cell r="B1194" t="str">
            <v>CUENTA ESPECIAL ENCAJE ACUERDO 143-01-91D705, BBC, BCC, EXT</v>
          </cell>
          <cell r="C1194">
            <v>0</v>
          </cell>
          <cell r="D1194">
            <v>0</v>
          </cell>
          <cell r="E1194">
            <v>0</v>
          </cell>
          <cell r="F1194">
            <v>0</v>
          </cell>
          <cell r="G1194">
            <v>0</v>
          </cell>
          <cell r="H1194">
            <v>0</v>
          </cell>
          <cell r="I1194">
            <v>0</v>
          </cell>
          <cell r="J1194">
            <v>0</v>
          </cell>
          <cell r="K1194">
            <v>0</v>
          </cell>
        </row>
        <row r="1195">
          <cell r="A1195" t="str">
            <v>14HREZN</v>
          </cell>
          <cell r="B1195" t="str">
            <v>DEPOSITOS CUENTA N 2 ACUERDO 1686 ME, BBC, BCC, EXT</v>
          </cell>
          <cell r="C1195">
            <v>0</v>
          </cell>
          <cell r="D1195">
            <v>0</v>
          </cell>
          <cell r="E1195">
            <v>0</v>
          </cell>
          <cell r="F1195">
            <v>0</v>
          </cell>
          <cell r="G1195">
            <v>0</v>
          </cell>
          <cell r="H1195">
            <v>0</v>
          </cell>
          <cell r="I1195">
            <v>0</v>
          </cell>
          <cell r="J1195">
            <v>0</v>
          </cell>
          <cell r="K1195">
            <v>0</v>
          </cell>
        </row>
        <row r="1196">
          <cell r="A1196" t="str">
            <v>-</v>
          </cell>
          <cell r="B1196" t="str">
            <v>COMISIONES A BENEFICIO FISCAL P.GAR.DEL ESTADO MN, BBC, BCC,</v>
          </cell>
          <cell r="C1196">
            <v>0</v>
          </cell>
          <cell r="D1196">
            <v>0</v>
          </cell>
          <cell r="E1196">
            <v>0</v>
          </cell>
          <cell r="F1196">
            <v>0</v>
          </cell>
          <cell r="G1196">
            <v>0</v>
          </cell>
          <cell r="H1196">
            <v>0</v>
          </cell>
          <cell r="I1196">
            <v>0</v>
          </cell>
          <cell r="J1196">
            <v>0</v>
          </cell>
          <cell r="K1196">
            <v>0</v>
          </cell>
        </row>
        <row r="1197">
          <cell r="A1197" t="str">
            <v>14HNEZN</v>
          </cell>
          <cell r="B1197" t="str">
            <v>DEPOSITO A LA VISTA "DIVISAS DE POSICION" ME, BBC, BCC, EXT</v>
          </cell>
          <cell r="C1197">
            <v>0</v>
          </cell>
          <cell r="D1197">
            <v>0</v>
          </cell>
          <cell r="E1197">
            <v>0</v>
          </cell>
          <cell r="F1197">
            <v>0</v>
          </cell>
          <cell r="G1197">
            <v>0</v>
          </cell>
          <cell r="H1197">
            <v>0</v>
          </cell>
          <cell r="I1197">
            <v>0</v>
          </cell>
          <cell r="J1197">
            <v>0</v>
          </cell>
          <cell r="K1197">
            <v>0</v>
          </cell>
        </row>
        <row r="1198">
          <cell r="A1198" t="str">
            <v>-</v>
          </cell>
          <cell r="B1198" t="str">
            <v>CUPONES NO COBRADOS P.REDENOM.TITULOS DEUDA EXT.MN, BBC, BCC</v>
          </cell>
          <cell r="C1198">
            <v>0</v>
          </cell>
          <cell r="D1198">
            <v>0</v>
          </cell>
          <cell r="E1198">
            <v>0</v>
          </cell>
          <cell r="F1198">
            <v>0</v>
          </cell>
          <cell r="G1198">
            <v>0</v>
          </cell>
          <cell r="H1198">
            <v>0</v>
          </cell>
          <cell r="I1198">
            <v>0</v>
          </cell>
          <cell r="J1198">
            <v>0</v>
          </cell>
          <cell r="K1198">
            <v>0</v>
          </cell>
        </row>
        <row r="1199">
          <cell r="A1199" t="str">
            <v>-</v>
          </cell>
          <cell r="B1199" t="str">
            <v>CUPONES VENCIDOS POR PAGAR PTF MN., BBC, BCC, EXT</v>
          </cell>
          <cell r="C1199">
            <v>0</v>
          </cell>
          <cell r="D1199">
            <v>0</v>
          </cell>
          <cell r="E1199">
            <v>0</v>
          </cell>
          <cell r="F1199">
            <v>0</v>
          </cell>
          <cell r="G1199">
            <v>0</v>
          </cell>
          <cell r="H1199">
            <v>0</v>
          </cell>
          <cell r="I1199">
            <v>0</v>
          </cell>
          <cell r="J1199">
            <v>0</v>
          </cell>
          <cell r="K1199">
            <v>0</v>
          </cell>
        </row>
        <row r="1200">
          <cell r="A1200" t="str">
            <v>-</v>
          </cell>
          <cell r="B1200" t="str">
            <v>DEPOSITOS A PLAZO EN UF BECH ACDO 1868 MN, BBC, BCC, EXT</v>
          </cell>
          <cell r="C1200">
            <v>0</v>
          </cell>
          <cell r="D1200">
            <v>0</v>
          </cell>
          <cell r="E1200">
            <v>0</v>
          </cell>
          <cell r="F1200">
            <v>0</v>
          </cell>
          <cell r="G1200">
            <v>0</v>
          </cell>
          <cell r="H1200">
            <v>0</v>
          </cell>
          <cell r="I1200">
            <v>0</v>
          </cell>
          <cell r="J1200">
            <v>0</v>
          </cell>
          <cell r="K1200">
            <v>0</v>
          </cell>
        </row>
        <row r="1201">
          <cell r="A1201" t="str">
            <v>-</v>
          </cell>
          <cell r="B1201" t="str">
            <v>REAJ PGAR DEPOSITOS A PLAZO UF BECH AC.1868 MN, BBC, BCC, EX</v>
          </cell>
          <cell r="C1201">
            <v>0</v>
          </cell>
          <cell r="D1201">
            <v>0</v>
          </cell>
          <cell r="E1201">
            <v>0</v>
          </cell>
          <cell r="F1201">
            <v>0</v>
          </cell>
          <cell r="G1201">
            <v>0</v>
          </cell>
          <cell r="H1201">
            <v>0</v>
          </cell>
          <cell r="I1201">
            <v>0</v>
          </cell>
          <cell r="J1201">
            <v>0</v>
          </cell>
          <cell r="K1201">
            <v>0</v>
          </cell>
        </row>
        <row r="1202">
          <cell r="A1202" t="str">
            <v>-</v>
          </cell>
          <cell r="B1202" t="str">
            <v xml:space="preserve">PRBC COMPRADOS CON PACTO DE RETROVENTA POR PAGAR, BBC, BCC, </v>
          </cell>
          <cell r="C1202">
            <v>0</v>
          </cell>
          <cell r="D1202">
            <v>0</v>
          </cell>
          <cell r="E1202">
            <v>0</v>
          </cell>
          <cell r="F1202">
            <v>0</v>
          </cell>
          <cell r="G1202">
            <v>0</v>
          </cell>
          <cell r="H1202">
            <v>0</v>
          </cell>
          <cell r="I1202">
            <v>0</v>
          </cell>
          <cell r="J1202">
            <v>0</v>
          </cell>
          <cell r="K1202">
            <v>0</v>
          </cell>
        </row>
        <row r="1203">
          <cell r="A1203" t="str">
            <v>14IYEZN</v>
          </cell>
          <cell r="B1203" t="str">
            <v xml:space="preserve">CUENTA ESP.ENAP CAP HORN METHANOL LTD.AC.1695 ME, BBC, BCC, </v>
          </cell>
          <cell r="C1203">
            <v>0</v>
          </cell>
          <cell r="D1203">
            <v>0</v>
          </cell>
          <cell r="E1203">
            <v>0</v>
          </cell>
          <cell r="F1203">
            <v>0</v>
          </cell>
          <cell r="G1203">
            <v>0</v>
          </cell>
          <cell r="H1203">
            <v>0</v>
          </cell>
          <cell r="I1203">
            <v>0</v>
          </cell>
          <cell r="J1203">
            <v>0</v>
          </cell>
          <cell r="K1203">
            <v>0</v>
          </cell>
        </row>
        <row r="1204">
          <cell r="A1204" t="str">
            <v>-</v>
          </cell>
          <cell r="B1204" t="str">
            <v>DEPOSITOS BANCO DEL ESTADO DE CHILE ACDO. 1917, BBC, BCC, EX</v>
          </cell>
          <cell r="C1204">
            <v>0</v>
          </cell>
          <cell r="D1204">
            <v>0</v>
          </cell>
          <cell r="E1204">
            <v>0</v>
          </cell>
          <cell r="F1204">
            <v>0</v>
          </cell>
          <cell r="G1204">
            <v>0</v>
          </cell>
          <cell r="H1204">
            <v>0</v>
          </cell>
          <cell r="I1204">
            <v>0</v>
          </cell>
          <cell r="J1204">
            <v>0</v>
          </cell>
          <cell r="K1204">
            <v>0</v>
          </cell>
        </row>
        <row r="1205">
          <cell r="A1205" t="str">
            <v>-</v>
          </cell>
          <cell r="B1205" t="str">
            <v>CUPONES VENCIDOS POR PAGAR MN, BBC, BCC, EXT</v>
          </cell>
          <cell r="C1205">
            <v>0</v>
          </cell>
          <cell r="D1205">
            <v>0</v>
          </cell>
          <cell r="E1205">
            <v>0</v>
          </cell>
          <cell r="F1205">
            <v>0</v>
          </cell>
          <cell r="G1205">
            <v>0</v>
          </cell>
          <cell r="H1205">
            <v>0</v>
          </cell>
          <cell r="I1205">
            <v>0</v>
          </cell>
          <cell r="J1205">
            <v>0</v>
          </cell>
          <cell r="K1205">
            <v>0</v>
          </cell>
        </row>
        <row r="1206">
          <cell r="A1206" t="str">
            <v>-</v>
          </cell>
          <cell r="B1206" t="str">
            <v>DEPOSITO DE LIQUIDEZ INSTITUCI, BBC, BCC, EXT</v>
          </cell>
          <cell r="C1206">
            <v>0</v>
          </cell>
          <cell r="D1206">
            <v>0</v>
          </cell>
          <cell r="E1206">
            <v>0</v>
          </cell>
          <cell r="F1206">
            <v>0</v>
          </cell>
          <cell r="G1206">
            <v>0</v>
          </cell>
          <cell r="H1206">
            <v>0</v>
          </cell>
          <cell r="I1206">
            <v>0</v>
          </cell>
          <cell r="J1206">
            <v>0</v>
          </cell>
          <cell r="K1206">
            <v>0</v>
          </cell>
        </row>
        <row r="1207">
          <cell r="A1207" t="str">
            <v>14BHWZN</v>
          </cell>
          <cell r="B1207" t="str">
            <v xml:space="preserve">  .DOCUM.EMIT.P.B.CENTRAL MN</v>
          </cell>
          <cell r="C1207">
            <v>14129895</v>
          </cell>
          <cell r="D1207">
            <v>14019315</v>
          </cell>
          <cell r="E1207">
            <v>14051669</v>
          </cell>
          <cell r="F1207">
            <v>14119554</v>
          </cell>
          <cell r="G1207">
            <v>14103726</v>
          </cell>
          <cell r="H1207">
            <v>14010513</v>
          </cell>
          <cell r="I1207">
            <v>13973850</v>
          </cell>
          <cell r="J1207">
            <v>14055517</v>
          </cell>
          <cell r="K1207">
            <v>13871975</v>
          </cell>
        </row>
        <row r="1208">
          <cell r="A1208" t="str">
            <v>14IDNZN</v>
          </cell>
          <cell r="B1208" t="str">
            <v>CAR-L.16282 ART.26-50 MN, BBC, BCC, NAC</v>
          </cell>
          <cell r="C1208">
            <v>0</v>
          </cell>
          <cell r="D1208">
            <v>0</v>
          </cell>
          <cell r="E1208">
            <v>0</v>
          </cell>
          <cell r="F1208">
            <v>0</v>
          </cell>
          <cell r="G1208">
            <v>0</v>
          </cell>
          <cell r="H1208">
            <v>0</v>
          </cell>
          <cell r="I1208">
            <v>0</v>
          </cell>
          <cell r="J1208">
            <v>0</v>
          </cell>
          <cell r="K1208">
            <v>0</v>
          </cell>
        </row>
        <row r="1209">
          <cell r="A1209" t="str">
            <v>14IENZN</v>
          </cell>
          <cell r="B1209" t="str">
            <v>CAR-ART.22-DL1078-SER-E  MN, BBC, BCC, NAC</v>
          </cell>
          <cell r="C1209">
            <v>0</v>
          </cell>
          <cell r="D1209">
            <v>0</v>
          </cell>
          <cell r="E1209">
            <v>0</v>
          </cell>
          <cell r="F1209">
            <v>0</v>
          </cell>
          <cell r="G1209">
            <v>0</v>
          </cell>
          <cell r="H1209">
            <v>0</v>
          </cell>
          <cell r="I1209">
            <v>0</v>
          </cell>
          <cell r="J1209">
            <v>0</v>
          </cell>
          <cell r="K1209">
            <v>0</v>
          </cell>
        </row>
        <row r="1210">
          <cell r="A1210" t="str">
            <v>14IJNZN</v>
          </cell>
          <cell r="B1210" t="str">
            <v>CAR SERIE F  MN, BBC, BCC, NAC</v>
          </cell>
          <cell r="C1210">
            <v>0</v>
          </cell>
          <cell r="D1210">
            <v>0</v>
          </cell>
          <cell r="E1210">
            <v>0</v>
          </cell>
          <cell r="F1210">
            <v>0</v>
          </cell>
          <cell r="G1210">
            <v>0</v>
          </cell>
          <cell r="H1210">
            <v>0</v>
          </cell>
          <cell r="I1210">
            <v>0</v>
          </cell>
          <cell r="J1210">
            <v>0</v>
          </cell>
          <cell r="K1210">
            <v>0</v>
          </cell>
        </row>
        <row r="1211">
          <cell r="A1211" t="str">
            <v>14IPNZN</v>
          </cell>
          <cell r="B1211" t="str">
            <v>REAJ.POR PAGAR SOBRE CAR, BBC, BCC, NAC</v>
          </cell>
          <cell r="C1211">
            <v>0</v>
          </cell>
          <cell r="D1211">
            <v>0</v>
          </cell>
          <cell r="E1211">
            <v>0</v>
          </cell>
          <cell r="F1211">
            <v>0</v>
          </cell>
          <cell r="G1211">
            <v>0</v>
          </cell>
          <cell r="H1211">
            <v>0</v>
          </cell>
          <cell r="I1211">
            <v>0</v>
          </cell>
          <cell r="J1211">
            <v>0</v>
          </cell>
          <cell r="K1211">
            <v>0</v>
          </cell>
        </row>
        <row r="1212">
          <cell r="A1212" t="str">
            <v>14GFNZN</v>
          </cell>
          <cell r="B1212" t="str">
            <v>PREV.SOCIAL-PAG.BCO.CTRAL.MN, BBC, BCC, NAC</v>
          </cell>
          <cell r="C1212">
            <v>0</v>
          </cell>
          <cell r="D1212">
            <v>0</v>
          </cell>
          <cell r="E1212">
            <v>0</v>
          </cell>
          <cell r="F1212">
            <v>0</v>
          </cell>
          <cell r="G1212">
            <v>0</v>
          </cell>
          <cell r="H1212">
            <v>0</v>
          </cell>
          <cell r="I1212">
            <v>0</v>
          </cell>
          <cell r="J1212">
            <v>0</v>
          </cell>
          <cell r="K1212">
            <v>0</v>
          </cell>
        </row>
        <row r="1213">
          <cell r="A1213" t="str">
            <v>14GHNZN</v>
          </cell>
          <cell r="B1213" t="str">
            <v>REAJ.P/PAGAR PAGARES PREVISION SOCIAL, BBC, BCC, NAC</v>
          </cell>
          <cell r="C1213">
            <v>0</v>
          </cell>
          <cell r="D1213">
            <v>0</v>
          </cell>
          <cell r="E1213">
            <v>0</v>
          </cell>
          <cell r="F1213">
            <v>0</v>
          </cell>
          <cell r="G1213">
            <v>0</v>
          </cell>
          <cell r="H1213">
            <v>0</v>
          </cell>
          <cell r="I1213">
            <v>0</v>
          </cell>
          <cell r="J1213">
            <v>0</v>
          </cell>
          <cell r="K1213">
            <v>0</v>
          </cell>
        </row>
        <row r="1214">
          <cell r="A1214" t="str">
            <v>-</v>
          </cell>
          <cell r="B1214" t="str">
            <v>CERT.P/COBERT.EXIT.CEPAC. ME, BBC, BCC, NAC</v>
          </cell>
          <cell r="C1214">
            <v>0</v>
          </cell>
          <cell r="D1214">
            <v>0</v>
          </cell>
          <cell r="E1214">
            <v>0</v>
          </cell>
          <cell r="F1214">
            <v>0</v>
          </cell>
          <cell r="G1214">
            <v>0</v>
          </cell>
          <cell r="H1214">
            <v>0</v>
          </cell>
          <cell r="I1214">
            <v>0</v>
          </cell>
          <cell r="J1214">
            <v>0</v>
          </cell>
          <cell r="K1214">
            <v>0</v>
          </cell>
        </row>
        <row r="1215">
          <cell r="A1215" t="str">
            <v>14HFNZN</v>
          </cell>
          <cell r="B1215" t="str">
            <v>PAGARES DESCONTABLES BCO. CENT., BBC, BCC, NAC</v>
          </cell>
          <cell r="C1215">
            <v>3070000</v>
          </cell>
          <cell r="D1215">
            <v>2709000</v>
          </cell>
          <cell r="E1215">
            <v>2796000</v>
          </cell>
          <cell r="F1215">
            <v>3020000</v>
          </cell>
          <cell r="G1215">
            <v>2847000</v>
          </cell>
          <cell r="H1215">
            <v>2741000</v>
          </cell>
          <cell r="I1215">
            <v>2526000</v>
          </cell>
          <cell r="J1215">
            <v>2471350</v>
          </cell>
          <cell r="K1215">
            <v>2432500</v>
          </cell>
        </row>
        <row r="1216">
          <cell r="A1216" t="str">
            <v>17CWNZN</v>
          </cell>
          <cell r="B1216" t="str">
            <v>PAGARES REAJUSTABLES DEL BANCO CENTRAL, BBC, BCC, NAC</v>
          </cell>
          <cell r="C1216">
            <v>42187</v>
          </cell>
          <cell r="D1216">
            <v>25979</v>
          </cell>
          <cell r="E1216">
            <v>8110</v>
          </cell>
          <cell r="F1216">
            <v>0</v>
          </cell>
          <cell r="G1216">
            <v>1702</v>
          </cell>
          <cell r="H1216">
            <v>1702</v>
          </cell>
          <cell r="I1216">
            <v>1702</v>
          </cell>
          <cell r="J1216">
            <v>0</v>
          </cell>
          <cell r="K1216">
            <v>0</v>
          </cell>
        </row>
        <row r="1217">
          <cell r="A1217" t="str">
            <v>17CVNZN</v>
          </cell>
          <cell r="B1217" t="str">
            <v>REAJUSTES P/PAGAR SOBRE PDBC MN, BBC, BCC, NAC</v>
          </cell>
          <cell r="C1217">
            <v>1212</v>
          </cell>
          <cell r="D1217">
            <v>714</v>
          </cell>
          <cell r="E1217">
            <v>282</v>
          </cell>
          <cell r="F1217">
            <v>0</v>
          </cell>
          <cell r="G1217">
            <v>0</v>
          </cell>
          <cell r="H1217">
            <v>-6</v>
          </cell>
          <cell r="I1217">
            <v>-8</v>
          </cell>
          <cell r="J1217">
            <v>0</v>
          </cell>
          <cell r="K1217">
            <v>0</v>
          </cell>
        </row>
        <row r="1218">
          <cell r="A1218" t="str">
            <v>17CYNZN</v>
          </cell>
          <cell r="B1218" t="str">
            <v>PAGARES REAJ.POR INTS.SOBRE ENCAJE MN, BBC, BCC, NAC</v>
          </cell>
          <cell r="C1218">
            <v>0</v>
          </cell>
          <cell r="D1218">
            <v>0</v>
          </cell>
          <cell r="E1218">
            <v>0</v>
          </cell>
          <cell r="F1218">
            <v>0</v>
          </cell>
          <cell r="G1218">
            <v>0</v>
          </cell>
          <cell r="H1218">
            <v>0</v>
          </cell>
          <cell r="I1218">
            <v>0</v>
          </cell>
          <cell r="J1218">
            <v>0</v>
          </cell>
          <cell r="K1218">
            <v>0</v>
          </cell>
        </row>
        <row r="1219">
          <cell r="A1219" t="str">
            <v>17CXNZN</v>
          </cell>
          <cell r="B1219" t="str">
            <v>REAJ.P/PAGAR S/PAGARES REAJ.P/INTS.S/ENCAJE MN, BBC, BCC, NA</v>
          </cell>
          <cell r="C1219">
            <v>0</v>
          </cell>
          <cell r="D1219">
            <v>0</v>
          </cell>
          <cell r="E1219">
            <v>0</v>
          </cell>
          <cell r="F1219">
            <v>0</v>
          </cell>
          <cell r="G1219">
            <v>0</v>
          </cell>
          <cell r="H1219">
            <v>0</v>
          </cell>
          <cell r="I1219">
            <v>0</v>
          </cell>
          <cell r="J1219">
            <v>0</v>
          </cell>
          <cell r="K1219">
            <v>0</v>
          </cell>
        </row>
        <row r="1220">
          <cell r="A1220" t="str">
            <v>-</v>
          </cell>
          <cell r="B1220" t="str">
            <v>PAGARES BCO.CENTRAL P.COMPROMISOS ME, BBC, BCC, NAC</v>
          </cell>
          <cell r="C1220">
            <v>0</v>
          </cell>
          <cell r="D1220">
            <v>0</v>
          </cell>
          <cell r="E1220">
            <v>0</v>
          </cell>
          <cell r="F1220">
            <v>0</v>
          </cell>
          <cell r="G1220">
            <v>0</v>
          </cell>
          <cell r="H1220">
            <v>0</v>
          </cell>
          <cell r="I1220">
            <v>0</v>
          </cell>
          <cell r="J1220">
            <v>0</v>
          </cell>
          <cell r="K1220">
            <v>0</v>
          </cell>
        </row>
        <row r="1221">
          <cell r="A1221" t="str">
            <v>-</v>
          </cell>
          <cell r="B1221" t="str">
            <v>PAGARES EN DOLARES USA BANCO CENTRAL DE CHILE, BBC, BCC, NAC</v>
          </cell>
          <cell r="C1221">
            <v>0</v>
          </cell>
          <cell r="D1221">
            <v>0</v>
          </cell>
          <cell r="E1221">
            <v>0</v>
          </cell>
          <cell r="F1221">
            <v>0</v>
          </cell>
          <cell r="G1221">
            <v>0</v>
          </cell>
          <cell r="H1221">
            <v>0</v>
          </cell>
          <cell r="I1221">
            <v>0</v>
          </cell>
          <cell r="J1221">
            <v>0</v>
          </cell>
          <cell r="K1221">
            <v>0</v>
          </cell>
        </row>
        <row r="1222">
          <cell r="A1222" t="str">
            <v>-</v>
          </cell>
          <cell r="B1222" t="str">
            <v>PAGARES EXPRESADOS EN DOLARES USA (ACDO.1470), BBC, BCC, NAC</v>
          </cell>
          <cell r="C1222">
            <v>0</v>
          </cell>
          <cell r="D1222">
            <v>0</v>
          </cell>
          <cell r="E1222">
            <v>0</v>
          </cell>
          <cell r="F1222">
            <v>0</v>
          </cell>
          <cell r="G1222">
            <v>0</v>
          </cell>
          <cell r="H1222">
            <v>0</v>
          </cell>
          <cell r="I1222">
            <v>0</v>
          </cell>
          <cell r="J1222">
            <v>0</v>
          </cell>
          <cell r="K1222">
            <v>0</v>
          </cell>
        </row>
        <row r="1223">
          <cell r="A1223" t="str">
            <v>14GRNZN</v>
          </cell>
          <cell r="B1223" t="str">
            <v>PAGARES BC.P.INST.SEC.PUB.P.DOLAR PREFERENCIAL MN, BBC, BCC,</v>
          </cell>
          <cell r="C1223">
            <v>0</v>
          </cell>
          <cell r="D1223">
            <v>0</v>
          </cell>
          <cell r="E1223">
            <v>0</v>
          </cell>
          <cell r="F1223">
            <v>0</v>
          </cell>
          <cell r="G1223">
            <v>0</v>
          </cell>
          <cell r="H1223">
            <v>0</v>
          </cell>
          <cell r="I1223">
            <v>0</v>
          </cell>
          <cell r="J1223">
            <v>0</v>
          </cell>
          <cell r="K1223">
            <v>0</v>
          </cell>
        </row>
        <row r="1224">
          <cell r="A1224" t="str">
            <v>14ANNZN</v>
          </cell>
          <cell r="B1224" t="str">
            <v>REAJ.P.PAGAR S.PAGARES BC.P.INST.SEC.PUB.P.DOLAR P, BBC, BCC</v>
          </cell>
          <cell r="C1224">
            <v>0</v>
          </cell>
          <cell r="D1224">
            <v>0</v>
          </cell>
          <cell r="E1224">
            <v>0</v>
          </cell>
          <cell r="F1224">
            <v>0</v>
          </cell>
          <cell r="G1224">
            <v>0</v>
          </cell>
          <cell r="H1224">
            <v>0</v>
          </cell>
          <cell r="I1224">
            <v>0</v>
          </cell>
          <cell r="J1224">
            <v>0</v>
          </cell>
          <cell r="K1224">
            <v>0</v>
          </cell>
        </row>
        <row r="1225">
          <cell r="A1225" t="str">
            <v>14APNZN</v>
          </cell>
          <cell r="B1225" t="str">
            <v>PAGARES POR DIFERENCIAL CAMBIARIO ACDO 1484, BBC, BCC, NAC</v>
          </cell>
          <cell r="C1225">
            <v>0</v>
          </cell>
          <cell r="D1225">
            <v>0</v>
          </cell>
          <cell r="E1225">
            <v>0</v>
          </cell>
          <cell r="F1225">
            <v>0</v>
          </cell>
          <cell r="G1225">
            <v>0</v>
          </cell>
          <cell r="H1225">
            <v>0</v>
          </cell>
          <cell r="I1225">
            <v>0</v>
          </cell>
          <cell r="J1225">
            <v>0</v>
          </cell>
          <cell r="K1225">
            <v>0</v>
          </cell>
        </row>
        <row r="1226">
          <cell r="A1226" t="str">
            <v>14AQNZN</v>
          </cell>
          <cell r="B1226" t="str">
            <v>REAJ.P.PAGAR S.PAGARES DIFERENCIAL CAMB.ACDO 1484, BBC, BCC,</v>
          </cell>
          <cell r="C1226">
            <v>0</v>
          </cell>
          <cell r="D1226">
            <v>0</v>
          </cell>
          <cell r="E1226">
            <v>0</v>
          </cell>
          <cell r="F1226">
            <v>0</v>
          </cell>
          <cell r="G1226">
            <v>0</v>
          </cell>
          <cell r="H1226">
            <v>0</v>
          </cell>
          <cell r="I1226">
            <v>0</v>
          </cell>
          <cell r="J1226">
            <v>0</v>
          </cell>
          <cell r="K1226">
            <v>0</v>
          </cell>
        </row>
        <row r="1227">
          <cell r="A1227" t="str">
            <v>14BRNZN</v>
          </cell>
          <cell r="B1227" t="str">
            <v>PAGARES POR DIFERENCIAL CAMBIARIO VENC.REAJUSTADOS, BBC, BCC</v>
          </cell>
          <cell r="C1227">
            <v>18</v>
          </cell>
          <cell r="D1227">
            <v>18</v>
          </cell>
          <cell r="E1227">
            <v>18</v>
          </cell>
          <cell r="F1227">
            <v>18</v>
          </cell>
          <cell r="G1227">
            <v>18</v>
          </cell>
          <cell r="H1227">
            <v>18</v>
          </cell>
          <cell r="I1227">
            <v>18</v>
          </cell>
          <cell r="J1227">
            <v>18</v>
          </cell>
          <cell r="K1227">
            <v>18</v>
          </cell>
        </row>
        <row r="1228">
          <cell r="A1228" t="str">
            <v>14ASNZN</v>
          </cell>
          <cell r="B1228" t="str">
            <v xml:space="preserve">PAGARE BCO.CENTRAL P.ADQ.DE LETRAS DE CREDITO ME, BBC, BCC, </v>
          </cell>
          <cell r="C1228">
            <v>0</v>
          </cell>
          <cell r="D1228">
            <v>0</v>
          </cell>
          <cell r="E1228">
            <v>0</v>
          </cell>
          <cell r="F1228">
            <v>0</v>
          </cell>
          <cell r="G1228">
            <v>0</v>
          </cell>
          <cell r="H1228">
            <v>0</v>
          </cell>
          <cell r="I1228">
            <v>0</v>
          </cell>
          <cell r="J1228">
            <v>0</v>
          </cell>
          <cell r="K1228">
            <v>0</v>
          </cell>
        </row>
        <row r="1229">
          <cell r="A1229" t="str">
            <v>14AWNZN</v>
          </cell>
          <cell r="B1229" t="str">
            <v>REAJ.P.PAGAR S.PAGARE B.C.LETRAS DE CREDITO, BBC, BCC, NAC</v>
          </cell>
          <cell r="C1229">
            <v>0</v>
          </cell>
          <cell r="D1229">
            <v>0</v>
          </cell>
          <cell r="E1229">
            <v>0</v>
          </cell>
          <cell r="F1229">
            <v>0</v>
          </cell>
          <cell r="G1229">
            <v>0</v>
          </cell>
          <cell r="H1229">
            <v>0</v>
          </cell>
          <cell r="I1229">
            <v>0</v>
          </cell>
          <cell r="J1229">
            <v>0</v>
          </cell>
          <cell r="K1229">
            <v>0</v>
          </cell>
        </row>
        <row r="1230">
          <cell r="A1230" t="str">
            <v>14ARNZN</v>
          </cell>
          <cell r="B1230" t="str">
            <v>PAGARES BC.P.REPROGRAMACION DE DEUDAS ME, BBC, BCC, NAC</v>
          </cell>
          <cell r="C1230">
            <v>0</v>
          </cell>
          <cell r="D1230">
            <v>0</v>
          </cell>
          <cell r="E1230">
            <v>0</v>
          </cell>
          <cell r="F1230">
            <v>0</v>
          </cell>
          <cell r="G1230">
            <v>0</v>
          </cell>
          <cell r="H1230">
            <v>0</v>
          </cell>
          <cell r="I1230">
            <v>0</v>
          </cell>
          <cell r="J1230">
            <v>0</v>
          </cell>
          <cell r="K1230">
            <v>0</v>
          </cell>
        </row>
        <row r="1231">
          <cell r="A1231" t="str">
            <v>14ATNZN</v>
          </cell>
          <cell r="B1231" t="str">
            <v>REAJUSTES P.PAGAR S.PAG.BC.POR REPROG.DE DEUDAS MN, BBC, BCC</v>
          </cell>
          <cell r="C1231">
            <v>0</v>
          </cell>
          <cell r="D1231">
            <v>0</v>
          </cell>
          <cell r="E1231">
            <v>0</v>
          </cell>
          <cell r="F1231">
            <v>0</v>
          </cell>
          <cell r="G1231">
            <v>0</v>
          </cell>
          <cell r="H1231">
            <v>0</v>
          </cell>
          <cell r="I1231">
            <v>0</v>
          </cell>
          <cell r="J1231">
            <v>0</v>
          </cell>
          <cell r="K1231">
            <v>0</v>
          </cell>
        </row>
        <row r="1232">
          <cell r="A1232" t="str">
            <v>14AUNZN</v>
          </cell>
          <cell r="B1232" t="str">
            <v>PAGARES BCO.CENTRAL P.ADQUISICION BONOS BANCARIOS, BBC, BCC,</v>
          </cell>
          <cell r="C1232">
            <v>0</v>
          </cell>
          <cell r="D1232">
            <v>0</v>
          </cell>
          <cell r="E1232">
            <v>0</v>
          </cell>
          <cell r="F1232">
            <v>0</v>
          </cell>
          <cell r="G1232">
            <v>0</v>
          </cell>
          <cell r="H1232">
            <v>0</v>
          </cell>
          <cell r="I1232">
            <v>0</v>
          </cell>
          <cell r="J1232">
            <v>0</v>
          </cell>
          <cell r="K1232">
            <v>0</v>
          </cell>
        </row>
        <row r="1233">
          <cell r="A1233" t="str">
            <v>14AXNZN</v>
          </cell>
          <cell r="B1233" t="str">
            <v>PAGARES REAJUSTABLES CON PAGO EN CUPONES(P.R.C), BBC, BCC, N</v>
          </cell>
          <cell r="C1233">
            <v>3631177</v>
          </cell>
          <cell r="D1233">
            <v>3580186</v>
          </cell>
          <cell r="E1233">
            <v>3530674</v>
          </cell>
          <cell r="F1233">
            <v>3481589</v>
          </cell>
          <cell r="G1233">
            <v>3431965</v>
          </cell>
          <cell r="H1233">
            <v>3384491</v>
          </cell>
          <cell r="I1233">
            <v>3329690</v>
          </cell>
          <cell r="J1233">
            <v>3271668</v>
          </cell>
          <cell r="K1233">
            <v>3212483</v>
          </cell>
        </row>
        <row r="1234">
          <cell r="A1234" t="str">
            <v>14AVNZN</v>
          </cell>
          <cell r="B1234" t="str">
            <v xml:space="preserve">REAJ.P.PAGAR S/PAGARES REAJ.C.PAGO CUPONES (PRC), BBC, BCC, </v>
          </cell>
          <cell r="C1234">
            <v>1289686</v>
          </cell>
          <cell r="D1234">
            <v>1350621</v>
          </cell>
          <cell r="E1234">
            <v>1239518</v>
          </cell>
          <cell r="F1234">
            <v>1168368</v>
          </cell>
          <cell r="G1234">
            <v>1173912</v>
          </cell>
          <cell r="H1234">
            <v>1090690</v>
          </cell>
          <cell r="I1234">
            <v>1096897</v>
          </cell>
          <cell r="J1234">
            <v>1051248</v>
          </cell>
          <cell r="K1234">
            <v>908339</v>
          </cell>
        </row>
        <row r="1235">
          <cell r="A1235" t="str">
            <v>14AYNZN</v>
          </cell>
          <cell r="B1235" t="str">
            <v>PAGARES B.CEN.P.REPROGRAMACION DEUDAS HIPOTECARIAS, BBC, BCC</v>
          </cell>
          <cell r="C1235">
            <v>0</v>
          </cell>
          <cell r="D1235">
            <v>0</v>
          </cell>
          <cell r="E1235">
            <v>0</v>
          </cell>
          <cell r="F1235">
            <v>0</v>
          </cell>
          <cell r="G1235">
            <v>0</v>
          </cell>
          <cell r="H1235">
            <v>0</v>
          </cell>
          <cell r="I1235">
            <v>0</v>
          </cell>
          <cell r="J1235">
            <v>0</v>
          </cell>
          <cell r="K1235">
            <v>0</v>
          </cell>
        </row>
        <row r="1236">
          <cell r="A1236" t="str">
            <v>14AZNZN</v>
          </cell>
          <cell r="B1236" t="str">
            <v>REAJ.P.PAGAR.S.PAGARES P.REPROGRAM.DEUDAS HIPOTEC., BBC, BCC</v>
          </cell>
          <cell r="C1236">
            <v>0</v>
          </cell>
          <cell r="D1236">
            <v>0</v>
          </cell>
          <cell r="E1236">
            <v>0</v>
          </cell>
          <cell r="F1236">
            <v>0</v>
          </cell>
          <cell r="G1236">
            <v>0</v>
          </cell>
          <cell r="H1236">
            <v>0</v>
          </cell>
          <cell r="I1236">
            <v>0</v>
          </cell>
          <cell r="J1236">
            <v>0</v>
          </cell>
          <cell r="K1236">
            <v>0</v>
          </cell>
        </row>
        <row r="1237">
          <cell r="A1237" t="str">
            <v>14BCNZN</v>
          </cell>
          <cell r="B1237" t="str">
            <v>PAGARES BCO.CENTRAL P.DOCTOS DE CRED.HIPOT.ADQ.MN, BBC, BCC,</v>
          </cell>
          <cell r="C1237">
            <v>0</v>
          </cell>
          <cell r="D1237">
            <v>0</v>
          </cell>
          <cell r="E1237">
            <v>0</v>
          </cell>
          <cell r="F1237">
            <v>0</v>
          </cell>
          <cell r="G1237">
            <v>0</v>
          </cell>
          <cell r="H1237">
            <v>0</v>
          </cell>
          <cell r="I1237">
            <v>0</v>
          </cell>
          <cell r="J1237">
            <v>0</v>
          </cell>
          <cell r="K1237">
            <v>0</v>
          </cell>
        </row>
        <row r="1238">
          <cell r="A1238" t="str">
            <v>14BENZN</v>
          </cell>
          <cell r="B1238" t="str">
            <v>PAGARES POR COMPRA DE CARTERA ACDO.1555 MN, BBC, BCC, NAC</v>
          </cell>
          <cell r="C1238">
            <v>0</v>
          </cell>
          <cell r="D1238">
            <v>0</v>
          </cell>
          <cell r="E1238">
            <v>0</v>
          </cell>
          <cell r="F1238">
            <v>0</v>
          </cell>
          <cell r="G1238">
            <v>0</v>
          </cell>
          <cell r="H1238">
            <v>0</v>
          </cell>
          <cell r="I1238">
            <v>0</v>
          </cell>
          <cell r="J1238">
            <v>0</v>
          </cell>
          <cell r="K1238">
            <v>0</v>
          </cell>
        </row>
        <row r="1239">
          <cell r="A1239" t="str">
            <v>14BFNZN</v>
          </cell>
          <cell r="B1239" t="str">
            <v>REAJ.P.PAGAR S.PAGARES P.CPRA. CARTERA ACDO.1555 M, BBC, BCC</v>
          </cell>
          <cell r="C1239">
            <v>0</v>
          </cell>
          <cell r="D1239">
            <v>0</v>
          </cell>
          <cell r="E1239">
            <v>0</v>
          </cell>
          <cell r="F1239">
            <v>0</v>
          </cell>
          <cell r="G1239">
            <v>0</v>
          </cell>
          <cell r="H1239">
            <v>0</v>
          </cell>
          <cell r="I1239">
            <v>0</v>
          </cell>
          <cell r="J1239">
            <v>0</v>
          </cell>
          <cell r="K1239">
            <v>0</v>
          </cell>
        </row>
        <row r="1240">
          <cell r="A1240" t="str">
            <v>14BGNZN</v>
          </cell>
          <cell r="B1240" t="str">
            <v>PAGARES BCO.CENTRAL P.REPROG.CREDITOS DE CONSUMO M, BBC, BCC</v>
          </cell>
          <cell r="C1240">
            <v>0</v>
          </cell>
          <cell r="D1240">
            <v>0</v>
          </cell>
          <cell r="E1240">
            <v>0</v>
          </cell>
          <cell r="F1240">
            <v>0</v>
          </cell>
          <cell r="G1240">
            <v>0</v>
          </cell>
          <cell r="H1240">
            <v>0</v>
          </cell>
          <cell r="I1240">
            <v>0</v>
          </cell>
          <cell r="J1240">
            <v>0</v>
          </cell>
          <cell r="K1240">
            <v>0</v>
          </cell>
        </row>
        <row r="1241">
          <cell r="A1241" t="str">
            <v>14BHNZN</v>
          </cell>
          <cell r="B1241" t="str">
            <v>REAJ.PAGARES B.CENT.P.REPROG.CREDITOS DE CONSUMO M, BBC, BCC</v>
          </cell>
          <cell r="C1241">
            <v>0</v>
          </cell>
          <cell r="D1241">
            <v>0</v>
          </cell>
          <cell r="E1241">
            <v>0</v>
          </cell>
          <cell r="F1241">
            <v>0</v>
          </cell>
          <cell r="G1241">
            <v>0</v>
          </cell>
          <cell r="H1241">
            <v>0</v>
          </cell>
          <cell r="I1241">
            <v>0</v>
          </cell>
          <cell r="J1241">
            <v>0</v>
          </cell>
          <cell r="K1241">
            <v>0</v>
          </cell>
        </row>
        <row r="1242">
          <cell r="A1242" t="str">
            <v>-</v>
          </cell>
          <cell r="B1242" t="str">
            <v>PAGARES B.CENT.EXPR.EN DOLARES C.DESCTO.ACDO 1578M, BBC, BCC</v>
          </cell>
          <cell r="C1242">
            <v>0</v>
          </cell>
          <cell r="D1242">
            <v>0</v>
          </cell>
          <cell r="E1242">
            <v>0</v>
          </cell>
          <cell r="F1242">
            <v>0</v>
          </cell>
          <cell r="G1242">
            <v>0</v>
          </cell>
          <cell r="H1242">
            <v>0</v>
          </cell>
          <cell r="I1242">
            <v>0</v>
          </cell>
          <cell r="J1242">
            <v>0</v>
          </cell>
          <cell r="K1242">
            <v>0</v>
          </cell>
        </row>
        <row r="1243">
          <cell r="A1243" t="str">
            <v>14BLNZN</v>
          </cell>
          <cell r="B1243" t="str">
            <v>PAGARES BC.REPROGRAM.DEUDAS S.PRODUCT.ACDO 1578  M, BBC, BCC</v>
          </cell>
          <cell r="C1243">
            <v>0</v>
          </cell>
          <cell r="D1243">
            <v>0</v>
          </cell>
          <cell r="E1243">
            <v>0</v>
          </cell>
          <cell r="F1243">
            <v>0</v>
          </cell>
          <cell r="G1243">
            <v>0</v>
          </cell>
          <cell r="H1243">
            <v>0</v>
          </cell>
          <cell r="I1243">
            <v>0</v>
          </cell>
          <cell r="J1243">
            <v>0</v>
          </cell>
          <cell r="K1243">
            <v>0</v>
          </cell>
        </row>
        <row r="1244">
          <cell r="A1244" t="str">
            <v>14BMNZN</v>
          </cell>
          <cell r="B1244" t="str">
            <v>REAJ.P.PAGAR P.PAGARES BC.P.REPROG.DEV.SEC.PROD. M, BBC, BCC</v>
          </cell>
          <cell r="C1244">
            <v>0</v>
          </cell>
          <cell r="D1244">
            <v>0</v>
          </cell>
          <cell r="E1244">
            <v>0</v>
          </cell>
          <cell r="F1244">
            <v>0</v>
          </cell>
          <cell r="G1244">
            <v>0</v>
          </cell>
          <cell r="H1244">
            <v>0</v>
          </cell>
          <cell r="I1244">
            <v>0</v>
          </cell>
          <cell r="J1244">
            <v>0</v>
          </cell>
          <cell r="K1244">
            <v>0</v>
          </cell>
        </row>
        <row r="1245">
          <cell r="A1245" t="str">
            <v>-</v>
          </cell>
          <cell r="B1245" t="str">
            <v>PAGARES B.C.P/SALDO PRECIO BCO.DEL ESTADO ME., BBC, BCC, NAC</v>
          </cell>
          <cell r="C1245">
            <v>0</v>
          </cell>
          <cell r="D1245">
            <v>0</v>
          </cell>
          <cell r="E1245">
            <v>0</v>
          </cell>
          <cell r="F1245">
            <v>0</v>
          </cell>
          <cell r="G1245">
            <v>0</v>
          </cell>
          <cell r="H1245">
            <v>0</v>
          </cell>
          <cell r="I1245">
            <v>0</v>
          </cell>
          <cell r="J1245">
            <v>0</v>
          </cell>
          <cell r="K1245">
            <v>0</v>
          </cell>
        </row>
        <row r="1246">
          <cell r="A1246" t="str">
            <v>-</v>
          </cell>
          <cell r="B1246" t="str">
            <v>CERT.DEPOSITOS INTRANSF.EXPRESADOS EN US$ AC.1649, BBC, BCC,</v>
          </cell>
          <cell r="C1246">
            <v>0</v>
          </cell>
          <cell r="D1246">
            <v>0</v>
          </cell>
          <cell r="E1246">
            <v>0</v>
          </cell>
          <cell r="F1246">
            <v>0</v>
          </cell>
          <cell r="G1246">
            <v>0</v>
          </cell>
          <cell r="H1246">
            <v>0</v>
          </cell>
          <cell r="I1246">
            <v>0</v>
          </cell>
          <cell r="J1246">
            <v>0</v>
          </cell>
          <cell r="K1246">
            <v>0</v>
          </cell>
        </row>
        <row r="1247">
          <cell r="A1247" t="str">
            <v>14BTNZN</v>
          </cell>
          <cell r="B1247" t="str">
            <v>CERTIFICADO DE DEPOSITOS ACDO.1695 MN, BBC, BCC, NAC</v>
          </cell>
          <cell r="C1247">
            <v>0</v>
          </cell>
          <cell r="D1247">
            <v>0</v>
          </cell>
          <cell r="E1247">
            <v>0</v>
          </cell>
          <cell r="F1247">
            <v>0</v>
          </cell>
          <cell r="G1247">
            <v>0</v>
          </cell>
          <cell r="H1247">
            <v>0</v>
          </cell>
          <cell r="I1247">
            <v>0</v>
          </cell>
          <cell r="J1247">
            <v>0</v>
          </cell>
          <cell r="K1247">
            <v>0</v>
          </cell>
        </row>
        <row r="1248">
          <cell r="A1248" t="str">
            <v>14BUNZN</v>
          </cell>
          <cell r="B1248" t="str">
            <v>REAJ.P.PAGAR POR CERTIFICADO DE DEPOSITOS AC.1695, BBC, BCC,</v>
          </cell>
          <cell r="C1248">
            <v>0</v>
          </cell>
          <cell r="D1248">
            <v>0</v>
          </cell>
          <cell r="E1248">
            <v>0</v>
          </cell>
          <cell r="F1248">
            <v>0</v>
          </cell>
          <cell r="G1248">
            <v>0</v>
          </cell>
          <cell r="H1248">
            <v>0</v>
          </cell>
          <cell r="I1248">
            <v>0</v>
          </cell>
          <cell r="J1248">
            <v>0</v>
          </cell>
          <cell r="K1248">
            <v>0</v>
          </cell>
        </row>
        <row r="1249">
          <cell r="A1249" t="str">
            <v>14BWNZN</v>
          </cell>
          <cell r="B1249" t="str">
            <v>TIT.RECON.DEU CAP.19 COMPEN.DE NORMAS CAMB.INTERN., BBC, BCC</v>
          </cell>
          <cell r="C1249">
            <v>0</v>
          </cell>
          <cell r="D1249">
            <v>0</v>
          </cell>
          <cell r="E1249">
            <v>0</v>
          </cell>
          <cell r="F1249">
            <v>0</v>
          </cell>
          <cell r="G1249">
            <v>0</v>
          </cell>
          <cell r="H1249">
            <v>0</v>
          </cell>
          <cell r="I1249">
            <v>0</v>
          </cell>
          <cell r="J1249">
            <v>0</v>
          </cell>
          <cell r="K1249">
            <v>0</v>
          </cell>
        </row>
        <row r="1250">
          <cell r="A1250" t="str">
            <v>14HZNZN</v>
          </cell>
          <cell r="B1250" t="str">
            <v>CERTIFICADOS EXPRESADOS EN UF ACDO 1691, BBC, BCC, NAC</v>
          </cell>
          <cell r="C1250">
            <v>0</v>
          </cell>
          <cell r="D1250">
            <v>0</v>
          </cell>
          <cell r="E1250">
            <v>0</v>
          </cell>
          <cell r="F1250">
            <v>0</v>
          </cell>
          <cell r="G1250">
            <v>0</v>
          </cell>
          <cell r="H1250">
            <v>0</v>
          </cell>
          <cell r="I1250">
            <v>0</v>
          </cell>
          <cell r="J1250">
            <v>0</v>
          </cell>
          <cell r="K1250">
            <v>0</v>
          </cell>
        </row>
        <row r="1251">
          <cell r="A1251" t="str">
            <v>14IRNZN</v>
          </cell>
          <cell r="B1251" t="str">
            <v>REAJ.P/PAGAR POR CERTIFICADOS"EXPRESADOS UF"AC.169, BBC, BCC</v>
          </cell>
          <cell r="C1251">
            <v>0</v>
          </cell>
          <cell r="D1251">
            <v>0</v>
          </cell>
          <cell r="E1251">
            <v>0</v>
          </cell>
          <cell r="F1251">
            <v>0</v>
          </cell>
          <cell r="G1251">
            <v>0</v>
          </cell>
          <cell r="H1251">
            <v>0</v>
          </cell>
          <cell r="I1251">
            <v>0</v>
          </cell>
          <cell r="J1251">
            <v>0</v>
          </cell>
          <cell r="K1251">
            <v>0</v>
          </cell>
        </row>
        <row r="1252">
          <cell r="A1252" t="str">
            <v>14BINZN</v>
          </cell>
          <cell r="B1252" t="str">
            <v>PAGARES BC P/REPROG.DEUDAS INS.FIN.LIQ.ACDO 1589 M, BBC, BCC</v>
          </cell>
          <cell r="C1252">
            <v>0</v>
          </cell>
          <cell r="D1252">
            <v>0</v>
          </cell>
          <cell r="E1252">
            <v>0</v>
          </cell>
          <cell r="F1252">
            <v>0</v>
          </cell>
          <cell r="G1252">
            <v>0</v>
          </cell>
          <cell r="H1252">
            <v>0</v>
          </cell>
          <cell r="I1252">
            <v>0</v>
          </cell>
          <cell r="J1252">
            <v>0</v>
          </cell>
          <cell r="K1252">
            <v>0</v>
          </cell>
        </row>
        <row r="1253">
          <cell r="A1253" t="str">
            <v>14BVNZN</v>
          </cell>
          <cell r="B1253" t="str">
            <v>REAJ.P/PGAR S/PAG.BC REPR.DEUD.I.FIN.LIQ.AC 1589 M, BBC, BCC</v>
          </cell>
          <cell r="C1253">
            <v>0</v>
          </cell>
          <cell r="D1253">
            <v>0</v>
          </cell>
          <cell r="E1253">
            <v>0</v>
          </cell>
          <cell r="F1253">
            <v>0</v>
          </cell>
          <cell r="G1253">
            <v>0</v>
          </cell>
          <cell r="H1253">
            <v>0</v>
          </cell>
          <cell r="I1253">
            <v>0</v>
          </cell>
          <cell r="J1253">
            <v>0</v>
          </cell>
          <cell r="K1253">
            <v>0</v>
          </cell>
        </row>
        <row r="1254">
          <cell r="A1254" t="str">
            <v>14GGNZN</v>
          </cell>
          <cell r="B1254" t="str">
            <v>EFECTOS DE COMERCIO POR REDENOM.TITULOS, BBC, BCC, NAC</v>
          </cell>
          <cell r="C1254">
            <v>45407</v>
          </cell>
          <cell r="D1254">
            <v>45407</v>
          </cell>
          <cell r="E1254">
            <v>45407</v>
          </cell>
          <cell r="F1254">
            <v>44967</v>
          </cell>
          <cell r="G1254">
            <v>44967</v>
          </cell>
          <cell r="H1254">
            <v>44570</v>
          </cell>
          <cell r="I1254">
            <v>44197</v>
          </cell>
          <cell r="J1254">
            <v>44197</v>
          </cell>
          <cell r="K1254">
            <v>44197</v>
          </cell>
        </row>
        <row r="1255">
          <cell r="A1255" t="str">
            <v>14GKNZN</v>
          </cell>
          <cell r="B1255" t="str">
            <v>REAJ.P.PGAR.S/EFECTOS DE COM.P.REDENOM. TITULOS MN, BBC, BCC</v>
          </cell>
          <cell r="C1255">
            <v>66177</v>
          </cell>
          <cell r="D1255">
            <v>66123</v>
          </cell>
          <cell r="E1255">
            <v>66792</v>
          </cell>
          <cell r="F1255">
            <v>66628</v>
          </cell>
          <cell r="G1255">
            <v>66949</v>
          </cell>
          <cell r="H1255">
            <v>65412</v>
          </cell>
          <cell r="I1255">
            <v>64173</v>
          </cell>
          <cell r="J1255">
            <v>64096</v>
          </cell>
          <cell r="K1255">
            <v>64216</v>
          </cell>
        </row>
        <row r="1256">
          <cell r="A1256" t="str">
            <v>14HSNZN</v>
          </cell>
          <cell r="B1256" t="str">
            <v>PAGARES REAJ.TASA DE INTERES FLOTANTE (PTF)  MN, BBC, BCC, N</v>
          </cell>
          <cell r="C1256">
            <v>185</v>
          </cell>
          <cell r="D1256">
            <v>185</v>
          </cell>
          <cell r="E1256">
            <v>185</v>
          </cell>
          <cell r="F1256">
            <v>141</v>
          </cell>
          <cell r="G1256">
            <v>89</v>
          </cell>
          <cell r="H1256">
            <v>87</v>
          </cell>
          <cell r="I1256">
            <v>0</v>
          </cell>
          <cell r="J1256">
            <v>0</v>
          </cell>
          <cell r="K1256">
            <v>0</v>
          </cell>
        </row>
        <row r="1257">
          <cell r="A1257" t="str">
            <v>14HTNZN</v>
          </cell>
          <cell r="B1257" t="str">
            <v>REAJ.P/PGAR S/PAGARES REAJ.TASA DE INTS.FLOTANTE M, BBC, BCC</v>
          </cell>
          <cell r="C1257">
            <v>550</v>
          </cell>
          <cell r="D1257">
            <v>549</v>
          </cell>
          <cell r="E1257">
            <v>554</v>
          </cell>
          <cell r="F1257">
            <v>427</v>
          </cell>
          <cell r="G1257">
            <v>268</v>
          </cell>
          <cell r="H1257">
            <v>261</v>
          </cell>
          <cell r="I1257">
            <v>0</v>
          </cell>
          <cell r="J1257">
            <v>0</v>
          </cell>
          <cell r="K1257">
            <v>0</v>
          </cell>
        </row>
        <row r="1258">
          <cell r="A1258" t="str">
            <v>14HUNZN</v>
          </cell>
          <cell r="B1258" t="str">
            <v>PAGARES BCO.CENTRAL CAP.18 COMP.NOR.CAMB.INTERN. M, BBC, BCC</v>
          </cell>
          <cell r="C1258">
            <v>0</v>
          </cell>
          <cell r="D1258">
            <v>0</v>
          </cell>
          <cell r="E1258">
            <v>0</v>
          </cell>
          <cell r="F1258">
            <v>0</v>
          </cell>
          <cell r="G1258">
            <v>0</v>
          </cell>
          <cell r="H1258">
            <v>0</v>
          </cell>
          <cell r="I1258">
            <v>0</v>
          </cell>
          <cell r="J1258">
            <v>0</v>
          </cell>
          <cell r="K1258">
            <v>0</v>
          </cell>
        </row>
        <row r="1259">
          <cell r="A1259" t="str">
            <v>14HWNZN</v>
          </cell>
          <cell r="B1259" t="str">
            <v>PAGARES EN UF.AC 1836 PROV.DE CERTIF.EN US$, BBC, BCC, NAC</v>
          </cell>
          <cell r="C1259">
            <v>159923</v>
          </cell>
          <cell r="D1259">
            <v>159923</v>
          </cell>
          <cell r="E1259">
            <v>159923</v>
          </cell>
          <cell r="F1259">
            <v>0</v>
          </cell>
          <cell r="G1259">
            <v>0</v>
          </cell>
          <cell r="H1259">
            <v>0</v>
          </cell>
          <cell r="I1259">
            <v>0</v>
          </cell>
          <cell r="J1259">
            <v>0</v>
          </cell>
          <cell r="K1259">
            <v>0</v>
          </cell>
        </row>
        <row r="1260">
          <cell r="A1260" t="str">
            <v>14HXNZN</v>
          </cell>
          <cell r="B1260" t="str">
            <v>REAJ.P.PAGAR POR PAGARES EN UF ACDO.1836, BBC, BCC, NAC</v>
          </cell>
          <cell r="C1260">
            <v>3285</v>
          </cell>
          <cell r="D1260">
            <v>3206</v>
          </cell>
          <cell r="E1260">
            <v>4184</v>
          </cell>
          <cell r="F1260">
            <v>0</v>
          </cell>
          <cell r="G1260">
            <v>0</v>
          </cell>
          <cell r="H1260">
            <v>0</v>
          </cell>
          <cell r="I1260">
            <v>0</v>
          </cell>
          <cell r="J1260">
            <v>0</v>
          </cell>
          <cell r="K1260">
            <v>0</v>
          </cell>
        </row>
        <row r="1261">
          <cell r="A1261" t="str">
            <v>14IUNZN</v>
          </cell>
          <cell r="B1261" t="str">
            <v>PAGARES BC POR REPAC.SALDOS DE PRECIO C/BECH MN, BBC, BCC, N</v>
          </cell>
          <cell r="C1261">
            <v>0</v>
          </cell>
          <cell r="D1261">
            <v>0</v>
          </cell>
          <cell r="E1261">
            <v>0</v>
          </cell>
          <cell r="F1261">
            <v>0</v>
          </cell>
          <cell r="G1261">
            <v>0</v>
          </cell>
          <cell r="H1261">
            <v>0</v>
          </cell>
          <cell r="I1261">
            <v>0</v>
          </cell>
          <cell r="J1261">
            <v>0</v>
          </cell>
          <cell r="K1261">
            <v>0</v>
          </cell>
        </row>
        <row r="1262">
          <cell r="A1262" t="str">
            <v>14IVNZN</v>
          </cell>
          <cell r="B1262" t="str">
            <v>REAJ.P.PAGAR POR SALDOS DE PRECIO C/BCO.ESTADO MN, BBC, BCC,</v>
          </cell>
          <cell r="C1262">
            <v>0</v>
          </cell>
          <cell r="D1262">
            <v>0</v>
          </cell>
          <cell r="E1262">
            <v>0</v>
          </cell>
          <cell r="F1262">
            <v>0</v>
          </cell>
          <cell r="G1262">
            <v>0</v>
          </cell>
          <cell r="H1262">
            <v>0</v>
          </cell>
          <cell r="I1262">
            <v>0</v>
          </cell>
          <cell r="J1262">
            <v>0</v>
          </cell>
          <cell r="K1262">
            <v>0</v>
          </cell>
        </row>
        <row r="1263">
          <cell r="A1263" t="str">
            <v>14JCNZN</v>
          </cell>
          <cell r="B1263" t="str">
            <v>PAGARES UF BECH P.DEUDAS ASUMIDAS BUF-BHC AC.91, BBC, BCC, N</v>
          </cell>
          <cell r="C1263">
            <v>0</v>
          </cell>
          <cell r="D1263">
            <v>0</v>
          </cell>
          <cell r="E1263">
            <v>0</v>
          </cell>
          <cell r="F1263">
            <v>0</v>
          </cell>
          <cell r="G1263">
            <v>0</v>
          </cell>
          <cell r="H1263">
            <v>0</v>
          </cell>
          <cell r="I1263">
            <v>0</v>
          </cell>
          <cell r="J1263">
            <v>0</v>
          </cell>
          <cell r="K1263">
            <v>0</v>
          </cell>
        </row>
        <row r="1264">
          <cell r="A1264" t="str">
            <v>14JDNZN</v>
          </cell>
          <cell r="B1264" t="str">
            <v>PAGARES UF BECH P.DEUDAS ASUMIDAS BUF-BHC AC.91, BBC, BCC, N</v>
          </cell>
          <cell r="C1264">
            <v>0</v>
          </cell>
          <cell r="D1264">
            <v>0</v>
          </cell>
          <cell r="E1264">
            <v>0</v>
          </cell>
          <cell r="F1264">
            <v>0</v>
          </cell>
          <cell r="G1264">
            <v>0</v>
          </cell>
          <cell r="H1264">
            <v>0</v>
          </cell>
          <cell r="I1264">
            <v>0</v>
          </cell>
          <cell r="J1264">
            <v>0</v>
          </cell>
          <cell r="K1264">
            <v>0</v>
          </cell>
        </row>
        <row r="1265">
          <cell r="A1265" t="str">
            <v>14JFNZN</v>
          </cell>
          <cell r="B1265" t="str">
            <v>PAGARE CAPITULO XIV C.N.C.I., BBC, BCC, NAC</v>
          </cell>
          <cell r="C1265">
            <v>0</v>
          </cell>
          <cell r="D1265">
            <v>0</v>
          </cell>
          <cell r="E1265">
            <v>0</v>
          </cell>
          <cell r="F1265">
            <v>0</v>
          </cell>
          <cell r="G1265">
            <v>0</v>
          </cell>
          <cell r="H1265">
            <v>0</v>
          </cell>
          <cell r="I1265">
            <v>0</v>
          </cell>
          <cell r="J1265">
            <v>0</v>
          </cell>
          <cell r="K1265">
            <v>0</v>
          </cell>
        </row>
        <row r="1266">
          <cell r="A1266" t="str">
            <v>14JGNZN</v>
          </cell>
          <cell r="B1266" t="str">
            <v>PAGARES REAJUSTABLES EN DOLARES (PRD)</v>
          </cell>
          <cell r="C1266">
            <v>2419471</v>
          </cell>
          <cell r="D1266">
            <v>2419471</v>
          </cell>
          <cell r="E1266">
            <v>2376312</v>
          </cell>
          <cell r="F1266">
            <v>2183676</v>
          </cell>
          <cell r="G1266">
            <v>2036544</v>
          </cell>
          <cell r="H1266">
            <v>1947023</v>
          </cell>
          <cell r="I1266">
            <v>1943798</v>
          </cell>
          <cell r="J1266">
            <v>1943798</v>
          </cell>
          <cell r="K1266">
            <v>1865686</v>
          </cell>
        </row>
        <row r="1267">
          <cell r="A1267" t="str">
            <v>14JHNZN</v>
          </cell>
          <cell r="B1267" t="str">
            <v>CUPONES DE EMISION REAJ. OPC.(CERO) EN US$</v>
          </cell>
          <cell r="C1267">
            <v>538377</v>
          </cell>
          <cell r="D1267">
            <v>536323</v>
          </cell>
          <cell r="E1267">
            <v>533518</v>
          </cell>
          <cell r="F1267">
            <v>526767</v>
          </cell>
          <cell r="G1267">
            <v>523147</v>
          </cell>
          <cell r="H1267">
            <v>521449</v>
          </cell>
          <cell r="I1267">
            <v>516566</v>
          </cell>
          <cell r="J1267">
            <v>514513</v>
          </cell>
          <cell r="K1267">
            <v>484704</v>
          </cell>
        </row>
        <row r="1268">
          <cell r="A1268" t="str">
            <v>14JINZN</v>
          </cell>
          <cell r="B1268" t="str">
            <v>CUPONES DE EMISION REAJ. OPC.(CERO) EN UF</v>
          </cell>
          <cell r="C1268">
            <v>894902</v>
          </cell>
          <cell r="D1268">
            <v>868721</v>
          </cell>
          <cell r="E1268">
            <v>858174</v>
          </cell>
          <cell r="F1268">
            <v>841673</v>
          </cell>
          <cell r="G1268">
            <v>806386</v>
          </cell>
          <cell r="H1268">
            <v>795614</v>
          </cell>
          <cell r="I1268">
            <v>783442</v>
          </cell>
          <cell r="J1268">
            <v>770372</v>
          </cell>
          <cell r="K1268">
            <v>752995</v>
          </cell>
        </row>
        <row r="1269">
          <cell r="A1269" t="str">
            <v>22814JJNZN...</v>
          </cell>
          <cell r="B1269" t="str">
            <v>BONOS DEL BANCO CENTRAL DE CHILE</v>
          </cell>
          <cell r="C1269">
            <v>1948071</v>
          </cell>
          <cell r="D1269">
            <v>2198185</v>
          </cell>
          <cell r="E1269">
            <v>2421395</v>
          </cell>
          <cell r="F1269">
            <v>2818668</v>
          </cell>
          <cell r="G1269">
            <v>3197461</v>
          </cell>
          <cell r="H1269">
            <v>3479467</v>
          </cell>
          <cell r="I1269">
            <v>3705401</v>
          </cell>
          <cell r="J1269">
            <v>3979954</v>
          </cell>
          <cell r="K1269">
            <v>4267301</v>
          </cell>
        </row>
        <row r="1270">
          <cell r="A1270" t="str">
            <v>22814JKNZN...</v>
          </cell>
          <cell r="B1270" t="str">
            <v>REAJUSTES POR PAGAR S/BONOS DEL BCO.CENTRAL</v>
          </cell>
          <cell r="C1270">
            <v>19267</v>
          </cell>
          <cell r="D1270">
            <v>54704</v>
          </cell>
          <cell r="E1270">
            <v>10623</v>
          </cell>
          <cell r="F1270">
            <v>-33368</v>
          </cell>
          <cell r="G1270">
            <v>-26682</v>
          </cell>
          <cell r="H1270">
            <v>-61265</v>
          </cell>
          <cell r="I1270">
            <v>-38026</v>
          </cell>
          <cell r="J1270">
            <v>-55697</v>
          </cell>
          <cell r="K1270">
            <v>-160464</v>
          </cell>
        </row>
        <row r="1271">
          <cell r="A1271" t="str">
            <v>14BHXZN</v>
          </cell>
          <cell r="B1271" t="str">
            <v xml:space="preserve">  .DOCUM.EMIT.P.B.CENTRAL ME</v>
          </cell>
          <cell r="C1271">
            <v>3722</v>
          </cell>
          <cell r="D1271">
            <v>3820</v>
          </cell>
          <cell r="E1271">
            <v>3687</v>
          </cell>
          <cell r="F1271">
            <v>3575</v>
          </cell>
          <cell r="G1271">
            <v>3599</v>
          </cell>
          <cell r="H1271">
            <v>3534</v>
          </cell>
          <cell r="I1271">
            <v>2861</v>
          </cell>
          <cell r="J1271">
            <v>2836</v>
          </cell>
          <cell r="K1271">
            <v>2697</v>
          </cell>
        </row>
        <row r="1272">
          <cell r="A1272" t="str">
            <v>-</v>
          </cell>
          <cell r="B1272" t="str">
            <v>CAR-L.16282 ART.26-50 MN, BBC, BCC, EXT</v>
          </cell>
          <cell r="C1272">
            <v>0</v>
          </cell>
          <cell r="D1272">
            <v>0</v>
          </cell>
          <cell r="E1272">
            <v>0</v>
          </cell>
          <cell r="F1272">
            <v>0</v>
          </cell>
          <cell r="G1272">
            <v>0</v>
          </cell>
          <cell r="H1272">
            <v>0</v>
          </cell>
          <cell r="I1272">
            <v>0</v>
          </cell>
          <cell r="J1272">
            <v>0</v>
          </cell>
          <cell r="K1272">
            <v>0</v>
          </cell>
        </row>
        <row r="1273">
          <cell r="A1273" t="str">
            <v>-</v>
          </cell>
          <cell r="B1273" t="str">
            <v>CAR-ART.22-DL1078-SER-E  MN, BBC, BCC, EXT</v>
          </cell>
          <cell r="C1273">
            <v>0</v>
          </cell>
          <cell r="D1273">
            <v>0</v>
          </cell>
          <cell r="E1273">
            <v>0</v>
          </cell>
          <cell r="F1273">
            <v>0</v>
          </cell>
          <cell r="G1273">
            <v>0</v>
          </cell>
          <cell r="H1273">
            <v>0</v>
          </cell>
          <cell r="I1273">
            <v>0</v>
          </cell>
          <cell r="J1273">
            <v>0</v>
          </cell>
          <cell r="K1273">
            <v>0</v>
          </cell>
        </row>
        <row r="1274">
          <cell r="A1274" t="str">
            <v>-</v>
          </cell>
          <cell r="B1274" t="str">
            <v>CAR SERIE F  MN, BBC, BCC, EXT</v>
          </cell>
          <cell r="C1274">
            <v>0</v>
          </cell>
          <cell r="D1274">
            <v>0</v>
          </cell>
          <cell r="E1274">
            <v>0</v>
          </cell>
          <cell r="F1274">
            <v>0</v>
          </cell>
          <cell r="G1274">
            <v>0</v>
          </cell>
          <cell r="H1274">
            <v>0</v>
          </cell>
          <cell r="I1274">
            <v>0</v>
          </cell>
          <cell r="J1274">
            <v>0</v>
          </cell>
          <cell r="K1274">
            <v>0</v>
          </cell>
        </row>
        <row r="1275">
          <cell r="A1275" t="str">
            <v>-</v>
          </cell>
          <cell r="B1275" t="str">
            <v>REAJ.POR PAGAR SOBRE CAR, BBC, BCC, EXT</v>
          </cell>
          <cell r="C1275">
            <v>0</v>
          </cell>
          <cell r="D1275">
            <v>0</v>
          </cell>
          <cell r="E1275">
            <v>0</v>
          </cell>
          <cell r="F1275">
            <v>0</v>
          </cell>
          <cell r="G1275">
            <v>0</v>
          </cell>
          <cell r="H1275">
            <v>0</v>
          </cell>
          <cell r="I1275">
            <v>0</v>
          </cell>
          <cell r="J1275">
            <v>0</v>
          </cell>
          <cell r="K1275">
            <v>0</v>
          </cell>
        </row>
        <row r="1276">
          <cell r="A1276" t="str">
            <v>-</v>
          </cell>
          <cell r="B1276" t="str">
            <v>PREV.SOCIAL-PAG.BCO.CTRAL.MN, BBC, BCC, EXT</v>
          </cell>
          <cell r="C1276">
            <v>0</v>
          </cell>
          <cell r="D1276">
            <v>0</v>
          </cell>
          <cell r="E1276">
            <v>0</v>
          </cell>
          <cell r="F1276">
            <v>0</v>
          </cell>
          <cell r="G1276">
            <v>0</v>
          </cell>
          <cell r="H1276">
            <v>0</v>
          </cell>
          <cell r="I1276">
            <v>0</v>
          </cell>
          <cell r="J1276">
            <v>0</v>
          </cell>
          <cell r="K1276">
            <v>0</v>
          </cell>
        </row>
        <row r="1277">
          <cell r="A1277" t="str">
            <v>-</v>
          </cell>
          <cell r="B1277" t="str">
            <v>REAJ.P/PAGAR PAGARES PREVISION SOCIAL, BBC, BCC, EXT</v>
          </cell>
          <cell r="C1277">
            <v>0</v>
          </cell>
          <cell r="D1277">
            <v>0</v>
          </cell>
          <cell r="E1277">
            <v>0</v>
          </cell>
          <cell r="F1277">
            <v>0</v>
          </cell>
          <cell r="G1277">
            <v>0</v>
          </cell>
          <cell r="H1277">
            <v>0</v>
          </cell>
          <cell r="I1277">
            <v>0</v>
          </cell>
          <cell r="J1277">
            <v>0</v>
          </cell>
          <cell r="K1277">
            <v>0</v>
          </cell>
        </row>
        <row r="1278">
          <cell r="A1278" t="str">
            <v>15IKEZN</v>
          </cell>
          <cell r="B1278" t="str">
            <v>CERT.P/COBERT.EXIT.CEPAC. ME, BBC, BCC, EXT</v>
          </cell>
          <cell r="C1278">
            <v>0</v>
          </cell>
          <cell r="D1278">
            <v>0</v>
          </cell>
          <cell r="E1278">
            <v>0</v>
          </cell>
          <cell r="F1278">
            <v>0</v>
          </cell>
          <cell r="G1278">
            <v>0</v>
          </cell>
          <cell r="H1278">
            <v>0</v>
          </cell>
          <cell r="I1278">
            <v>0</v>
          </cell>
          <cell r="J1278">
            <v>0</v>
          </cell>
          <cell r="K1278">
            <v>0</v>
          </cell>
        </row>
        <row r="1279">
          <cell r="A1279" t="str">
            <v>-</v>
          </cell>
          <cell r="B1279" t="str">
            <v>PAGARES DESCONTABLES BCO. CENT., BBC, BCC, EXT</v>
          </cell>
          <cell r="C1279">
            <v>0</v>
          </cell>
          <cell r="D1279">
            <v>0</v>
          </cell>
          <cell r="E1279">
            <v>0</v>
          </cell>
          <cell r="F1279">
            <v>0</v>
          </cell>
          <cell r="G1279">
            <v>0</v>
          </cell>
          <cell r="H1279">
            <v>0</v>
          </cell>
          <cell r="I1279">
            <v>0</v>
          </cell>
          <cell r="J1279">
            <v>0</v>
          </cell>
          <cell r="K1279">
            <v>0</v>
          </cell>
        </row>
        <row r="1280">
          <cell r="A1280" t="str">
            <v>-</v>
          </cell>
          <cell r="B1280" t="str">
            <v>PAGARES REAJUSTABLES DEL BANCO CENTRAL, BBC, BCC, EXT</v>
          </cell>
          <cell r="C1280">
            <v>0</v>
          </cell>
          <cell r="D1280">
            <v>0</v>
          </cell>
          <cell r="E1280">
            <v>0</v>
          </cell>
          <cell r="F1280">
            <v>0</v>
          </cell>
          <cell r="G1280">
            <v>0</v>
          </cell>
          <cell r="H1280">
            <v>0</v>
          </cell>
          <cell r="I1280">
            <v>0</v>
          </cell>
          <cell r="J1280">
            <v>0</v>
          </cell>
          <cell r="K1280">
            <v>0</v>
          </cell>
        </row>
        <row r="1281">
          <cell r="A1281" t="str">
            <v>-</v>
          </cell>
          <cell r="B1281" t="str">
            <v>REAJUSTES P/PAGAR SOBRE PDBC MN, BBC, BCC, EXT</v>
          </cell>
          <cell r="C1281">
            <v>0</v>
          </cell>
          <cell r="D1281">
            <v>0</v>
          </cell>
          <cell r="E1281">
            <v>0</v>
          </cell>
          <cell r="F1281">
            <v>0</v>
          </cell>
          <cell r="G1281">
            <v>0</v>
          </cell>
          <cell r="H1281">
            <v>0</v>
          </cell>
          <cell r="I1281">
            <v>0</v>
          </cell>
          <cell r="J1281">
            <v>0</v>
          </cell>
          <cell r="K1281">
            <v>0</v>
          </cell>
        </row>
        <row r="1282">
          <cell r="A1282" t="str">
            <v>-</v>
          </cell>
          <cell r="B1282" t="str">
            <v>PAGARES REAJ.POR INTS.SOBRE ENCAJE MN, BBC, BCC, EXT</v>
          </cell>
          <cell r="C1282">
            <v>0</v>
          </cell>
          <cell r="D1282">
            <v>0</v>
          </cell>
          <cell r="E1282">
            <v>0</v>
          </cell>
          <cell r="F1282">
            <v>0</v>
          </cell>
          <cell r="G1282">
            <v>0</v>
          </cell>
          <cell r="H1282">
            <v>0</v>
          </cell>
          <cell r="I1282">
            <v>0</v>
          </cell>
          <cell r="J1282">
            <v>0</v>
          </cell>
          <cell r="K1282">
            <v>0</v>
          </cell>
        </row>
        <row r="1283">
          <cell r="A1283" t="str">
            <v>-</v>
          </cell>
          <cell r="B1283" t="str">
            <v>REAJ.P/PAGAR S/PAGARES REAJ.P/INTS.S/ENCAJE MN, BBC, BCC, EX</v>
          </cell>
          <cell r="C1283">
            <v>0</v>
          </cell>
          <cell r="D1283">
            <v>0</v>
          </cell>
          <cell r="E1283">
            <v>0</v>
          </cell>
          <cell r="F1283">
            <v>0</v>
          </cell>
          <cell r="G1283">
            <v>0</v>
          </cell>
          <cell r="H1283">
            <v>0</v>
          </cell>
          <cell r="I1283">
            <v>0</v>
          </cell>
          <cell r="J1283">
            <v>0</v>
          </cell>
          <cell r="K1283">
            <v>0</v>
          </cell>
        </row>
        <row r="1284">
          <cell r="A1284" t="str">
            <v>14GNEZN</v>
          </cell>
          <cell r="B1284" t="str">
            <v>PAGARES BCO.CENTRAL P.COMPROMISOS ME, BBC, BCC, EXT</v>
          </cell>
          <cell r="C1284">
            <v>0</v>
          </cell>
          <cell r="D1284">
            <v>0</v>
          </cell>
          <cell r="E1284">
            <v>0</v>
          </cell>
          <cell r="F1284">
            <v>0</v>
          </cell>
          <cell r="G1284">
            <v>0</v>
          </cell>
          <cell r="H1284">
            <v>0</v>
          </cell>
          <cell r="I1284">
            <v>0</v>
          </cell>
          <cell r="J1284">
            <v>0</v>
          </cell>
          <cell r="K1284">
            <v>0</v>
          </cell>
        </row>
        <row r="1285">
          <cell r="A1285" t="str">
            <v>15FCEZN</v>
          </cell>
          <cell r="B1285" t="str">
            <v>PAGARES EN DOLARES USA BANCO CENTRAL DE CHILE, BBC, BCC, EXT</v>
          </cell>
          <cell r="C1285">
            <v>0</v>
          </cell>
          <cell r="D1285">
            <v>0</v>
          </cell>
          <cell r="E1285">
            <v>0</v>
          </cell>
          <cell r="F1285">
            <v>0</v>
          </cell>
          <cell r="G1285">
            <v>0</v>
          </cell>
          <cell r="H1285">
            <v>0</v>
          </cell>
          <cell r="I1285">
            <v>0</v>
          </cell>
          <cell r="J1285">
            <v>0</v>
          </cell>
          <cell r="K1285">
            <v>0</v>
          </cell>
        </row>
        <row r="1286">
          <cell r="A1286" t="str">
            <v>14GPEZN</v>
          </cell>
          <cell r="B1286" t="str">
            <v>PAGARES EXPRESADOS EN DOLARES USA (ACDO.1470), BBC, BCC, EXT</v>
          </cell>
          <cell r="C1286">
            <v>0</v>
          </cell>
          <cell r="D1286">
            <v>0</v>
          </cell>
          <cell r="E1286">
            <v>0</v>
          </cell>
          <cell r="F1286">
            <v>0</v>
          </cell>
          <cell r="G1286">
            <v>0</v>
          </cell>
          <cell r="H1286">
            <v>0</v>
          </cell>
          <cell r="I1286">
            <v>0</v>
          </cell>
          <cell r="J1286">
            <v>0</v>
          </cell>
          <cell r="K1286">
            <v>0</v>
          </cell>
        </row>
        <row r="1287">
          <cell r="A1287" t="str">
            <v>-</v>
          </cell>
          <cell r="B1287" t="str">
            <v>PAGARES BC.P.INST.SEC.PUB.P.DOLAR PREFERENCIAL MN, BBC, BCC,</v>
          </cell>
          <cell r="C1287">
            <v>0</v>
          </cell>
          <cell r="D1287">
            <v>0</v>
          </cell>
          <cell r="E1287">
            <v>0</v>
          </cell>
          <cell r="F1287">
            <v>0</v>
          </cell>
          <cell r="G1287">
            <v>0</v>
          </cell>
          <cell r="H1287">
            <v>0</v>
          </cell>
          <cell r="I1287">
            <v>0</v>
          </cell>
          <cell r="J1287">
            <v>0</v>
          </cell>
          <cell r="K1287">
            <v>0</v>
          </cell>
        </row>
        <row r="1288">
          <cell r="A1288" t="str">
            <v>-</v>
          </cell>
          <cell r="B1288" t="str">
            <v>REAJ.P.PAGAR S.PAGARES BC.P.INST.SEC.PUB.P.DOLAR P, BBC, BCC</v>
          </cell>
          <cell r="C1288">
            <v>0</v>
          </cell>
          <cell r="D1288">
            <v>0</v>
          </cell>
          <cell r="E1288">
            <v>0</v>
          </cell>
          <cell r="F1288">
            <v>0</v>
          </cell>
          <cell r="G1288">
            <v>0</v>
          </cell>
          <cell r="H1288">
            <v>0</v>
          </cell>
          <cell r="I1288">
            <v>0</v>
          </cell>
          <cell r="J1288">
            <v>0</v>
          </cell>
          <cell r="K1288">
            <v>0</v>
          </cell>
        </row>
        <row r="1289">
          <cell r="A1289" t="str">
            <v>-</v>
          </cell>
          <cell r="B1289" t="str">
            <v>PAGARES POR DIFERENCIAL CAMBIARIO ACDO 1484, BBC, BCC, EXT</v>
          </cell>
          <cell r="C1289">
            <v>0</v>
          </cell>
          <cell r="D1289">
            <v>0</v>
          </cell>
          <cell r="E1289">
            <v>0</v>
          </cell>
          <cell r="F1289">
            <v>0</v>
          </cell>
          <cell r="G1289">
            <v>0</v>
          </cell>
          <cell r="H1289">
            <v>0</v>
          </cell>
          <cell r="I1289">
            <v>0</v>
          </cell>
          <cell r="J1289">
            <v>0</v>
          </cell>
          <cell r="K1289">
            <v>0</v>
          </cell>
        </row>
        <row r="1290">
          <cell r="A1290" t="str">
            <v>-</v>
          </cell>
          <cell r="B1290" t="str">
            <v>REAJ.P.PAGAR S.PAGARES DIFERENCIAL CAMB.ACDO 1484, BBC, BCC,</v>
          </cell>
          <cell r="C1290">
            <v>0</v>
          </cell>
          <cell r="D1290">
            <v>0</v>
          </cell>
          <cell r="E1290">
            <v>0</v>
          </cell>
          <cell r="F1290">
            <v>0</v>
          </cell>
          <cell r="G1290">
            <v>0</v>
          </cell>
          <cell r="H1290">
            <v>0</v>
          </cell>
          <cell r="I1290">
            <v>0</v>
          </cell>
          <cell r="J1290">
            <v>0</v>
          </cell>
          <cell r="K1290">
            <v>0</v>
          </cell>
        </row>
        <row r="1291">
          <cell r="A1291" t="str">
            <v>-</v>
          </cell>
          <cell r="B1291" t="str">
            <v>PAGARES POR DIFERENCIAL CAMBIARIO VENC.REAJUSTADOS, BBC, BCC</v>
          </cell>
          <cell r="C1291">
            <v>0</v>
          </cell>
          <cell r="D1291">
            <v>0</v>
          </cell>
          <cell r="E1291">
            <v>0</v>
          </cell>
          <cell r="F1291">
            <v>0</v>
          </cell>
          <cell r="G1291">
            <v>0</v>
          </cell>
          <cell r="H1291">
            <v>0</v>
          </cell>
          <cell r="I1291">
            <v>0</v>
          </cell>
          <cell r="J1291">
            <v>0</v>
          </cell>
          <cell r="K1291">
            <v>0</v>
          </cell>
        </row>
        <row r="1292">
          <cell r="A1292" t="str">
            <v>-</v>
          </cell>
          <cell r="B1292" t="str">
            <v xml:space="preserve">PAGARE BCO.CENTRAL P.ADQ.DE LETRAS DE CREDITO ME, BBC, BCC, </v>
          </cell>
          <cell r="C1292">
            <v>0</v>
          </cell>
          <cell r="D1292">
            <v>0</v>
          </cell>
          <cell r="E1292">
            <v>0</v>
          </cell>
          <cell r="F1292">
            <v>0</v>
          </cell>
          <cell r="G1292">
            <v>0</v>
          </cell>
          <cell r="H1292">
            <v>0</v>
          </cell>
          <cell r="I1292">
            <v>0</v>
          </cell>
          <cell r="J1292">
            <v>0</v>
          </cell>
          <cell r="K1292">
            <v>0</v>
          </cell>
        </row>
        <row r="1293">
          <cell r="A1293" t="str">
            <v>-</v>
          </cell>
          <cell r="B1293" t="str">
            <v>REAJ.P.PAGAR S.PAGARE B.C.LETRAS DE CREDITO, BBC, BCC, EXT</v>
          </cell>
          <cell r="C1293">
            <v>0</v>
          </cell>
          <cell r="D1293">
            <v>0</v>
          </cell>
          <cell r="E1293">
            <v>0</v>
          </cell>
          <cell r="F1293">
            <v>0</v>
          </cell>
          <cell r="G1293">
            <v>0</v>
          </cell>
          <cell r="H1293">
            <v>0</v>
          </cell>
          <cell r="I1293">
            <v>0</v>
          </cell>
          <cell r="J1293">
            <v>0</v>
          </cell>
          <cell r="K1293">
            <v>0</v>
          </cell>
        </row>
        <row r="1294">
          <cell r="A1294" t="str">
            <v>14AREZN</v>
          </cell>
          <cell r="B1294" t="str">
            <v>PAGARES BC.P.REPROGRAMACION DE DEUDAS ME, BBC, BCC, EXT</v>
          </cell>
          <cell r="C1294">
            <v>0</v>
          </cell>
          <cell r="D1294">
            <v>0</v>
          </cell>
          <cell r="E1294">
            <v>0</v>
          </cell>
          <cell r="F1294">
            <v>0</v>
          </cell>
          <cell r="G1294">
            <v>0</v>
          </cell>
          <cell r="H1294">
            <v>0</v>
          </cell>
          <cell r="I1294">
            <v>0</v>
          </cell>
          <cell r="J1294">
            <v>0</v>
          </cell>
          <cell r="K1294">
            <v>0</v>
          </cell>
        </row>
        <row r="1295">
          <cell r="A1295" t="str">
            <v>-</v>
          </cell>
          <cell r="B1295" t="str">
            <v>REAJUSTES P.PAGAR S.PAG.BC.POR REPROG.DE DEUDAS MN, BBC, BCC</v>
          </cell>
          <cell r="C1295">
            <v>0</v>
          </cell>
          <cell r="D1295">
            <v>0</v>
          </cell>
          <cell r="E1295">
            <v>0</v>
          </cell>
          <cell r="F1295">
            <v>0</v>
          </cell>
          <cell r="G1295">
            <v>0</v>
          </cell>
          <cell r="H1295">
            <v>0</v>
          </cell>
          <cell r="I1295">
            <v>0</v>
          </cell>
          <cell r="J1295">
            <v>0</v>
          </cell>
          <cell r="K1295">
            <v>0</v>
          </cell>
        </row>
        <row r="1296">
          <cell r="A1296" t="str">
            <v>-</v>
          </cell>
          <cell r="B1296" t="str">
            <v>PAGARES BCO.CENTRAL P.ADQUISICION BONOS BANCARIOS, BBC, BCC,</v>
          </cell>
          <cell r="C1296">
            <v>0</v>
          </cell>
          <cell r="D1296">
            <v>0</v>
          </cell>
          <cell r="E1296">
            <v>0</v>
          </cell>
          <cell r="F1296">
            <v>0</v>
          </cell>
          <cell r="G1296">
            <v>0</v>
          </cell>
          <cell r="H1296">
            <v>0</v>
          </cell>
          <cell r="I1296">
            <v>0</v>
          </cell>
          <cell r="J1296">
            <v>0</v>
          </cell>
          <cell r="K1296">
            <v>0</v>
          </cell>
        </row>
        <row r="1297">
          <cell r="A1297" t="str">
            <v>-</v>
          </cell>
          <cell r="B1297" t="str">
            <v>PAGARES REAJUSTABLES CON PAGO EN CUPONES(P.R.C), BBC, BCC, E</v>
          </cell>
          <cell r="C1297">
            <v>0</v>
          </cell>
          <cell r="D1297">
            <v>0</v>
          </cell>
          <cell r="E1297">
            <v>0</v>
          </cell>
          <cell r="F1297">
            <v>0</v>
          </cell>
          <cell r="G1297">
            <v>0</v>
          </cell>
          <cell r="H1297">
            <v>0</v>
          </cell>
          <cell r="I1297">
            <v>0</v>
          </cell>
          <cell r="J1297">
            <v>0</v>
          </cell>
          <cell r="K1297">
            <v>0</v>
          </cell>
        </row>
        <row r="1298">
          <cell r="A1298" t="str">
            <v>-</v>
          </cell>
          <cell r="B1298" t="str">
            <v xml:space="preserve">REAJ.P.PAGAR S/PAGARES REAJ.C.PAGO CUPONES (PRC), BBC, BCC, </v>
          </cell>
          <cell r="C1298">
            <v>0</v>
          </cell>
          <cell r="D1298">
            <v>0</v>
          </cell>
          <cell r="E1298">
            <v>0</v>
          </cell>
          <cell r="F1298">
            <v>0</v>
          </cell>
          <cell r="G1298">
            <v>0</v>
          </cell>
          <cell r="H1298">
            <v>0</v>
          </cell>
          <cell r="I1298">
            <v>0</v>
          </cell>
          <cell r="J1298">
            <v>0</v>
          </cell>
          <cell r="K1298">
            <v>0</v>
          </cell>
        </row>
        <row r="1299">
          <cell r="A1299" t="str">
            <v>-</v>
          </cell>
          <cell r="B1299" t="str">
            <v>PAGARES B.CEN.P.REPROGRAMACION DEUDAS HIPOTECARIAS, BBC, BCC</v>
          </cell>
          <cell r="C1299">
            <v>0</v>
          </cell>
          <cell r="D1299">
            <v>0</v>
          </cell>
          <cell r="E1299">
            <v>0</v>
          </cell>
          <cell r="F1299">
            <v>0</v>
          </cell>
          <cell r="G1299">
            <v>0</v>
          </cell>
          <cell r="H1299">
            <v>0</v>
          </cell>
          <cell r="I1299">
            <v>0</v>
          </cell>
          <cell r="J1299">
            <v>0</v>
          </cell>
          <cell r="K1299">
            <v>0</v>
          </cell>
        </row>
        <row r="1300">
          <cell r="A1300" t="str">
            <v>-</v>
          </cell>
          <cell r="B1300" t="str">
            <v>REAJ.P.PAGAR.S.PAGARES P.REPROGRAM.DEUDAS HIPOTEC., BBC, BCC</v>
          </cell>
          <cell r="C1300">
            <v>0</v>
          </cell>
          <cell r="D1300">
            <v>0</v>
          </cell>
          <cell r="E1300">
            <v>0</v>
          </cell>
          <cell r="F1300">
            <v>0</v>
          </cell>
          <cell r="G1300">
            <v>0</v>
          </cell>
          <cell r="H1300">
            <v>0</v>
          </cell>
          <cell r="I1300">
            <v>0</v>
          </cell>
          <cell r="J1300">
            <v>0</v>
          </cell>
          <cell r="K1300">
            <v>0</v>
          </cell>
        </row>
        <row r="1301">
          <cell r="A1301" t="str">
            <v>-</v>
          </cell>
          <cell r="B1301" t="str">
            <v>PAGARES BCO.CENTRAL P.DOCTOS DE CRED.HIPOT.ADQ.MN, BBC, BCC,</v>
          </cell>
          <cell r="C1301">
            <v>0</v>
          </cell>
          <cell r="D1301">
            <v>0</v>
          </cell>
          <cell r="E1301">
            <v>0</v>
          </cell>
          <cell r="F1301">
            <v>0</v>
          </cell>
          <cell r="G1301">
            <v>0</v>
          </cell>
          <cell r="H1301">
            <v>0</v>
          </cell>
          <cell r="I1301">
            <v>0</v>
          </cell>
          <cell r="J1301">
            <v>0</v>
          </cell>
          <cell r="K1301">
            <v>0</v>
          </cell>
        </row>
        <row r="1302">
          <cell r="A1302" t="str">
            <v>-</v>
          </cell>
          <cell r="B1302" t="str">
            <v>PAGARES POR COMPRA DE CARTERA ACDO.1555 MN, BBC, BCC, EXT</v>
          </cell>
          <cell r="C1302">
            <v>0</v>
          </cell>
          <cell r="D1302">
            <v>0</v>
          </cell>
          <cell r="E1302">
            <v>0</v>
          </cell>
          <cell r="F1302">
            <v>0</v>
          </cell>
          <cell r="G1302">
            <v>0</v>
          </cell>
          <cell r="H1302">
            <v>0</v>
          </cell>
          <cell r="I1302">
            <v>0</v>
          </cell>
          <cell r="J1302">
            <v>0</v>
          </cell>
          <cell r="K1302">
            <v>0</v>
          </cell>
        </row>
        <row r="1303">
          <cell r="A1303" t="str">
            <v>-</v>
          </cell>
          <cell r="B1303" t="str">
            <v>REAJ.P.PAGAR S.PAGARES P.CPRA. CARTERA ACDO.1555 M, BBC, BCC</v>
          </cell>
          <cell r="C1303">
            <v>0</v>
          </cell>
          <cell r="D1303">
            <v>0</v>
          </cell>
          <cell r="E1303">
            <v>0</v>
          </cell>
          <cell r="F1303">
            <v>0</v>
          </cell>
          <cell r="G1303">
            <v>0</v>
          </cell>
          <cell r="H1303">
            <v>0</v>
          </cell>
          <cell r="I1303">
            <v>0</v>
          </cell>
          <cell r="J1303">
            <v>0</v>
          </cell>
          <cell r="K1303">
            <v>0</v>
          </cell>
        </row>
        <row r="1304">
          <cell r="A1304" t="str">
            <v>14BGEZN</v>
          </cell>
          <cell r="B1304" t="str">
            <v>PAGARES BCO.CENTRAL P.REPROG.CREDITOS DE CONSUMO M, BBC, BCC</v>
          </cell>
          <cell r="C1304">
            <v>0</v>
          </cell>
          <cell r="D1304">
            <v>0</v>
          </cell>
          <cell r="E1304">
            <v>0</v>
          </cell>
          <cell r="F1304">
            <v>0</v>
          </cell>
          <cell r="G1304">
            <v>0</v>
          </cell>
          <cell r="H1304">
            <v>0</v>
          </cell>
          <cell r="I1304">
            <v>0</v>
          </cell>
          <cell r="J1304">
            <v>0</v>
          </cell>
          <cell r="K1304">
            <v>0</v>
          </cell>
        </row>
        <row r="1305">
          <cell r="A1305" t="str">
            <v>-</v>
          </cell>
          <cell r="B1305" t="str">
            <v>REAJ.PAGARES B.CENT.P.REPROG.CREDITOS DE CONSUMO M, BBC, BCC</v>
          </cell>
          <cell r="C1305">
            <v>0</v>
          </cell>
          <cell r="D1305">
            <v>0</v>
          </cell>
          <cell r="E1305">
            <v>0</v>
          </cell>
          <cell r="F1305">
            <v>0</v>
          </cell>
          <cell r="G1305">
            <v>0</v>
          </cell>
          <cell r="H1305">
            <v>0</v>
          </cell>
          <cell r="I1305">
            <v>0</v>
          </cell>
          <cell r="J1305">
            <v>0</v>
          </cell>
          <cell r="K1305">
            <v>0</v>
          </cell>
        </row>
        <row r="1306">
          <cell r="A1306" t="str">
            <v>14BJEZN</v>
          </cell>
          <cell r="B1306" t="str">
            <v>PAGARES B.CENT.EXPR.EN DOLARES C.DESCTO.ACDO 1578M, BBC, BCC</v>
          </cell>
          <cell r="C1306">
            <v>0</v>
          </cell>
          <cell r="D1306">
            <v>0</v>
          </cell>
          <cell r="E1306">
            <v>0</v>
          </cell>
          <cell r="F1306">
            <v>0</v>
          </cell>
          <cell r="G1306">
            <v>0</v>
          </cell>
          <cell r="H1306">
            <v>0</v>
          </cell>
          <cell r="I1306">
            <v>0</v>
          </cell>
          <cell r="J1306">
            <v>0</v>
          </cell>
          <cell r="K1306">
            <v>0</v>
          </cell>
        </row>
        <row r="1307">
          <cell r="A1307" t="str">
            <v>14BLEZN</v>
          </cell>
          <cell r="B1307" t="str">
            <v>PAGARES BC.REPROGRAM.DEUDAS S.PRODUCT.ACDO 1578  M, BBC, BCC</v>
          </cell>
          <cell r="C1307">
            <v>0</v>
          </cell>
          <cell r="D1307">
            <v>0</v>
          </cell>
          <cell r="E1307">
            <v>0</v>
          </cell>
          <cell r="F1307">
            <v>0</v>
          </cell>
          <cell r="G1307">
            <v>0</v>
          </cell>
          <cell r="H1307">
            <v>0</v>
          </cell>
          <cell r="I1307">
            <v>0</v>
          </cell>
          <cell r="J1307">
            <v>0</v>
          </cell>
          <cell r="K1307">
            <v>0</v>
          </cell>
        </row>
        <row r="1308">
          <cell r="A1308" t="str">
            <v>-</v>
          </cell>
          <cell r="B1308" t="str">
            <v>REAJ.P.PAGAR P.PAGARES BC.P.REPROG.DEV.SEC.PROD. M, BBC, BCC</v>
          </cell>
          <cell r="C1308">
            <v>0</v>
          </cell>
          <cell r="D1308">
            <v>0</v>
          </cell>
          <cell r="E1308">
            <v>0</v>
          </cell>
          <cell r="F1308">
            <v>0</v>
          </cell>
          <cell r="G1308">
            <v>0</v>
          </cell>
          <cell r="H1308">
            <v>0</v>
          </cell>
          <cell r="I1308">
            <v>0</v>
          </cell>
          <cell r="J1308">
            <v>0</v>
          </cell>
          <cell r="K1308">
            <v>0</v>
          </cell>
        </row>
        <row r="1309">
          <cell r="A1309" t="str">
            <v>14BKEZN</v>
          </cell>
          <cell r="B1309" t="str">
            <v>PAGARES B.C.P/SALDO PRECIO BCO.DEL ESTADO ME., BBC, BCC, EXT</v>
          </cell>
          <cell r="C1309">
            <v>0</v>
          </cell>
          <cell r="D1309">
            <v>0</v>
          </cell>
          <cell r="E1309">
            <v>0</v>
          </cell>
          <cell r="F1309">
            <v>0</v>
          </cell>
          <cell r="G1309">
            <v>0</v>
          </cell>
          <cell r="H1309">
            <v>0</v>
          </cell>
          <cell r="I1309">
            <v>0</v>
          </cell>
          <cell r="J1309">
            <v>0</v>
          </cell>
          <cell r="K1309">
            <v>0</v>
          </cell>
        </row>
        <row r="1310">
          <cell r="A1310" t="str">
            <v>14BSEZN</v>
          </cell>
          <cell r="B1310" t="str">
            <v>CERT.DEPOSITOS INTRANSF.EXPRESADOS EN US$ AC.1649, BBC, BCC,</v>
          </cell>
          <cell r="C1310">
            <v>3722</v>
          </cell>
          <cell r="D1310">
            <v>3820</v>
          </cell>
          <cell r="E1310">
            <v>3687</v>
          </cell>
          <cell r="F1310">
            <v>3575</v>
          </cell>
          <cell r="G1310">
            <v>3599</v>
          </cell>
          <cell r="H1310">
            <v>3534</v>
          </cell>
          <cell r="I1310">
            <v>2861</v>
          </cell>
          <cell r="J1310">
            <v>2836</v>
          </cell>
          <cell r="K1310">
            <v>2697</v>
          </cell>
        </row>
        <row r="1311">
          <cell r="A1311" t="str">
            <v>-</v>
          </cell>
          <cell r="B1311" t="str">
            <v>CERTIFICADO DE DEPOSITOS ACDO.1695 MN, BBC, BCC, EXT</v>
          </cell>
          <cell r="C1311">
            <v>0</v>
          </cell>
          <cell r="D1311">
            <v>0</v>
          </cell>
          <cell r="E1311">
            <v>0</v>
          </cell>
          <cell r="F1311">
            <v>0</v>
          </cell>
          <cell r="G1311">
            <v>0</v>
          </cell>
          <cell r="H1311">
            <v>0</v>
          </cell>
          <cell r="I1311">
            <v>0</v>
          </cell>
          <cell r="J1311">
            <v>0</v>
          </cell>
          <cell r="K1311">
            <v>0</v>
          </cell>
        </row>
        <row r="1312">
          <cell r="A1312" t="str">
            <v>-</v>
          </cell>
          <cell r="B1312" t="str">
            <v>REAJ.P.PAGAR POR CERTIFICADO DE DEPOSITOS AC.1695, BBC, BCC,</v>
          </cell>
          <cell r="C1312">
            <v>0</v>
          </cell>
          <cell r="D1312">
            <v>0</v>
          </cell>
          <cell r="E1312">
            <v>0</v>
          </cell>
          <cell r="F1312">
            <v>0</v>
          </cell>
          <cell r="G1312">
            <v>0</v>
          </cell>
          <cell r="H1312">
            <v>0</v>
          </cell>
          <cell r="I1312">
            <v>0</v>
          </cell>
          <cell r="J1312">
            <v>0</v>
          </cell>
          <cell r="K1312">
            <v>0</v>
          </cell>
        </row>
        <row r="1313">
          <cell r="A1313" t="str">
            <v>-</v>
          </cell>
          <cell r="B1313" t="str">
            <v>TIT.RECON.DEU CAP.19 COMPEN.DE NORMAS CAMB.INTERN., BBC, BCC</v>
          </cell>
          <cell r="C1313">
            <v>0</v>
          </cell>
          <cell r="D1313">
            <v>0</v>
          </cell>
          <cell r="E1313">
            <v>0</v>
          </cell>
          <cell r="F1313">
            <v>0</v>
          </cell>
          <cell r="G1313">
            <v>0</v>
          </cell>
          <cell r="H1313">
            <v>0</v>
          </cell>
          <cell r="I1313">
            <v>0</v>
          </cell>
          <cell r="J1313">
            <v>0</v>
          </cell>
          <cell r="K1313">
            <v>0</v>
          </cell>
        </row>
        <row r="1314">
          <cell r="A1314" t="str">
            <v>-</v>
          </cell>
          <cell r="B1314" t="str">
            <v>CERTIFICADOS EXPRESADOS EN UF ACDO 1691, BBC, BCC, EXT</v>
          </cell>
          <cell r="C1314">
            <v>0</v>
          </cell>
          <cell r="D1314">
            <v>0</v>
          </cell>
          <cell r="E1314">
            <v>0</v>
          </cell>
          <cell r="F1314">
            <v>0</v>
          </cell>
          <cell r="G1314">
            <v>0</v>
          </cell>
          <cell r="H1314">
            <v>0</v>
          </cell>
          <cell r="I1314">
            <v>0</v>
          </cell>
          <cell r="J1314">
            <v>0</v>
          </cell>
          <cell r="K1314">
            <v>0</v>
          </cell>
        </row>
        <row r="1315">
          <cell r="A1315" t="str">
            <v>-</v>
          </cell>
          <cell r="B1315" t="str">
            <v>REAJ.P/PAGAR POR CERTIFICADOS"EXPRESADOS UF"AC.169, BBC, BCC</v>
          </cell>
          <cell r="C1315">
            <v>0</v>
          </cell>
          <cell r="D1315">
            <v>0</v>
          </cell>
          <cell r="E1315">
            <v>0</v>
          </cell>
          <cell r="F1315">
            <v>0</v>
          </cell>
          <cell r="G1315">
            <v>0</v>
          </cell>
          <cell r="H1315">
            <v>0</v>
          </cell>
          <cell r="I1315">
            <v>0</v>
          </cell>
          <cell r="J1315">
            <v>0</v>
          </cell>
          <cell r="K1315">
            <v>0</v>
          </cell>
        </row>
        <row r="1316">
          <cell r="A1316" t="str">
            <v>-</v>
          </cell>
          <cell r="B1316" t="str">
            <v>PAGARES BC P/REPROG.DEUDAS INS.FIN.LIQ.ACDO 1589 M, BBC, BCC</v>
          </cell>
          <cell r="C1316">
            <v>0</v>
          </cell>
          <cell r="D1316">
            <v>0</v>
          </cell>
          <cell r="E1316">
            <v>0</v>
          </cell>
          <cell r="F1316">
            <v>0</v>
          </cell>
          <cell r="G1316">
            <v>0</v>
          </cell>
          <cell r="H1316">
            <v>0</v>
          </cell>
          <cell r="I1316">
            <v>0</v>
          </cell>
          <cell r="J1316">
            <v>0</v>
          </cell>
          <cell r="K1316">
            <v>0</v>
          </cell>
        </row>
        <row r="1317">
          <cell r="A1317" t="str">
            <v>-</v>
          </cell>
          <cell r="B1317" t="str">
            <v>REAJ.P/PGAR S/PAG.BC REPR.DEUD.I.FIN.LIQ.AC 1589 M, BBC, BCC</v>
          </cell>
          <cell r="C1317">
            <v>0</v>
          </cell>
          <cell r="D1317">
            <v>0</v>
          </cell>
          <cell r="E1317">
            <v>0</v>
          </cell>
          <cell r="F1317">
            <v>0</v>
          </cell>
          <cell r="G1317">
            <v>0</v>
          </cell>
          <cell r="H1317">
            <v>0</v>
          </cell>
          <cell r="I1317">
            <v>0</v>
          </cell>
          <cell r="J1317">
            <v>0</v>
          </cell>
          <cell r="K1317">
            <v>0</v>
          </cell>
        </row>
        <row r="1318">
          <cell r="A1318" t="str">
            <v>-</v>
          </cell>
          <cell r="B1318" t="str">
            <v>EFECTOS DE COMERCIO POR REDENOM.TITULOS, BBC, BCC, EXT</v>
          </cell>
          <cell r="C1318">
            <v>0</v>
          </cell>
          <cell r="D1318">
            <v>0</v>
          </cell>
          <cell r="E1318">
            <v>0</v>
          </cell>
          <cell r="F1318">
            <v>0</v>
          </cell>
          <cell r="G1318">
            <v>0</v>
          </cell>
          <cell r="H1318">
            <v>0</v>
          </cell>
          <cell r="I1318">
            <v>0</v>
          </cell>
          <cell r="J1318">
            <v>0</v>
          </cell>
          <cell r="K1318">
            <v>0</v>
          </cell>
        </row>
        <row r="1319">
          <cell r="A1319" t="str">
            <v>-</v>
          </cell>
          <cell r="B1319" t="str">
            <v>REAJ.P.PGAR.S/EFECTOS DE COM.P.REDENOM. TITULOS MN, BBC, BCC</v>
          </cell>
          <cell r="C1319">
            <v>0</v>
          </cell>
          <cell r="D1319">
            <v>0</v>
          </cell>
          <cell r="E1319">
            <v>0</v>
          </cell>
          <cell r="F1319">
            <v>0</v>
          </cell>
          <cell r="G1319">
            <v>0</v>
          </cell>
          <cell r="H1319">
            <v>0</v>
          </cell>
          <cell r="I1319">
            <v>0</v>
          </cell>
          <cell r="J1319">
            <v>0</v>
          </cell>
          <cell r="K1319">
            <v>0</v>
          </cell>
        </row>
        <row r="1320">
          <cell r="A1320" t="str">
            <v>-</v>
          </cell>
          <cell r="B1320" t="str">
            <v>PAGARES REAJ.TASA DE INTERES FLOTANTE (PTF)  MN, BBC, BCC, E</v>
          </cell>
          <cell r="C1320">
            <v>0</v>
          </cell>
          <cell r="D1320">
            <v>0</v>
          </cell>
          <cell r="E1320">
            <v>0</v>
          </cell>
          <cell r="F1320">
            <v>0</v>
          </cell>
          <cell r="G1320">
            <v>0</v>
          </cell>
          <cell r="H1320">
            <v>0</v>
          </cell>
          <cell r="I1320">
            <v>0</v>
          </cell>
          <cell r="J1320">
            <v>0</v>
          </cell>
          <cell r="K1320">
            <v>0</v>
          </cell>
        </row>
        <row r="1321">
          <cell r="A1321" t="str">
            <v>-</v>
          </cell>
          <cell r="B1321" t="str">
            <v>REAJ.P/PGAR S/PAGARES REAJ.TASA DE INTS.FLOTANTE M, BBC, BCC</v>
          </cell>
          <cell r="C1321">
            <v>0</v>
          </cell>
          <cell r="D1321">
            <v>0</v>
          </cell>
          <cell r="E1321">
            <v>0</v>
          </cell>
          <cell r="F1321">
            <v>0</v>
          </cell>
          <cell r="G1321">
            <v>0</v>
          </cell>
          <cell r="H1321">
            <v>0</v>
          </cell>
          <cell r="I1321">
            <v>0</v>
          </cell>
          <cell r="J1321">
            <v>0</v>
          </cell>
          <cell r="K1321">
            <v>0</v>
          </cell>
        </row>
        <row r="1322">
          <cell r="A1322" t="str">
            <v>-</v>
          </cell>
          <cell r="B1322" t="str">
            <v>PAGARES BCO.CENTRAL CAP.18 COMP.NOR.CAMB.INTERN. M, BBC, BCC</v>
          </cell>
          <cell r="C1322">
            <v>0</v>
          </cell>
          <cell r="D1322">
            <v>0</v>
          </cell>
          <cell r="E1322">
            <v>0</v>
          </cell>
          <cell r="F1322">
            <v>0</v>
          </cell>
          <cell r="G1322">
            <v>0</v>
          </cell>
          <cell r="H1322">
            <v>0</v>
          </cell>
          <cell r="I1322">
            <v>0</v>
          </cell>
          <cell r="J1322">
            <v>0</v>
          </cell>
          <cell r="K1322">
            <v>0</v>
          </cell>
        </row>
        <row r="1323">
          <cell r="A1323" t="str">
            <v>-</v>
          </cell>
          <cell r="B1323" t="str">
            <v>PAGARES EN UF.AC 1836 PROV.DE CERTIF.EN US$, BBC, BCC, EXT</v>
          </cell>
          <cell r="C1323">
            <v>0</v>
          </cell>
          <cell r="D1323">
            <v>0</v>
          </cell>
          <cell r="E1323">
            <v>0</v>
          </cell>
          <cell r="F1323">
            <v>0</v>
          </cell>
          <cell r="G1323">
            <v>0</v>
          </cell>
          <cell r="H1323">
            <v>0</v>
          </cell>
          <cell r="I1323">
            <v>0</v>
          </cell>
          <cell r="J1323">
            <v>0</v>
          </cell>
          <cell r="K1323">
            <v>0</v>
          </cell>
        </row>
        <row r="1324">
          <cell r="A1324" t="str">
            <v>-</v>
          </cell>
          <cell r="B1324" t="str">
            <v>REAJ.P.PAGAR POR PAGARES EN UF ACDO.1836, BBC, BCC, EXT</v>
          </cell>
          <cell r="C1324">
            <v>0</v>
          </cell>
          <cell r="D1324">
            <v>0</v>
          </cell>
          <cell r="E1324">
            <v>0</v>
          </cell>
          <cell r="F1324">
            <v>0</v>
          </cell>
          <cell r="G1324">
            <v>0</v>
          </cell>
          <cell r="H1324">
            <v>0</v>
          </cell>
          <cell r="I1324">
            <v>0</v>
          </cell>
          <cell r="J1324">
            <v>0</v>
          </cell>
          <cell r="K1324">
            <v>0</v>
          </cell>
        </row>
        <row r="1325">
          <cell r="A1325" t="str">
            <v>-</v>
          </cell>
          <cell r="B1325" t="str">
            <v>PAGARES BC POR REPAC.SALDOS DE PRECIO C/BECH MN, BBC, BCC, E</v>
          </cell>
          <cell r="C1325">
            <v>0</v>
          </cell>
          <cell r="D1325">
            <v>0</v>
          </cell>
          <cell r="E1325">
            <v>0</v>
          </cell>
          <cell r="F1325">
            <v>0</v>
          </cell>
          <cell r="G1325">
            <v>0</v>
          </cell>
          <cell r="H1325">
            <v>0</v>
          </cell>
          <cell r="I1325">
            <v>0</v>
          </cell>
          <cell r="J1325">
            <v>0</v>
          </cell>
          <cell r="K1325">
            <v>0</v>
          </cell>
        </row>
        <row r="1326">
          <cell r="A1326" t="str">
            <v>-</v>
          </cell>
          <cell r="B1326" t="str">
            <v>REAJ.P.PAGAR POR SALDOS DE PRECIO C/BCO.ESTADO MN, BBC, BCC,</v>
          </cell>
          <cell r="C1326">
            <v>0</v>
          </cell>
          <cell r="D1326">
            <v>0</v>
          </cell>
          <cell r="E1326">
            <v>0</v>
          </cell>
          <cell r="F1326">
            <v>0</v>
          </cell>
          <cell r="G1326">
            <v>0</v>
          </cell>
          <cell r="H1326">
            <v>0</v>
          </cell>
          <cell r="I1326">
            <v>0</v>
          </cell>
          <cell r="J1326">
            <v>0</v>
          </cell>
          <cell r="K1326">
            <v>0</v>
          </cell>
        </row>
        <row r="1327">
          <cell r="A1327" t="str">
            <v>-</v>
          </cell>
          <cell r="B1327" t="str">
            <v>PAGARES UF BECH P.DEUDAS ASUMIDAS BUF-BHC AC.91, BBC, BCC, E</v>
          </cell>
          <cell r="C1327">
            <v>0</v>
          </cell>
          <cell r="D1327">
            <v>0</v>
          </cell>
          <cell r="E1327">
            <v>0</v>
          </cell>
          <cell r="F1327">
            <v>0</v>
          </cell>
          <cell r="G1327">
            <v>0</v>
          </cell>
          <cell r="H1327">
            <v>0</v>
          </cell>
          <cell r="I1327">
            <v>0</v>
          </cell>
          <cell r="J1327">
            <v>0</v>
          </cell>
          <cell r="K1327">
            <v>0</v>
          </cell>
        </row>
        <row r="1328">
          <cell r="A1328" t="str">
            <v>-</v>
          </cell>
          <cell r="B1328" t="str">
            <v>REAJ.PAG.UF BECH P.DEUDAS ASUMID. BUF-BHC AC.91, BBC, BCC, E</v>
          </cell>
          <cell r="C1328">
            <v>0</v>
          </cell>
          <cell r="D1328">
            <v>0</v>
          </cell>
          <cell r="E1328">
            <v>0</v>
          </cell>
          <cell r="F1328">
            <v>0</v>
          </cell>
          <cell r="G1328">
            <v>0</v>
          </cell>
          <cell r="H1328">
            <v>0</v>
          </cell>
          <cell r="I1328">
            <v>0</v>
          </cell>
          <cell r="J1328">
            <v>0</v>
          </cell>
          <cell r="K1328">
            <v>0</v>
          </cell>
        </row>
        <row r="1329">
          <cell r="A1329" t="str">
            <v>-</v>
          </cell>
          <cell r="B1329" t="str">
            <v>PAGARE CAPITULO XIV C.N.C.I., BBC, BCC, EXT</v>
          </cell>
          <cell r="C1329">
            <v>0</v>
          </cell>
          <cell r="D1329">
            <v>0</v>
          </cell>
          <cell r="E1329">
            <v>0</v>
          </cell>
          <cell r="F1329">
            <v>0</v>
          </cell>
          <cell r="G1329">
            <v>0</v>
          </cell>
          <cell r="H1329">
            <v>0</v>
          </cell>
          <cell r="I1329">
            <v>0</v>
          </cell>
          <cell r="J1329">
            <v>0</v>
          </cell>
          <cell r="K1329">
            <v>0</v>
          </cell>
        </row>
        <row r="1330">
          <cell r="A1330" t="str">
            <v>14BIWZN</v>
          </cell>
          <cell r="B1330" t="str">
            <v xml:space="preserve">  .OTROS PASIVOS INTERNOS MN</v>
          </cell>
          <cell r="C1330">
            <v>188715</v>
          </cell>
          <cell r="D1330">
            <v>201109</v>
          </cell>
          <cell r="E1330">
            <v>178115</v>
          </cell>
          <cell r="F1330">
            <v>183074</v>
          </cell>
          <cell r="G1330">
            <v>194527</v>
          </cell>
          <cell r="H1330">
            <v>192028</v>
          </cell>
          <cell r="I1330">
            <v>205026</v>
          </cell>
          <cell r="J1330">
            <v>210827</v>
          </cell>
          <cell r="K1330">
            <v>177764</v>
          </cell>
        </row>
        <row r="1331">
          <cell r="A1331" t="str">
            <v>14GJNZN</v>
          </cell>
          <cell r="B1331" t="str">
            <v>INTS.P..PAGAR S/OPERAC. INTERNAS ME, BBC, BCC, NAC</v>
          </cell>
          <cell r="C1331">
            <v>168279</v>
          </cell>
          <cell r="D1331">
            <v>180217</v>
          </cell>
          <cell r="E1331">
            <v>156731</v>
          </cell>
          <cell r="F1331">
            <v>161630</v>
          </cell>
          <cell r="G1331">
            <v>173890</v>
          </cell>
          <cell r="H1331">
            <v>171150</v>
          </cell>
          <cell r="I1331">
            <v>184222</v>
          </cell>
          <cell r="J1331">
            <v>189814</v>
          </cell>
          <cell r="K1331">
            <v>156557</v>
          </cell>
        </row>
        <row r="1332">
          <cell r="A1332" t="str">
            <v>17CENZN</v>
          </cell>
          <cell r="B1332" t="str">
            <v>INT.P.PAGAR S.OBLIG.FISCO P.ADM.LC PR.ORG.INTERN.M, BBC, BCC</v>
          </cell>
          <cell r="C1332">
            <v>0</v>
          </cell>
          <cell r="D1332">
            <v>0</v>
          </cell>
          <cell r="E1332">
            <v>0</v>
          </cell>
          <cell r="F1332">
            <v>0</v>
          </cell>
          <cell r="G1332">
            <v>0</v>
          </cell>
          <cell r="H1332">
            <v>0</v>
          </cell>
          <cell r="I1332">
            <v>0</v>
          </cell>
          <cell r="J1332">
            <v>0</v>
          </cell>
          <cell r="K1332">
            <v>0</v>
          </cell>
        </row>
        <row r="1333">
          <cell r="A1333" t="str">
            <v>17CNNZN</v>
          </cell>
          <cell r="B1333" t="str">
            <v xml:space="preserve">INTS.P/PAGAR S/OBLIG.FISCO ORG.INT.BCO.ESTADO MN, BBC, BCC, </v>
          </cell>
          <cell r="C1333">
            <v>0</v>
          </cell>
          <cell r="D1333">
            <v>0</v>
          </cell>
          <cell r="E1333">
            <v>0</v>
          </cell>
          <cell r="F1333">
            <v>0</v>
          </cell>
          <cell r="G1333">
            <v>0</v>
          </cell>
          <cell r="H1333">
            <v>0</v>
          </cell>
          <cell r="I1333">
            <v>0</v>
          </cell>
          <cell r="J1333">
            <v>0</v>
          </cell>
          <cell r="K1333">
            <v>0</v>
          </cell>
        </row>
        <row r="1334">
          <cell r="A1334" t="str">
            <v>17CPNZN</v>
          </cell>
          <cell r="B1334" t="str">
            <v xml:space="preserve">INTS.P/PAGAR S/OBLIG.FISCO ORG.INT.OTRAS INST.ME, BBC, BCC, </v>
          </cell>
          <cell r="C1334">
            <v>19636</v>
          </cell>
          <cell r="D1334">
            <v>19791</v>
          </cell>
          <cell r="E1334">
            <v>19952</v>
          </cell>
          <cell r="F1334">
            <v>20117</v>
          </cell>
          <cell r="G1334">
            <v>20279</v>
          </cell>
          <cell r="H1334">
            <v>20445</v>
          </cell>
          <cell r="I1334">
            <v>20606</v>
          </cell>
          <cell r="J1334">
            <v>20773</v>
          </cell>
          <cell r="K1334">
            <v>20939</v>
          </cell>
        </row>
        <row r="1335">
          <cell r="A1335" t="str">
            <v>17CRNZN</v>
          </cell>
          <cell r="B1335" t="str">
            <v xml:space="preserve">INTS.P/PAGAR S/OBLIG.FISCO ORG.INT.INS.SEMIF. MN, BBC, BCC, </v>
          </cell>
          <cell r="C1335">
            <v>17</v>
          </cell>
          <cell r="D1335">
            <v>14</v>
          </cell>
          <cell r="E1335">
            <v>16</v>
          </cell>
          <cell r="F1335">
            <v>15</v>
          </cell>
          <cell r="G1335">
            <v>16</v>
          </cell>
          <cell r="H1335">
            <v>14</v>
          </cell>
          <cell r="I1335">
            <v>15</v>
          </cell>
          <cell r="J1335">
            <v>14</v>
          </cell>
          <cell r="K1335">
            <v>0</v>
          </cell>
        </row>
        <row r="1336">
          <cell r="A1336" t="str">
            <v>17CTNZN</v>
          </cell>
          <cell r="B1336" t="str">
            <v>INTS.P/PAGAR S/PAGARES REAJ.P/INTS.S/ENCAJE MN, BBC, BCC, NA</v>
          </cell>
          <cell r="C1336">
            <v>0</v>
          </cell>
          <cell r="D1336">
            <v>0</v>
          </cell>
          <cell r="E1336">
            <v>0</v>
          </cell>
          <cell r="F1336">
            <v>0</v>
          </cell>
          <cell r="G1336">
            <v>0</v>
          </cell>
          <cell r="H1336">
            <v>0</v>
          </cell>
          <cell r="I1336">
            <v>0</v>
          </cell>
          <cell r="J1336">
            <v>0</v>
          </cell>
          <cell r="K1336">
            <v>0</v>
          </cell>
        </row>
        <row r="1337">
          <cell r="A1337" t="str">
            <v>17CQNZN</v>
          </cell>
          <cell r="B1337" t="str">
            <v>INT.P.PAGAR P.PAGARES EN DOLARES BCO.CENTRAL CHILE, BBC, BCC</v>
          </cell>
          <cell r="C1337">
            <v>0</v>
          </cell>
          <cell r="D1337">
            <v>0</v>
          </cell>
          <cell r="E1337">
            <v>0</v>
          </cell>
          <cell r="F1337">
            <v>0</v>
          </cell>
          <cell r="G1337">
            <v>0</v>
          </cell>
          <cell r="H1337">
            <v>0</v>
          </cell>
          <cell r="I1337">
            <v>0</v>
          </cell>
          <cell r="J1337">
            <v>0</v>
          </cell>
          <cell r="K1337">
            <v>0</v>
          </cell>
        </row>
        <row r="1338">
          <cell r="A1338" t="str">
            <v>17CZNZN</v>
          </cell>
          <cell r="B1338" t="str">
            <v>INTERESES P.PAGAR S.PAGARES P.DIF.CAMBIARIO AC 148, BBC, BCC</v>
          </cell>
          <cell r="C1338">
            <v>3</v>
          </cell>
          <cell r="D1338">
            <v>3</v>
          </cell>
          <cell r="E1338">
            <v>3</v>
          </cell>
          <cell r="F1338">
            <v>3</v>
          </cell>
          <cell r="G1338">
            <v>3</v>
          </cell>
          <cell r="H1338">
            <v>3</v>
          </cell>
          <cell r="I1338">
            <v>3</v>
          </cell>
          <cell r="J1338">
            <v>3</v>
          </cell>
          <cell r="K1338">
            <v>3</v>
          </cell>
        </row>
        <row r="1339">
          <cell r="A1339" t="str">
            <v>17EFNZN</v>
          </cell>
          <cell r="B1339" t="str">
            <v>COMISIONES POR PAGAR POR OPS.INTERNAS MN, BBC, BCC, NAC</v>
          </cell>
          <cell r="C1339">
            <v>0</v>
          </cell>
          <cell r="D1339">
            <v>0</v>
          </cell>
          <cell r="E1339">
            <v>0</v>
          </cell>
          <cell r="F1339">
            <v>0</v>
          </cell>
          <cell r="G1339">
            <v>0</v>
          </cell>
          <cell r="H1339">
            <v>0</v>
          </cell>
          <cell r="I1339">
            <v>0</v>
          </cell>
          <cell r="J1339">
            <v>0</v>
          </cell>
          <cell r="K1339">
            <v>0</v>
          </cell>
        </row>
        <row r="1340">
          <cell r="A1340" t="str">
            <v>17EGNZN</v>
          </cell>
          <cell r="B1340" t="str">
            <v>INTS.P.PAGAR P.CERTIF.DEP.INTRANS.EXP.EN US$ ME, BBC, BCC, N</v>
          </cell>
          <cell r="C1340">
            <v>4</v>
          </cell>
          <cell r="D1340">
            <v>9</v>
          </cell>
          <cell r="E1340">
            <v>13</v>
          </cell>
          <cell r="F1340">
            <v>17</v>
          </cell>
          <cell r="G1340">
            <v>21</v>
          </cell>
          <cell r="H1340">
            <v>25</v>
          </cell>
          <cell r="I1340">
            <v>3</v>
          </cell>
          <cell r="J1340">
            <v>5</v>
          </cell>
          <cell r="K1340">
            <v>8</v>
          </cell>
        </row>
        <row r="1341">
          <cell r="A1341" t="str">
            <v>17EHNZN</v>
          </cell>
          <cell r="B1341" t="str">
            <v>DIFERENCIAS DE PRECIOS POR PAGAR MN, BBC, BCC, NAC</v>
          </cell>
          <cell r="C1341">
            <v>0</v>
          </cell>
          <cell r="D1341">
            <v>0</v>
          </cell>
          <cell r="E1341">
            <v>0</v>
          </cell>
          <cell r="F1341">
            <v>0</v>
          </cell>
          <cell r="G1341">
            <v>0</v>
          </cell>
          <cell r="H1341">
            <v>0</v>
          </cell>
          <cell r="I1341">
            <v>0</v>
          </cell>
          <cell r="J1341">
            <v>0</v>
          </cell>
          <cell r="K1341">
            <v>0</v>
          </cell>
        </row>
        <row r="1342">
          <cell r="A1342" t="str">
            <v>17EJNZN</v>
          </cell>
          <cell r="B1342" t="str">
            <v>INTS.P.PAGAR S.CERTIFICADOS DE DEPOSITOS AC.1695 M, BBC, BCC</v>
          </cell>
          <cell r="C1342">
            <v>0</v>
          </cell>
          <cell r="D1342">
            <v>0</v>
          </cell>
          <cell r="E1342">
            <v>0</v>
          </cell>
          <cell r="F1342">
            <v>0</v>
          </cell>
          <cell r="G1342">
            <v>0</v>
          </cell>
          <cell r="H1342">
            <v>0</v>
          </cell>
          <cell r="I1342">
            <v>0</v>
          </cell>
          <cell r="J1342">
            <v>0</v>
          </cell>
          <cell r="K1342">
            <v>0</v>
          </cell>
        </row>
        <row r="1343">
          <cell r="A1343" t="str">
            <v>17EKNZN</v>
          </cell>
          <cell r="B1343" t="str">
            <v>INT.P/PAGAR POR CERTIFICADOS EXPRESADOS UF AC.1691, BBC, BCC</v>
          </cell>
          <cell r="C1343">
            <v>0</v>
          </cell>
          <cell r="D1343">
            <v>0</v>
          </cell>
          <cell r="E1343">
            <v>0</v>
          </cell>
          <cell r="F1343">
            <v>0</v>
          </cell>
          <cell r="G1343">
            <v>0</v>
          </cell>
          <cell r="H1343">
            <v>0</v>
          </cell>
          <cell r="I1343">
            <v>0</v>
          </cell>
          <cell r="J1343">
            <v>0</v>
          </cell>
          <cell r="K1343">
            <v>0</v>
          </cell>
        </row>
        <row r="1344">
          <cell r="A1344" t="str">
            <v>17EMNZN</v>
          </cell>
          <cell r="B1344" t="str">
            <v>INTS.P/PAGAR POR DEPOSITOS DE RESERVA TECNICA, BBC, BCC, NAC</v>
          </cell>
          <cell r="C1344">
            <v>0</v>
          </cell>
          <cell r="D1344">
            <v>0</v>
          </cell>
          <cell r="E1344">
            <v>0</v>
          </cell>
          <cell r="F1344">
            <v>0</v>
          </cell>
          <cell r="G1344">
            <v>0</v>
          </cell>
          <cell r="H1344">
            <v>0</v>
          </cell>
          <cell r="I1344">
            <v>0</v>
          </cell>
          <cell r="J1344">
            <v>0</v>
          </cell>
          <cell r="K1344">
            <v>0</v>
          </cell>
        </row>
        <row r="1345">
          <cell r="A1345" t="str">
            <v>17EPNZN</v>
          </cell>
          <cell r="B1345" t="str">
            <v>INTS.P.PAGAR SOBRE SALDOS EN CUENTAS ESPECIALES ME, BBC, BCC</v>
          </cell>
          <cell r="C1345">
            <v>776</v>
          </cell>
          <cell r="D1345">
            <v>1075</v>
          </cell>
          <cell r="E1345">
            <v>1400</v>
          </cell>
          <cell r="F1345">
            <v>1292</v>
          </cell>
          <cell r="G1345">
            <v>318</v>
          </cell>
          <cell r="H1345">
            <v>391</v>
          </cell>
          <cell r="I1345">
            <v>177</v>
          </cell>
          <cell r="J1345">
            <v>218</v>
          </cell>
          <cell r="K1345">
            <v>257</v>
          </cell>
        </row>
        <row r="1346">
          <cell r="A1346" t="str">
            <v>17ETNZN</v>
          </cell>
          <cell r="B1346" t="str">
            <v>INTS.P.PAGAR POR PAGARES EN UF ACDO.1836, BBC, BCC, NAC</v>
          </cell>
          <cell r="C1346">
            <v>0</v>
          </cell>
          <cell r="D1346">
            <v>0</v>
          </cell>
          <cell r="E1346">
            <v>0</v>
          </cell>
          <cell r="F1346">
            <v>0</v>
          </cell>
          <cell r="G1346">
            <v>0</v>
          </cell>
          <cell r="H1346">
            <v>0</v>
          </cell>
          <cell r="I1346">
            <v>0</v>
          </cell>
          <cell r="J1346">
            <v>0</v>
          </cell>
          <cell r="K1346">
            <v>0</v>
          </cell>
        </row>
        <row r="1347">
          <cell r="A1347" t="str">
            <v>17EONZN</v>
          </cell>
          <cell r="B1347" t="str">
            <v>INTS.P.PAG.S.PAG.UF BECH DEU.ASUM.BUF-BHC AC.91, BBC, BCC, N</v>
          </cell>
          <cell r="C1347">
            <v>0</v>
          </cell>
          <cell r="D1347">
            <v>0</v>
          </cell>
          <cell r="E1347">
            <v>0</v>
          </cell>
          <cell r="F1347">
            <v>0</v>
          </cell>
          <cell r="G1347">
            <v>0</v>
          </cell>
          <cell r="H1347">
            <v>0</v>
          </cell>
          <cell r="I1347">
            <v>0</v>
          </cell>
          <cell r="J1347">
            <v>0</v>
          </cell>
          <cell r="K1347">
            <v>0</v>
          </cell>
        </row>
        <row r="1348">
          <cell r="A1348" t="str">
            <v>14BIXZN</v>
          </cell>
          <cell r="B1348" t="str">
            <v xml:space="preserve">  .OTROS PASIVOS INTERNOS ME</v>
          </cell>
          <cell r="C1348">
            <v>707</v>
          </cell>
          <cell r="D1348">
            <v>1168</v>
          </cell>
          <cell r="E1348">
            <v>1772</v>
          </cell>
          <cell r="F1348">
            <v>243</v>
          </cell>
          <cell r="G1348">
            <v>30</v>
          </cell>
          <cell r="H1348">
            <v>4</v>
          </cell>
          <cell r="I1348">
            <v>3</v>
          </cell>
          <cell r="J1348">
            <v>4</v>
          </cell>
          <cell r="K1348">
            <v>6</v>
          </cell>
        </row>
        <row r="1349">
          <cell r="A1349" t="str">
            <v>14GJEZN</v>
          </cell>
          <cell r="B1349" t="str">
            <v>INTS.P..PAGAR S/OPERAC. INTERNAS ME, BBC, BCC, EXT</v>
          </cell>
          <cell r="C1349">
            <v>233</v>
          </cell>
          <cell r="D1349">
            <v>209</v>
          </cell>
          <cell r="E1349">
            <v>242</v>
          </cell>
          <cell r="F1349">
            <v>238</v>
          </cell>
          <cell r="G1349">
            <v>14</v>
          </cell>
          <cell r="H1349">
            <v>2</v>
          </cell>
          <cell r="I1349">
            <v>3</v>
          </cell>
          <cell r="J1349">
            <v>4</v>
          </cell>
          <cell r="K1349">
            <v>6</v>
          </cell>
        </row>
        <row r="1350">
          <cell r="A1350" t="str">
            <v>17CEEZN</v>
          </cell>
          <cell r="B1350" t="str">
            <v>INT.P.PAGAR S.OBLIG.FISCO P.ADM.LC PR.ORG.INTERN.M, BBC, BCC</v>
          </cell>
          <cell r="C1350">
            <v>0</v>
          </cell>
          <cell r="D1350">
            <v>0</v>
          </cell>
          <cell r="E1350">
            <v>0</v>
          </cell>
          <cell r="F1350">
            <v>0</v>
          </cell>
          <cell r="G1350">
            <v>0</v>
          </cell>
          <cell r="H1350">
            <v>0</v>
          </cell>
          <cell r="I1350">
            <v>0</v>
          </cell>
          <cell r="J1350">
            <v>0</v>
          </cell>
          <cell r="K1350">
            <v>0</v>
          </cell>
        </row>
        <row r="1351">
          <cell r="A1351" t="str">
            <v>-</v>
          </cell>
          <cell r="B1351" t="str">
            <v xml:space="preserve">INTS.P/PAGAR S/OBLIG.FISCO ORG.INT.BCO.ESTADO MN, BBC, BCC, </v>
          </cell>
          <cell r="C1351">
            <v>0</v>
          </cell>
          <cell r="D1351">
            <v>0</v>
          </cell>
          <cell r="E1351">
            <v>0</v>
          </cell>
          <cell r="F1351">
            <v>0</v>
          </cell>
          <cell r="G1351">
            <v>0</v>
          </cell>
          <cell r="H1351">
            <v>0</v>
          </cell>
          <cell r="I1351">
            <v>0</v>
          </cell>
          <cell r="J1351">
            <v>0</v>
          </cell>
          <cell r="K1351">
            <v>0</v>
          </cell>
        </row>
        <row r="1352">
          <cell r="A1352" t="str">
            <v>17CPEZN</v>
          </cell>
          <cell r="B1352" t="str">
            <v xml:space="preserve">INTS.P/PAGAR S/OBLIG.FISCO ORG.INT.OTRAS INST.ME, BBC, BCC, </v>
          </cell>
          <cell r="C1352">
            <v>0</v>
          </cell>
          <cell r="D1352">
            <v>0</v>
          </cell>
          <cell r="E1352">
            <v>0</v>
          </cell>
          <cell r="F1352">
            <v>0</v>
          </cell>
          <cell r="G1352">
            <v>0</v>
          </cell>
          <cell r="H1352">
            <v>0</v>
          </cell>
          <cell r="I1352">
            <v>0</v>
          </cell>
          <cell r="J1352">
            <v>0</v>
          </cell>
          <cell r="K1352">
            <v>0</v>
          </cell>
        </row>
        <row r="1353">
          <cell r="A1353" t="str">
            <v>-</v>
          </cell>
          <cell r="B1353" t="str">
            <v xml:space="preserve">INTS.P/PAGAR S/OBLIG.FISCO ORG.INT.INS.SEMIF. MN, BBC, BCC, </v>
          </cell>
          <cell r="C1353">
            <v>0</v>
          </cell>
          <cell r="D1353">
            <v>0</v>
          </cell>
          <cell r="E1353">
            <v>0</v>
          </cell>
          <cell r="F1353">
            <v>0</v>
          </cell>
          <cell r="G1353">
            <v>0</v>
          </cell>
          <cell r="H1353">
            <v>0</v>
          </cell>
          <cell r="I1353">
            <v>0</v>
          </cell>
          <cell r="J1353">
            <v>0</v>
          </cell>
          <cell r="K1353">
            <v>0</v>
          </cell>
        </row>
        <row r="1354">
          <cell r="A1354" t="str">
            <v>-</v>
          </cell>
          <cell r="B1354" t="str">
            <v>INTS.P/PAGAR S/PAGARES REAJ.P/INTS.S/ENCAJE MN, BBC, BCC, EX</v>
          </cell>
          <cell r="C1354">
            <v>0</v>
          </cell>
          <cell r="D1354">
            <v>0</v>
          </cell>
          <cell r="E1354">
            <v>0</v>
          </cell>
          <cell r="F1354">
            <v>0</v>
          </cell>
          <cell r="G1354">
            <v>0</v>
          </cell>
          <cell r="H1354">
            <v>0</v>
          </cell>
          <cell r="I1354">
            <v>0</v>
          </cell>
          <cell r="J1354">
            <v>0</v>
          </cell>
          <cell r="K1354">
            <v>0</v>
          </cell>
        </row>
        <row r="1355">
          <cell r="A1355" t="str">
            <v>17CQEZN</v>
          </cell>
          <cell r="B1355" t="str">
            <v>INT.P.PAGAR P.PAGARES EN DOLARES BCO.CENTRAL CHILE, BBC, BCC</v>
          </cell>
          <cell r="C1355">
            <v>0</v>
          </cell>
          <cell r="D1355">
            <v>0</v>
          </cell>
          <cell r="E1355">
            <v>0</v>
          </cell>
          <cell r="F1355">
            <v>0</v>
          </cell>
          <cell r="G1355">
            <v>0</v>
          </cell>
          <cell r="H1355">
            <v>0</v>
          </cell>
          <cell r="I1355">
            <v>0</v>
          </cell>
          <cell r="J1355">
            <v>0</v>
          </cell>
          <cell r="K1355">
            <v>0</v>
          </cell>
        </row>
        <row r="1356">
          <cell r="A1356" t="str">
            <v>-</v>
          </cell>
          <cell r="B1356" t="str">
            <v>INTERESES P.PAGAR S.PAGARES P.DIF.CAMBIARIO AC 148, BBC, BCC</v>
          </cell>
          <cell r="C1356">
            <v>0</v>
          </cell>
          <cell r="D1356">
            <v>0</v>
          </cell>
          <cell r="E1356">
            <v>0</v>
          </cell>
          <cell r="F1356">
            <v>0</v>
          </cell>
          <cell r="G1356">
            <v>0</v>
          </cell>
          <cell r="H1356">
            <v>0</v>
          </cell>
          <cell r="I1356">
            <v>0</v>
          </cell>
          <cell r="J1356">
            <v>0</v>
          </cell>
          <cell r="K1356">
            <v>0</v>
          </cell>
        </row>
        <row r="1357">
          <cell r="A1357" t="str">
            <v>-</v>
          </cell>
          <cell r="B1357" t="str">
            <v>COMISIONES POR PAGAR POR OPS.INTERNAS MN, BBC, BCC, EXT</v>
          </cell>
          <cell r="C1357">
            <v>0</v>
          </cell>
          <cell r="D1357">
            <v>0</v>
          </cell>
          <cell r="E1357">
            <v>0</v>
          </cell>
          <cell r="F1357">
            <v>0</v>
          </cell>
          <cell r="G1357">
            <v>0</v>
          </cell>
          <cell r="H1357">
            <v>0</v>
          </cell>
          <cell r="I1357">
            <v>0</v>
          </cell>
          <cell r="J1357">
            <v>0</v>
          </cell>
          <cell r="K1357">
            <v>0</v>
          </cell>
        </row>
        <row r="1358">
          <cell r="A1358" t="str">
            <v>17EGEZN</v>
          </cell>
          <cell r="B1358" t="str">
            <v>INTS.P.PAGAR P.CERTIF.DEP.INTRANS.EXP.EN US$ ME, BBC, BCC, E</v>
          </cell>
          <cell r="C1358">
            <v>0</v>
          </cell>
          <cell r="D1358">
            <v>0</v>
          </cell>
          <cell r="E1358">
            <v>0</v>
          </cell>
          <cell r="F1358">
            <v>0</v>
          </cell>
          <cell r="G1358">
            <v>0</v>
          </cell>
          <cell r="H1358">
            <v>0</v>
          </cell>
          <cell r="I1358">
            <v>0</v>
          </cell>
          <cell r="J1358">
            <v>0</v>
          </cell>
          <cell r="K1358">
            <v>0</v>
          </cell>
        </row>
        <row r="1359">
          <cell r="A1359" t="str">
            <v>-</v>
          </cell>
          <cell r="B1359" t="str">
            <v>DIFERENCIAS DE PRECIOS POR PAGAR MN, BBC, BCC, EXT</v>
          </cell>
          <cell r="C1359">
            <v>0</v>
          </cell>
          <cell r="D1359">
            <v>0</v>
          </cell>
          <cell r="E1359">
            <v>0</v>
          </cell>
          <cell r="F1359">
            <v>0</v>
          </cell>
          <cell r="G1359">
            <v>0</v>
          </cell>
          <cell r="H1359">
            <v>0</v>
          </cell>
          <cell r="I1359">
            <v>0</v>
          </cell>
          <cell r="J1359">
            <v>0</v>
          </cell>
          <cell r="K1359">
            <v>0</v>
          </cell>
        </row>
        <row r="1360">
          <cell r="A1360" t="str">
            <v>-</v>
          </cell>
          <cell r="B1360" t="str">
            <v>INTS.P.PAGAR S.CERTIFICADOS DE DEPOSITOS AC.1695 M, BBC, BCC</v>
          </cell>
          <cell r="C1360">
            <v>0</v>
          </cell>
          <cell r="D1360">
            <v>0</v>
          </cell>
          <cell r="E1360">
            <v>0</v>
          </cell>
          <cell r="F1360">
            <v>0</v>
          </cell>
          <cell r="G1360">
            <v>0</v>
          </cell>
          <cell r="H1360">
            <v>0</v>
          </cell>
          <cell r="I1360">
            <v>0</v>
          </cell>
          <cell r="J1360">
            <v>0</v>
          </cell>
          <cell r="K1360">
            <v>0</v>
          </cell>
        </row>
        <row r="1361">
          <cell r="A1361" t="str">
            <v>-</v>
          </cell>
          <cell r="B1361" t="str">
            <v>INT.P/PAGAR POR CERTIFICADOS EXPRESADOS UF AC.1691, BBC, BCC</v>
          </cell>
          <cell r="C1361">
            <v>0</v>
          </cell>
          <cell r="D1361">
            <v>0</v>
          </cell>
          <cell r="E1361">
            <v>0</v>
          </cell>
          <cell r="F1361">
            <v>0</v>
          </cell>
          <cell r="G1361">
            <v>0</v>
          </cell>
          <cell r="H1361">
            <v>0</v>
          </cell>
          <cell r="I1361">
            <v>0</v>
          </cell>
          <cell r="J1361">
            <v>0</v>
          </cell>
          <cell r="K1361">
            <v>0</v>
          </cell>
        </row>
        <row r="1362">
          <cell r="A1362" t="str">
            <v>-</v>
          </cell>
          <cell r="B1362" t="str">
            <v>INTS.P/PAGAR POR DEPOSITOS DE RESERVA TECNICA, BBC, BCC, EXT</v>
          </cell>
          <cell r="C1362">
            <v>0</v>
          </cell>
          <cell r="D1362">
            <v>0</v>
          </cell>
          <cell r="E1362">
            <v>0</v>
          </cell>
          <cell r="F1362">
            <v>0</v>
          </cell>
          <cell r="G1362">
            <v>0</v>
          </cell>
          <cell r="H1362">
            <v>0</v>
          </cell>
          <cell r="I1362">
            <v>0</v>
          </cell>
          <cell r="J1362">
            <v>0</v>
          </cell>
          <cell r="K1362">
            <v>0</v>
          </cell>
        </row>
        <row r="1363">
          <cell r="A1363" t="str">
            <v>17EPEZN</v>
          </cell>
          <cell r="B1363" t="str">
            <v>INTS.P.PAGAR SOBRE SALDOS EN CUENTAS ESPECIALES ME, BBC, BCC</v>
          </cell>
          <cell r="C1363">
            <v>474</v>
          </cell>
          <cell r="D1363">
            <v>959</v>
          </cell>
          <cell r="E1363">
            <v>1530</v>
          </cell>
          <cell r="F1363">
            <v>5</v>
          </cell>
          <cell r="G1363">
            <v>16</v>
          </cell>
          <cell r="H1363">
            <v>2</v>
          </cell>
          <cell r="I1363">
            <v>0</v>
          </cell>
          <cell r="J1363">
            <v>0</v>
          </cell>
          <cell r="K1363">
            <v>0</v>
          </cell>
        </row>
        <row r="1364">
          <cell r="A1364" t="str">
            <v>-</v>
          </cell>
          <cell r="B1364" t="str">
            <v>INTS.P.PAGAR POR PAGARES EN UF ACDO.1836, BBC, BCC, EXT</v>
          </cell>
          <cell r="C1364">
            <v>0</v>
          </cell>
          <cell r="D1364">
            <v>0</v>
          </cell>
          <cell r="E1364">
            <v>0</v>
          </cell>
          <cell r="F1364">
            <v>0</v>
          </cell>
          <cell r="G1364">
            <v>0</v>
          </cell>
          <cell r="H1364">
            <v>0</v>
          </cell>
          <cell r="I1364">
            <v>0</v>
          </cell>
          <cell r="J1364">
            <v>0</v>
          </cell>
          <cell r="K1364">
            <v>0</v>
          </cell>
        </row>
        <row r="1365">
          <cell r="A1365" t="str">
            <v>-</v>
          </cell>
          <cell r="B1365" t="str">
            <v>INTS.P.PAG.S.PAG.UF BECH DEU.ASUM.BUF-BHC AC.91, BBC, BCC, E</v>
          </cell>
          <cell r="C1365">
            <v>0</v>
          </cell>
          <cell r="D1365">
            <v>0</v>
          </cell>
          <cell r="E1365">
            <v>0</v>
          </cell>
          <cell r="F1365">
            <v>0</v>
          </cell>
          <cell r="G1365">
            <v>0</v>
          </cell>
          <cell r="H1365">
            <v>0</v>
          </cell>
          <cell r="I1365">
            <v>0</v>
          </cell>
          <cell r="J1365">
            <v>0</v>
          </cell>
          <cell r="K1365">
            <v>0</v>
          </cell>
        </row>
        <row r="1366">
          <cell r="A1366" t="str">
            <v>14BJWZN</v>
          </cell>
          <cell r="B1366" t="str">
            <v xml:space="preserve">  .CUENTAS DIVERSAS MN</v>
          </cell>
          <cell r="C1366">
            <v>191544</v>
          </cell>
          <cell r="D1366">
            <v>200784</v>
          </cell>
          <cell r="E1366">
            <v>207234</v>
          </cell>
          <cell r="F1366">
            <v>219121</v>
          </cell>
          <cell r="G1366">
            <v>229238</v>
          </cell>
          <cell r="H1366">
            <v>235539</v>
          </cell>
          <cell r="I1366">
            <v>240955</v>
          </cell>
          <cell r="J1366">
            <v>245285</v>
          </cell>
          <cell r="K1366">
            <v>246257</v>
          </cell>
        </row>
        <row r="1367">
          <cell r="A1367" t="str">
            <v>17BBNZN</v>
          </cell>
          <cell r="B1367" t="str">
            <v>OPERAC. PENDIENTES  ME, BBC, BCC, NAC</v>
          </cell>
          <cell r="C1367">
            <v>197</v>
          </cell>
          <cell r="D1367">
            <v>198</v>
          </cell>
          <cell r="E1367">
            <v>202</v>
          </cell>
          <cell r="F1367">
            <v>206</v>
          </cell>
          <cell r="G1367">
            <v>211</v>
          </cell>
          <cell r="H1367">
            <v>220</v>
          </cell>
          <cell r="I1367">
            <v>220</v>
          </cell>
          <cell r="J1367">
            <v>174</v>
          </cell>
          <cell r="K1367">
            <v>177</v>
          </cell>
        </row>
        <row r="1368">
          <cell r="A1368" t="str">
            <v>17BENZN</v>
          </cell>
          <cell r="B1368" t="str">
            <v>OP.PEND.PART.SUJ.PRESCR.LEG.MN, BBC, BCC, NAC</v>
          </cell>
          <cell r="C1368">
            <v>0</v>
          </cell>
          <cell r="D1368">
            <v>0</v>
          </cell>
          <cell r="E1368">
            <v>0</v>
          </cell>
          <cell r="F1368">
            <v>0</v>
          </cell>
          <cell r="G1368">
            <v>0</v>
          </cell>
          <cell r="H1368">
            <v>0</v>
          </cell>
          <cell r="I1368">
            <v>0</v>
          </cell>
          <cell r="J1368">
            <v>0</v>
          </cell>
          <cell r="K1368">
            <v>0</v>
          </cell>
        </row>
        <row r="1369">
          <cell r="A1369" t="str">
            <v>14IQNZN</v>
          </cell>
          <cell r="B1369" t="str">
            <v>INTER.PERCIB.Y NO DEVENG.ME, BBC, BCC, NAC</v>
          </cell>
          <cell r="C1369">
            <v>0</v>
          </cell>
          <cell r="D1369">
            <v>0</v>
          </cell>
          <cell r="E1369">
            <v>0</v>
          </cell>
          <cell r="F1369">
            <v>0</v>
          </cell>
          <cell r="G1369">
            <v>0</v>
          </cell>
          <cell r="H1369">
            <v>0</v>
          </cell>
          <cell r="I1369">
            <v>0</v>
          </cell>
          <cell r="J1369">
            <v>0</v>
          </cell>
          <cell r="K1369">
            <v>0</v>
          </cell>
        </row>
        <row r="1370">
          <cell r="A1370" t="str">
            <v>17BLNZN</v>
          </cell>
          <cell r="B1370" t="str">
            <v>INGRESOS PERCIB.NO DEVENG.ME, BBC, BCC, NAC</v>
          </cell>
          <cell r="C1370">
            <v>0</v>
          </cell>
          <cell r="D1370">
            <v>0</v>
          </cell>
          <cell r="E1370">
            <v>0</v>
          </cell>
          <cell r="F1370">
            <v>0</v>
          </cell>
          <cell r="G1370">
            <v>0</v>
          </cell>
          <cell r="H1370">
            <v>0</v>
          </cell>
          <cell r="I1370">
            <v>0</v>
          </cell>
          <cell r="J1370">
            <v>0</v>
          </cell>
          <cell r="K1370">
            <v>0</v>
          </cell>
        </row>
        <row r="1371">
          <cell r="A1371" t="str">
            <v>14HHNZN</v>
          </cell>
          <cell r="B1371" t="str">
            <v>INST.PERCIB.ANTICIP.CPRA.PDBC, BBC, BCC, NAC</v>
          </cell>
          <cell r="C1371">
            <v>0</v>
          </cell>
          <cell r="D1371">
            <v>0</v>
          </cell>
          <cell r="E1371">
            <v>0</v>
          </cell>
          <cell r="F1371">
            <v>0</v>
          </cell>
          <cell r="G1371">
            <v>0</v>
          </cell>
          <cell r="H1371">
            <v>0</v>
          </cell>
          <cell r="I1371">
            <v>0</v>
          </cell>
          <cell r="J1371">
            <v>0</v>
          </cell>
          <cell r="K1371">
            <v>0</v>
          </cell>
        </row>
        <row r="1372">
          <cell r="A1372" t="str">
            <v>17CSNZN</v>
          </cell>
          <cell r="B1372" t="str">
            <v>INGRESOS EXTRAORD. RECIBIDOS DEL SINAP MN, BBC, BCC, NAC</v>
          </cell>
          <cell r="C1372">
            <v>95576</v>
          </cell>
          <cell r="D1372">
            <v>93252</v>
          </cell>
          <cell r="E1372">
            <v>89968</v>
          </cell>
          <cell r="F1372">
            <v>86572</v>
          </cell>
          <cell r="G1372">
            <v>83619</v>
          </cell>
          <cell r="H1372">
            <v>80585</v>
          </cell>
          <cell r="I1372">
            <v>78022</v>
          </cell>
          <cell r="J1372">
            <v>74817</v>
          </cell>
          <cell r="K1372">
            <v>71386</v>
          </cell>
        </row>
        <row r="1373">
          <cell r="A1373" t="str">
            <v>17CUNZN</v>
          </cell>
          <cell r="B1373" t="str">
            <v>INTS.PERC.ANTICIP.POR COMPRAS DE PDBC MN, BBC, BCC, NAC</v>
          </cell>
          <cell r="C1373">
            <v>0</v>
          </cell>
          <cell r="D1373">
            <v>0</v>
          </cell>
          <cell r="E1373">
            <v>0</v>
          </cell>
          <cell r="F1373">
            <v>0</v>
          </cell>
          <cell r="G1373">
            <v>0</v>
          </cell>
          <cell r="H1373">
            <v>0</v>
          </cell>
          <cell r="I1373">
            <v>0</v>
          </cell>
          <cell r="J1373">
            <v>0</v>
          </cell>
          <cell r="K1373">
            <v>0</v>
          </cell>
        </row>
        <row r="1374">
          <cell r="A1374" t="str">
            <v>17CINZN</v>
          </cell>
          <cell r="B1374" t="str">
            <v xml:space="preserve">REPARTOS RECIBIDOS DE INSTIT.FINANC.EN LIQUID.MN, BBC, BCC, </v>
          </cell>
          <cell r="C1374">
            <v>0</v>
          </cell>
          <cell r="D1374">
            <v>0</v>
          </cell>
          <cell r="E1374">
            <v>0</v>
          </cell>
          <cell r="F1374">
            <v>0</v>
          </cell>
          <cell r="G1374">
            <v>0</v>
          </cell>
          <cell r="H1374">
            <v>0</v>
          </cell>
          <cell r="I1374">
            <v>0</v>
          </cell>
          <cell r="J1374">
            <v>0</v>
          </cell>
          <cell r="K1374">
            <v>0</v>
          </cell>
        </row>
        <row r="1375">
          <cell r="A1375" t="str">
            <v>-</v>
          </cell>
          <cell r="B1375" t="str">
            <v>INGRESOS SUJETOS A LIQUIDACION FINAL S/CONT.EUROD., BBC, BCC</v>
          </cell>
          <cell r="C1375">
            <v>0</v>
          </cell>
          <cell r="D1375">
            <v>0</v>
          </cell>
          <cell r="E1375">
            <v>0</v>
          </cell>
          <cell r="F1375">
            <v>0</v>
          </cell>
          <cell r="G1375">
            <v>0</v>
          </cell>
          <cell r="H1375">
            <v>0</v>
          </cell>
          <cell r="I1375">
            <v>0</v>
          </cell>
          <cell r="J1375">
            <v>0</v>
          </cell>
          <cell r="K1375">
            <v>0</v>
          </cell>
        </row>
        <row r="1376">
          <cell r="A1376" t="str">
            <v>-</v>
          </cell>
          <cell r="B1376" t="str">
            <v>OPERACIONES CON BUF-BHC PENDIENTES DE REEMBOLSO ME, BBC, BCC</v>
          </cell>
          <cell r="C1376">
            <v>0</v>
          </cell>
          <cell r="D1376">
            <v>0</v>
          </cell>
          <cell r="E1376">
            <v>0</v>
          </cell>
          <cell r="F1376">
            <v>0</v>
          </cell>
          <cell r="G1376">
            <v>0</v>
          </cell>
          <cell r="H1376">
            <v>0</v>
          </cell>
          <cell r="I1376">
            <v>0</v>
          </cell>
          <cell r="J1376">
            <v>0</v>
          </cell>
          <cell r="K1376">
            <v>0</v>
          </cell>
        </row>
        <row r="1377">
          <cell r="A1377" t="str">
            <v>-</v>
          </cell>
          <cell r="B1377" t="str">
            <v>TITULOS RECONOCIMIENTO DEUDA CAP XIX DEL CNCI POR, BBC, BCC,</v>
          </cell>
          <cell r="C1377">
            <v>0</v>
          </cell>
          <cell r="D1377">
            <v>0</v>
          </cell>
          <cell r="E1377">
            <v>0</v>
          </cell>
          <cell r="F1377">
            <v>0</v>
          </cell>
          <cell r="G1377">
            <v>0</v>
          </cell>
          <cell r="H1377">
            <v>0</v>
          </cell>
          <cell r="I1377">
            <v>0</v>
          </cell>
          <cell r="J1377">
            <v>0</v>
          </cell>
          <cell r="K1377">
            <v>0</v>
          </cell>
        </row>
        <row r="1378">
          <cell r="A1378" t="str">
            <v>-</v>
          </cell>
          <cell r="B1378" t="str">
            <v>DOLARES POR ENTREGAR A BANCOS P.VTAS.MESA DINERO M, BBC, BCC</v>
          </cell>
          <cell r="C1378">
            <v>0</v>
          </cell>
          <cell r="D1378">
            <v>0</v>
          </cell>
          <cell r="E1378">
            <v>0</v>
          </cell>
          <cell r="F1378">
            <v>0</v>
          </cell>
          <cell r="G1378">
            <v>0</v>
          </cell>
          <cell r="H1378">
            <v>0</v>
          </cell>
          <cell r="I1378">
            <v>0</v>
          </cell>
          <cell r="J1378">
            <v>0</v>
          </cell>
          <cell r="K1378">
            <v>0</v>
          </cell>
        </row>
        <row r="1379">
          <cell r="A1379" t="str">
            <v>17FHNZN</v>
          </cell>
          <cell r="B1379" t="str">
            <v>PESOS POR ENTREGAR A BCOS.P.COMP.DOL.MESA DINERO M, BBC, BCC</v>
          </cell>
          <cell r="C1379">
            <v>0</v>
          </cell>
          <cell r="D1379">
            <v>0</v>
          </cell>
          <cell r="E1379">
            <v>0</v>
          </cell>
          <cell r="F1379">
            <v>0</v>
          </cell>
          <cell r="G1379">
            <v>0</v>
          </cell>
          <cell r="H1379">
            <v>0</v>
          </cell>
          <cell r="I1379">
            <v>0</v>
          </cell>
          <cell r="J1379">
            <v>0</v>
          </cell>
          <cell r="K1379">
            <v>0</v>
          </cell>
        </row>
        <row r="1380">
          <cell r="A1380" t="str">
            <v>17AENZN</v>
          </cell>
          <cell r="B1380" t="str">
            <v>PROVISIONES   ME, BBC, BCC, NAC</v>
          </cell>
          <cell r="C1380">
            <v>0</v>
          </cell>
          <cell r="D1380">
            <v>0</v>
          </cell>
          <cell r="E1380">
            <v>0</v>
          </cell>
          <cell r="F1380">
            <v>0</v>
          </cell>
          <cell r="G1380">
            <v>0</v>
          </cell>
          <cell r="H1380">
            <v>0</v>
          </cell>
          <cell r="I1380">
            <v>0</v>
          </cell>
          <cell r="J1380">
            <v>0</v>
          </cell>
          <cell r="K1380">
            <v>0</v>
          </cell>
        </row>
        <row r="1381">
          <cell r="A1381" t="str">
            <v>17EQNZN</v>
          </cell>
          <cell r="B1381" t="str">
            <v>PROVISIONES SOBRE COLOCACIONES ME, BBC, BCC, NAC</v>
          </cell>
          <cell r="C1381">
            <v>2</v>
          </cell>
          <cell r="D1381">
            <v>2</v>
          </cell>
          <cell r="E1381">
            <v>2</v>
          </cell>
          <cell r="F1381">
            <v>2</v>
          </cell>
          <cell r="G1381">
            <v>2</v>
          </cell>
          <cell r="H1381">
            <v>2</v>
          </cell>
          <cell r="I1381">
            <v>2</v>
          </cell>
          <cell r="J1381">
            <v>2</v>
          </cell>
          <cell r="K1381">
            <v>2</v>
          </cell>
        </row>
        <row r="1382">
          <cell r="A1382" t="str">
            <v>17ERNZN</v>
          </cell>
          <cell r="B1382" t="str">
            <v>PROVISIONES SOBRE INVERSIONES ME, BBC, BCC, NAC</v>
          </cell>
          <cell r="C1382">
            <v>0</v>
          </cell>
          <cell r="D1382">
            <v>0</v>
          </cell>
          <cell r="E1382">
            <v>0</v>
          </cell>
          <cell r="F1382">
            <v>0</v>
          </cell>
          <cell r="G1382">
            <v>0</v>
          </cell>
          <cell r="H1382">
            <v>0</v>
          </cell>
          <cell r="I1382">
            <v>0</v>
          </cell>
          <cell r="J1382">
            <v>0</v>
          </cell>
          <cell r="K1382">
            <v>0</v>
          </cell>
        </row>
        <row r="1383">
          <cell r="A1383" t="str">
            <v>17ESNZN</v>
          </cell>
          <cell r="B1383" t="str">
            <v>OTRAS PROVISIONES MN, BBC, BCC, NAC</v>
          </cell>
          <cell r="C1383">
            <v>7965</v>
          </cell>
          <cell r="D1383">
            <v>7752</v>
          </cell>
          <cell r="E1383">
            <v>7770</v>
          </cell>
          <cell r="F1383">
            <v>7751</v>
          </cell>
          <cell r="G1383">
            <v>7807</v>
          </cell>
          <cell r="H1383">
            <v>7826</v>
          </cell>
          <cell r="I1383">
            <v>7851</v>
          </cell>
          <cell r="J1383">
            <v>7898</v>
          </cell>
          <cell r="K1383">
            <v>7840</v>
          </cell>
        </row>
        <row r="1384">
          <cell r="A1384" t="str">
            <v>17BNNZN</v>
          </cell>
          <cell r="B1384" t="str">
            <v>REVAL.PROVIS.CAPITAL PROP.MN, BBC, BCC, NAC</v>
          </cell>
          <cell r="C1384">
            <v>0</v>
          </cell>
          <cell r="D1384">
            <v>0</v>
          </cell>
          <cell r="E1384">
            <v>0</v>
          </cell>
          <cell r="F1384">
            <v>0</v>
          </cell>
          <cell r="G1384">
            <v>0</v>
          </cell>
          <cell r="H1384">
            <v>0</v>
          </cell>
          <cell r="I1384">
            <v>0</v>
          </cell>
          <cell r="J1384">
            <v>0</v>
          </cell>
          <cell r="K1384">
            <v>0</v>
          </cell>
        </row>
        <row r="1385">
          <cell r="A1385" t="str">
            <v>-</v>
          </cell>
          <cell r="B1385" t="str">
            <v>FDO.ASIST.TEC.CRED.VIVIENA.ME, BBC, BCC, NAC</v>
          </cell>
          <cell r="C1385">
            <v>0</v>
          </cell>
          <cell r="D1385">
            <v>0</v>
          </cell>
          <cell r="E1385">
            <v>0</v>
          </cell>
          <cell r="F1385">
            <v>0</v>
          </cell>
          <cell r="G1385">
            <v>0</v>
          </cell>
          <cell r="H1385">
            <v>0</v>
          </cell>
          <cell r="I1385">
            <v>0</v>
          </cell>
          <cell r="J1385">
            <v>0</v>
          </cell>
          <cell r="K1385">
            <v>0</v>
          </cell>
        </row>
        <row r="1386">
          <cell r="A1386" t="str">
            <v>-</v>
          </cell>
          <cell r="B1386" t="str">
            <v>FDOS.P/REEMB.CONV.CR.RECPR.ME, BBC, BCC, NAC</v>
          </cell>
          <cell r="C1386">
            <v>0</v>
          </cell>
          <cell r="D1386">
            <v>0</v>
          </cell>
          <cell r="E1386">
            <v>0</v>
          </cell>
          <cell r="F1386">
            <v>0</v>
          </cell>
          <cell r="G1386">
            <v>0</v>
          </cell>
          <cell r="H1386">
            <v>0</v>
          </cell>
          <cell r="I1386">
            <v>0</v>
          </cell>
          <cell r="J1386">
            <v>0</v>
          </cell>
          <cell r="K1386">
            <v>0</v>
          </cell>
        </row>
        <row r="1387">
          <cell r="A1387" t="str">
            <v>-</v>
          </cell>
          <cell r="B1387" t="str">
            <v>CRED.DOCUMENTARIOS  ME, BBC, BCC, NAC</v>
          </cell>
          <cell r="C1387">
            <v>0</v>
          </cell>
          <cell r="D1387">
            <v>0</v>
          </cell>
          <cell r="E1387">
            <v>0</v>
          </cell>
          <cell r="F1387">
            <v>0</v>
          </cell>
          <cell r="G1387">
            <v>0</v>
          </cell>
          <cell r="H1387">
            <v>0</v>
          </cell>
          <cell r="I1387">
            <v>0</v>
          </cell>
          <cell r="J1387">
            <v>0</v>
          </cell>
          <cell r="K1387">
            <v>0</v>
          </cell>
        </row>
        <row r="1388">
          <cell r="A1388" t="str">
            <v>-</v>
          </cell>
          <cell r="B1388" t="str">
            <v>OBLIG.P/VTAS.FUT.PAGADAS  ME, BBC, BCC, NAC</v>
          </cell>
          <cell r="C1388">
            <v>0</v>
          </cell>
          <cell r="D1388">
            <v>0</v>
          </cell>
          <cell r="E1388">
            <v>0</v>
          </cell>
          <cell r="F1388">
            <v>0</v>
          </cell>
          <cell r="G1388">
            <v>0</v>
          </cell>
          <cell r="H1388">
            <v>0</v>
          </cell>
          <cell r="I1388">
            <v>0</v>
          </cell>
          <cell r="J1388">
            <v>0</v>
          </cell>
          <cell r="K1388">
            <v>0</v>
          </cell>
        </row>
        <row r="1389">
          <cell r="A1389" t="str">
            <v>-</v>
          </cell>
          <cell r="B1389" t="str">
            <v>OTR.OBLIG.A FAVOR TERCEROS ME, BBC, BCC, NAC</v>
          </cell>
          <cell r="C1389">
            <v>0</v>
          </cell>
          <cell r="D1389">
            <v>0</v>
          </cell>
          <cell r="E1389">
            <v>0</v>
          </cell>
          <cell r="F1389">
            <v>0</v>
          </cell>
          <cell r="G1389">
            <v>0</v>
          </cell>
          <cell r="H1389">
            <v>0</v>
          </cell>
          <cell r="I1389">
            <v>0</v>
          </cell>
          <cell r="J1389">
            <v>0</v>
          </cell>
          <cell r="K1389">
            <v>0</v>
          </cell>
        </row>
        <row r="1390">
          <cell r="A1390" t="str">
            <v>-</v>
          </cell>
          <cell r="B1390" t="str">
            <v>VENTA CONDICIONAL DIVISAS ME, BBC, BCC, NAC</v>
          </cell>
          <cell r="C1390">
            <v>0</v>
          </cell>
          <cell r="D1390">
            <v>0</v>
          </cell>
          <cell r="E1390">
            <v>0</v>
          </cell>
          <cell r="F1390">
            <v>0</v>
          </cell>
          <cell r="G1390">
            <v>0</v>
          </cell>
          <cell r="H1390">
            <v>0</v>
          </cell>
          <cell r="I1390">
            <v>0</v>
          </cell>
          <cell r="J1390">
            <v>0</v>
          </cell>
          <cell r="K1390">
            <v>0</v>
          </cell>
        </row>
        <row r="1391">
          <cell r="A1391" t="str">
            <v>17CONZN</v>
          </cell>
          <cell r="B1391" t="str">
            <v>DIVISAS ARBITRADAS A FUTURO  HABER, BBC, BCC, NAC</v>
          </cell>
          <cell r="C1391">
            <v>0</v>
          </cell>
          <cell r="D1391">
            <v>0</v>
          </cell>
          <cell r="E1391">
            <v>0</v>
          </cell>
          <cell r="F1391">
            <v>0</v>
          </cell>
          <cell r="G1391">
            <v>0</v>
          </cell>
          <cell r="H1391">
            <v>0</v>
          </cell>
          <cell r="I1391">
            <v>0</v>
          </cell>
          <cell r="J1391">
            <v>0</v>
          </cell>
          <cell r="K1391">
            <v>0</v>
          </cell>
        </row>
        <row r="1392">
          <cell r="A1392" t="str">
            <v>-</v>
          </cell>
          <cell r="B1392" t="str">
            <v>FONDO DE RESERVA ME, BBC, BCC, NAC</v>
          </cell>
          <cell r="C1392">
            <v>0</v>
          </cell>
          <cell r="D1392">
            <v>0</v>
          </cell>
          <cell r="E1392">
            <v>0</v>
          </cell>
          <cell r="F1392">
            <v>0</v>
          </cell>
          <cell r="G1392">
            <v>0</v>
          </cell>
          <cell r="H1392">
            <v>0</v>
          </cell>
          <cell r="I1392">
            <v>0</v>
          </cell>
          <cell r="J1392">
            <v>0</v>
          </cell>
          <cell r="K1392">
            <v>0</v>
          </cell>
        </row>
        <row r="1393">
          <cell r="A1393" t="str">
            <v>-</v>
          </cell>
          <cell r="B1393" t="str">
            <v>EQUIV.P.COMPRA CAMBIO FMI, BBC, BCC, NAC</v>
          </cell>
          <cell r="C1393">
            <v>0</v>
          </cell>
          <cell r="D1393">
            <v>0</v>
          </cell>
          <cell r="E1393">
            <v>0</v>
          </cell>
          <cell r="F1393">
            <v>0</v>
          </cell>
          <cell r="G1393">
            <v>0</v>
          </cell>
          <cell r="H1393">
            <v>0</v>
          </cell>
          <cell r="I1393">
            <v>0</v>
          </cell>
          <cell r="J1393">
            <v>0</v>
          </cell>
          <cell r="K1393">
            <v>0</v>
          </cell>
        </row>
        <row r="1394">
          <cell r="A1394" t="str">
            <v>-</v>
          </cell>
          <cell r="B1394" t="str">
            <v>CONVERSION ME, BBC, BCC, NAC</v>
          </cell>
          <cell r="C1394">
            <v>0</v>
          </cell>
          <cell r="D1394">
            <v>0</v>
          </cell>
          <cell r="E1394">
            <v>0</v>
          </cell>
          <cell r="F1394">
            <v>0</v>
          </cell>
          <cell r="G1394">
            <v>0</v>
          </cell>
          <cell r="H1394">
            <v>0</v>
          </cell>
          <cell r="I1394">
            <v>0</v>
          </cell>
          <cell r="J1394">
            <v>0</v>
          </cell>
          <cell r="K1394">
            <v>0</v>
          </cell>
        </row>
        <row r="1395">
          <cell r="A1395" t="str">
            <v>-</v>
          </cell>
          <cell r="B1395" t="str">
            <v>CONVERSION NUM.15 CEPAC ME, BBC, BCC, NAC</v>
          </cell>
          <cell r="C1395">
            <v>0</v>
          </cell>
          <cell r="D1395">
            <v>0</v>
          </cell>
          <cell r="E1395">
            <v>0</v>
          </cell>
          <cell r="F1395">
            <v>0</v>
          </cell>
          <cell r="G1395">
            <v>0</v>
          </cell>
          <cell r="H1395">
            <v>0</v>
          </cell>
          <cell r="I1395">
            <v>0</v>
          </cell>
          <cell r="J1395">
            <v>0</v>
          </cell>
          <cell r="K1395">
            <v>0</v>
          </cell>
        </row>
        <row r="1396">
          <cell r="A1396" t="str">
            <v>-</v>
          </cell>
          <cell r="B1396" t="str">
            <v>ADEUDADO AL EXTERIOR P/ARBITRAJES A FUTURO ME, BBC, BCC, NAC</v>
          </cell>
          <cell r="C1396">
            <v>0</v>
          </cell>
          <cell r="D1396">
            <v>0</v>
          </cell>
          <cell r="E1396">
            <v>0</v>
          </cell>
          <cell r="F1396">
            <v>0</v>
          </cell>
          <cell r="G1396">
            <v>0</v>
          </cell>
          <cell r="H1396">
            <v>0</v>
          </cell>
          <cell r="I1396">
            <v>0</v>
          </cell>
          <cell r="J1396">
            <v>0</v>
          </cell>
          <cell r="K1396">
            <v>0</v>
          </cell>
        </row>
        <row r="1397">
          <cell r="A1397" t="str">
            <v>-</v>
          </cell>
          <cell r="B1397" t="str">
            <v>CONVERSION DE DOLARES P.PAGARES BCO.CENTRAL, BBC, BCC, NAC</v>
          </cell>
          <cell r="C1397">
            <v>0</v>
          </cell>
          <cell r="D1397">
            <v>0</v>
          </cell>
          <cell r="E1397">
            <v>0</v>
          </cell>
          <cell r="F1397">
            <v>0</v>
          </cell>
          <cell r="G1397">
            <v>0</v>
          </cell>
          <cell r="H1397">
            <v>0</v>
          </cell>
          <cell r="I1397">
            <v>0</v>
          </cell>
          <cell r="J1397">
            <v>0</v>
          </cell>
          <cell r="K1397">
            <v>0</v>
          </cell>
        </row>
        <row r="1398">
          <cell r="A1398" t="str">
            <v>-</v>
          </cell>
          <cell r="B1398" t="str">
            <v>CONVERSION ESPECIAL DIFERENCIAL CAMBIARIO, BBC, BCC, NAC</v>
          </cell>
          <cell r="C1398">
            <v>0</v>
          </cell>
          <cell r="D1398">
            <v>0</v>
          </cell>
          <cell r="E1398">
            <v>0</v>
          </cell>
          <cell r="F1398">
            <v>0</v>
          </cell>
          <cell r="G1398">
            <v>0</v>
          </cell>
          <cell r="H1398">
            <v>0</v>
          </cell>
          <cell r="I1398">
            <v>0</v>
          </cell>
          <cell r="J1398">
            <v>0</v>
          </cell>
          <cell r="K1398">
            <v>0</v>
          </cell>
        </row>
        <row r="1399">
          <cell r="A1399" t="str">
            <v>-</v>
          </cell>
          <cell r="B1399" t="str">
            <v>CONVERSION ESPECIAL ACDO.1470, BBC, BCC, NAC</v>
          </cell>
          <cell r="C1399">
            <v>0</v>
          </cell>
          <cell r="D1399">
            <v>0</v>
          </cell>
          <cell r="E1399">
            <v>0</v>
          </cell>
          <cell r="F1399">
            <v>0</v>
          </cell>
          <cell r="G1399">
            <v>0</v>
          </cell>
          <cell r="H1399">
            <v>0</v>
          </cell>
          <cell r="I1399">
            <v>0</v>
          </cell>
          <cell r="J1399">
            <v>0</v>
          </cell>
          <cell r="K1399">
            <v>0</v>
          </cell>
        </row>
        <row r="1400">
          <cell r="A1400" t="str">
            <v>-</v>
          </cell>
          <cell r="B1400" t="str">
            <v>DIVISAS POR VENDER POR COMPRA DOLARES, BBC, BCC, NAC</v>
          </cell>
          <cell r="C1400">
            <v>0</v>
          </cell>
          <cell r="D1400">
            <v>0</v>
          </cell>
          <cell r="E1400">
            <v>0</v>
          </cell>
          <cell r="F1400">
            <v>0</v>
          </cell>
          <cell r="G1400">
            <v>0</v>
          </cell>
          <cell r="H1400">
            <v>0</v>
          </cell>
          <cell r="I1400">
            <v>0</v>
          </cell>
          <cell r="J1400">
            <v>0</v>
          </cell>
          <cell r="K1400">
            <v>0</v>
          </cell>
        </row>
        <row r="1401">
          <cell r="A1401" t="str">
            <v>-</v>
          </cell>
          <cell r="B1401" t="str">
            <v>CONVERSION OPERACIONES EXPRESADAS EN M/E, BBC, BCC, NAC</v>
          </cell>
          <cell r="C1401">
            <v>0</v>
          </cell>
          <cell r="D1401">
            <v>0</v>
          </cell>
          <cell r="E1401">
            <v>0</v>
          </cell>
          <cell r="F1401">
            <v>0</v>
          </cell>
          <cell r="G1401">
            <v>0</v>
          </cell>
          <cell r="H1401">
            <v>0</v>
          </cell>
          <cell r="I1401">
            <v>0</v>
          </cell>
          <cell r="J1401">
            <v>0</v>
          </cell>
          <cell r="K1401">
            <v>0</v>
          </cell>
        </row>
        <row r="1402">
          <cell r="A1402" t="str">
            <v>-</v>
          </cell>
          <cell r="B1402" t="str">
            <v>INTERESES P.SOBREGIRO SUJETOS A ANALISIS HABER ME, BBC, BCC,</v>
          </cell>
          <cell r="C1402">
            <v>0</v>
          </cell>
          <cell r="D1402">
            <v>0</v>
          </cell>
          <cell r="E1402">
            <v>0</v>
          </cell>
          <cell r="F1402">
            <v>0</v>
          </cell>
          <cell r="G1402">
            <v>0</v>
          </cell>
          <cell r="H1402">
            <v>0</v>
          </cell>
          <cell r="I1402">
            <v>0</v>
          </cell>
          <cell r="J1402">
            <v>0</v>
          </cell>
          <cell r="K1402">
            <v>0</v>
          </cell>
        </row>
        <row r="1403">
          <cell r="A1403" t="str">
            <v>-</v>
          </cell>
          <cell r="B1403" t="str">
            <v xml:space="preserve">CONVERSION COMPRA DOLARES C.PACTO RETROVENTA  ME, BBC, BCC, </v>
          </cell>
          <cell r="C1403">
            <v>0</v>
          </cell>
          <cell r="D1403">
            <v>0</v>
          </cell>
          <cell r="E1403">
            <v>0</v>
          </cell>
          <cell r="F1403">
            <v>0</v>
          </cell>
          <cell r="G1403">
            <v>0</v>
          </cell>
          <cell r="H1403">
            <v>0</v>
          </cell>
          <cell r="I1403">
            <v>0</v>
          </cell>
          <cell r="J1403">
            <v>0</v>
          </cell>
          <cell r="K1403">
            <v>0</v>
          </cell>
        </row>
        <row r="1404">
          <cell r="A1404" t="str">
            <v>-</v>
          </cell>
          <cell r="B1404" t="str">
            <v>CONVERSION VENTA DOLARES C.PACTO RETROCOMPRA ME, BBC, BCC, N</v>
          </cell>
          <cell r="C1404">
            <v>0</v>
          </cell>
          <cell r="D1404">
            <v>0</v>
          </cell>
          <cell r="E1404">
            <v>0</v>
          </cell>
          <cell r="F1404">
            <v>0</v>
          </cell>
          <cell r="G1404">
            <v>0</v>
          </cell>
          <cell r="H1404">
            <v>0</v>
          </cell>
          <cell r="I1404">
            <v>0</v>
          </cell>
          <cell r="J1404">
            <v>0</v>
          </cell>
          <cell r="K1404">
            <v>0</v>
          </cell>
        </row>
        <row r="1405">
          <cell r="A1405" t="str">
            <v>17DRNZN</v>
          </cell>
          <cell r="B1405" t="str">
            <v>RECLAMACIONES TRIBUTARIAS PENDIENTES DE RESOLUCION, BBC, BCC</v>
          </cell>
          <cell r="C1405">
            <v>0</v>
          </cell>
          <cell r="D1405">
            <v>0</v>
          </cell>
          <cell r="E1405">
            <v>0</v>
          </cell>
          <cell r="F1405">
            <v>0</v>
          </cell>
          <cell r="G1405">
            <v>0</v>
          </cell>
          <cell r="H1405">
            <v>0</v>
          </cell>
          <cell r="I1405">
            <v>0</v>
          </cell>
          <cell r="J1405">
            <v>0</v>
          </cell>
          <cell r="K1405">
            <v>0</v>
          </cell>
        </row>
        <row r="1406">
          <cell r="A1406" t="str">
            <v>-</v>
          </cell>
          <cell r="B1406" t="str">
            <v>CONVERSION DE US$ C.PACTO RETROVENTA CON T.C EN UF, BBC, BCC</v>
          </cell>
          <cell r="C1406">
            <v>0</v>
          </cell>
          <cell r="D1406">
            <v>0</v>
          </cell>
          <cell r="E1406">
            <v>0</v>
          </cell>
          <cell r="F1406">
            <v>0</v>
          </cell>
          <cell r="G1406">
            <v>0</v>
          </cell>
          <cell r="H1406">
            <v>0</v>
          </cell>
          <cell r="I1406">
            <v>0</v>
          </cell>
          <cell r="J1406">
            <v>0</v>
          </cell>
          <cell r="K1406">
            <v>0</v>
          </cell>
        </row>
        <row r="1407">
          <cell r="A1407" t="str">
            <v>-</v>
          </cell>
          <cell r="B1407" t="str">
            <v>CONVERSION P.RENEGOCIACION DEUDA TRANSP.ACDO.1513, BBC, BCC,</v>
          </cell>
          <cell r="C1407">
            <v>0</v>
          </cell>
          <cell r="D1407">
            <v>0</v>
          </cell>
          <cell r="E1407">
            <v>0</v>
          </cell>
          <cell r="F1407">
            <v>0</v>
          </cell>
          <cell r="G1407">
            <v>0</v>
          </cell>
          <cell r="H1407">
            <v>0</v>
          </cell>
          <cell r="I1407">
            <v>0</v>
          </cell>
          <cell r="J1407">
            <v>0</v>
          </cell>
          <cell r="K1407">
            <v>0</v>
          </cell>
        </row>
        <row r="1408">
          <cell r="A1408" t="str">
            <v>-</v>
          </cell>
          <cell r="B1408" t="str">
            <v>CONVERSION ACUERDO 1578 (DESDOLARIZACION) ME, BBC, BCC, NAC</v>
          </cell>
          <cell r="C1408">
            <v>0</v>
          </cell>
          <cell r="D1408">
            <v>0</v>
          </cell>
          <cell r="E1408">
            <v>0</v>
          </cell>
          <cell r="F1408">
            <v>0</v>
          </cell>
          <cell r="G1408">
            <v>0</v>
          </cell>
          <cell r="H1408">
            <v>0</v>
          </cell>
          <cell r="I1408">
            <v>0</v>
          </cell>
          <cell r="J1408">
            <v>0</v>
          </cell>
          <cell r="K1408">
            <v>0</v>
          </cell>
        </row>
        <row r="1409">
          <cell r="A1409" t="str">
            <v>-</v>
          </cell>
          <cell r="B1409" t="str">
            <v>CONVERSION COMPRA DOLARES C/PACTO RETROVENTA CAP I, BBC, BCC</v>
          </cell>
          <cell r="C1409">
            <v>0</v>
          </cell>
          <cell r="D1409">
            <v>0</v>
          </cell>
          <cell r="E1409">
            <v>0</v>
          </cell>
          <cell r="F1409">
            <v>0</v>
          </cell>
          <cell r="G1409">
            <v>0</v>
          </cell>
          <cell r="H1409">
            <v>0</v>
          </cell>
          <cell r="I1409">
            <v>0</v>
          </cell>
          <cell r="J1409">
            <v>0</v>
          </cell>
          <cell r="K1409">
            <v>0</v>
          </cell>
        </row>
        <row r="1410">
          <cell r="A1410" t="str">
            <v>17ELNZN</v>
          </cell>
          <cell r="B1410" t="str">
            <v>PASIVOS ASUMIDOS DEL BANCO CONTINENTAL L.18430 MN, BBC, BCC,</v>
          </cell>
          <cell r="C1410">
            <v>4</v>
          </cell>
          <cell r="D1410">
            <v>4</v>
          </cell>
          <cell r="E1410">
            <v>4</v>
          </cell>
          <cell r="F1410">
            <v>4</v>
          </cell>
          <cell r="G1410">
            <v>4</v>
          </cell>
          <cell r="H1410">
            <v>4</v>
          </cell>
          <cell r="I1410">
            <v>4</v>
          </cell>
          <cell r="J1410">
            <v>4</v>
          </cell>
          <cell r="K1410">
            <v>4</v>
          </cell>
        </row>
        <row r="1411">
          <cell r="A1411" t="str">
            <v>17DZNZN</v>
          </cell>
          <cell r="B1411" t="str">
            <v>PASIVOS ASUMIDOS DEL BCNV LEY 18412 ME, BBC, BCC, NAC</v>
          </cell>
          <cell r="C1411">
            <v>0</v>
          </cell>
          <cell r="D1411">
            <v>0</v>
          </cell>
          <cell r="E1411">
            <v>0</v>
          </cell>
          <cell r="F1411">
            <v>0</v>
          </cell>
          <cell r="G1411">
            <v>0</v>
          </cell>
          <cell r="H1411">
            <v>0</v>
          </cell>
          <cell r="I1411">
            <v>0</v>
          </cell>
          <cell r="J1411">
            <v>0</v>
          </cell>
          <cell r="K1411">
            <v>0</v>
          </cell>
        </row>
        <row r="1412">
          <cell r="A1412" t="str">
            <v>-</v>
          </cell>
          <cell r="B1412" t="str">
            <v>CONV.P.REPR.DEUD.TRANSPORTE AC 1845 ME, BBC, BCC, NAC</v>
          </cell>
          <cell r="C1412">
            <v>0</v>
          </cell>
          <cell r="D1412">
            <v>0</v>
          </cell>
          <cell r="E1412">
            <v>0</v>
          </cell>
          <cell r="F1412">
            <v>0</v>
          </cell>
          <cell r="G1412">
            <v>0</v>
          </cell>
          <cell r="H1412">
            <v>0</v>
          </cell>
          <cell r="I1412">
            <v>0</v>
          </cell>
          <cell r="J1412">
            <v>0</v>
          </cell>
          <cell r="K1412">
            <v>0</v>
          </cell>
        </row>
        <row r="1413">
          <cell r="A1413" t="str">
            <v>-</v>
          </cell>
          <cell r="B1413" t="str">
            <v>CONVERSION SALDO PRECIO PAGARE ADQ.AL BECH EXP.DOL, BBC, BCC</v>
          </cell>
          <cell r="C1413">
            <v>0</v>
          </cell>
          <cell r="D1413">
            <v>0</v>
          </cell>
          <cell r="E1413">
            <v>0</v>
          </cell>
          <cell r="F1413">
            <v>0</v>
          </cell>
          <cell r="G1413">
            <v>0</v>
          </cell>
          <cell r="H1413">
            <v>0</v>
          </cell>
          <cell r="I1413">
            <v>0</v>
          </cell>
          <cell r="J1413">
            <v>0</v>
          </cell>
          <cell r="K1413">
            <v>0</v>
          </cell>
        </row>
        <row r="1414">
          <cell r="A1414" t="str">
            <v>-</v>
          </cell>
          <cell r="B1414" t="str">
            <v>CONVERSION CERTIF.DEPOSITOS EXPR.EN US$ AC.1649, BBC, BCC, E</v>
          </cell>
          <cell r="C1414">
            <v>0</v>
          </cell>
          <cell r="D1414">
            <v>0</v>
          </cell>
          <cell r="E1414">
            <v>0</v>
          </cell>
          <cell r="F1414">
            <v>0</v>
          </cell>
          <cell r="G1414">
            <v>0</v>
          </cell>
          <cell r="H1414">
            <v>0</v>
          </cell>
          <cell r="I1414">
            <v>0</v>
          </cell>
          <cell r="J1414">
            <v>0</v>
          </cell>
          <cell r="K1414">
            <v>0</v>
          </cell>
        </row>
        <row r="1415">
          <cell r="A1415" t="str">
            <v>17BPNZN</v>
          </cell>
          <cell r="B1415" t="str">
            <v>DEPRECIACION ACUMULADA BIENES RAICES, BBC, BCC, NAC</v>
          </cell>
          <cell r="C1415">
            <v>6731</v>
          </cell>
          <cell r="D1415">
            <v>6765</v>
          </cell>
          <cell r="E1415">
            <v>6846</v>
          </cell>
          <cell r="F1415">
            <v>6948</v>
          </cell>
          <cell r="G1415">
            <v>6968</v>
          </cell>
          <cell r="H1415">
            <v>6967</v>
          </cell>
          <cell r="I1415">
            <v>6994</v>
          </cell>
          <cell r="J1415">
            <v>6818</v>
          </cell>
          <cell r="K1415">
            <v>6851</v>
          </cell>
        </row>
        <row r="1416">
          <cell r="A1416" t="str">
            <v>17BSNZN</v>
          </cell>
          <cell r="B1416" t="str">
            <v>COR.MONETARIA S/DEP.ACUM. BS RS, BBC, BCC, NAC</v>
          </cell>
          <cell r="C1416">
            <v>0</v>
          </cell>
          <cell r="D1416">
            <v>0</v>
          </cell>
          <cell r="E1416">
            <v>0</v>
          </cell>
          <cell r="F1416">
            <v>0</v>
          </cell>
          <cell r="G1416">
            <v>0</v>
          </cell>
          <cell r="H1416">
            <v>0</v>
          </cell>
          <cell r="I1416">
            <v>0</v>
          </cell>
          <cell r="J1416">
            <v>0</v>
          </cell>
          <cell r="K1416">
            <v>0</v>
          </cell>
        </row>
        <row r="1417">
          <cell r="A1417" t="str">
            <v>17BQNZN</v>
          </cell>
          <cell r="B1417" t="str">
            <v>DEPRECIACION ACUMULADA BIENES MUEBLES, BBC, BCC, NAC</v>
          </cell>
          <cell r="C1417">
            <v>681</v>
          </cell>
          <cell r="D1417">
            <v>669</v>
          </cell>
          <cell r="E1417">
            <v>686</v>
          </cell>
          <cell r="F1417">
            <v>706</v>
          </cell>
          <cell r="G1417">
            <v>703</v>
          </cell>
          <cell r="H1417">
            <v>711</v>
          </cell>
          <cell r="I1417">
            <v>714</v>
          </cell>
          <cell r="J1417">
            <v>722</v>
          </cell>
          <cell r="K1417">
            <v>724</v>
          </cell>
        </row>
        <row r="1418">
          <cell r="A1418" t="str">
            <v>17BTNZN</v>
          </cell>
          <cell r="B1418" t="str">
            <v>COR.MONETARIA S/DEP.ACUM. BS MUEBLES, BBC, BCC, NAC</v>
          </cell>
          <cell r="C1418">
            <v>0</v>
          </cell>
          <cell r="D1418">
            <v>0</v>
          </cell>
          <cell r="E1418">
            <v>0</v>
          </cell>
          <cell r="F1418">
            <v>0</v>
          </cell>
          <cell r="G1418">
            <v>0</v>
          </cell>
          <cell r="H1418">
            <v>0</v>
          </cell>
          <cell r="I1418">
            <v>0</v>
          </cell>
          <cell r="J1418">
            <v>0</v>
          </cell>
          <cell r="K1418">
            <v>0</v>
          </cell>
        </row>
        <row r="1419">
          <cell r="A1419" t="str">
            <v>17BYNZN</v>
          </cell>
          <cell r="B1419" t="str">
            <v>DEPREC.ACUMUL. S/INSTALACIONES MN, BBC, BCC, NAC</v>
          </cell>
          <cell r="C1419">
            <v>1906</v>
          </cell>
          <cell r="D1419">
            <v>1930</v>
          </cell>
          <cell r="E1419">
            <v>1967</v>
          </cell>
          <cell r="F1419">
            <v>2011</v>
          </cell>
          <cell r="G1419">
            <v>2031</v>
          </cell>
          <cell r="H1419">
            <v>2046</v>
          </cell>
          <cell r="I1419">
            <v>2069</v>
          </cell>
          <cell r="J1419">
            <v>2092</v>
          </cell>
          <cell r="K1419">
            <v>2117</v>
          </cell>
        </row>
        <row r="1420">
          <cell r="A1420" t="str">
            <v>17BRNZN</v>
          </cell>
          <cell r="B1420" t="str">
            <v>DEPRECIACION ACUMULADA VEHICULOS, BBC, BCC, NAC</v>
          </cell>
          <cell r="C1420">
            <v>141</v>
          </cell>
          <cell r="D1420">
            <v>76</v>
          </cell>
          <cell r="E1420">
            <v>81</v>
          </cell>
          <cell r="F1420">
            <v>62</v>
          </cell>
          <cell r="G1420">
            <v>67</v>
          </cell>
          <cell r="H1420">
            <v>71</v>
          </cell>
          <cell r="I1420">
            <v>76</v>
          </cell>
          <cell r="J1420">
            <v>80</v>
          </cell>
          <cell r="K1420">
            <v>86</v>
          </cell>
        </row>
        <row r="1421">
          <cell r="A1421" t="str">
            <v>17BVNZN</v>
          </cell>
          <cell r="B1421" t="str">
            <v>COR.MONETARIA S/DEP.ACUM. VEHICULOS, BBC, BCC, NAC</v>
          </cell>
          <cell r="C1421">
            <v>916</v>
          </cell>
          <cell r="D1421">
            <v>939</v>
          </cell>
          <cell r="E1421">
            <v>962</v>
          </cell>
          <cell r="F1421">
            <v>913</v>
          </cell>
          <cell r="G1421">
            <v>898</v>
          </cell>
          <cell r="H1421">
            <v>923</v>
          </cell>
          <cell r="I1421">
            <v>950</v>
          </cell>
          <cell r="J1421">
            <v>899</v>
          </cell>
          <cell r="K1421">
            <v>921</v>
          </cell>
        </row>
        <row r="1422">
          <cell r="A1422" t="str">
            <v>17BUNZN</v>
          </cell>
          <cell r="B1422" t="str">
            <v>CORREC MONETARIA PROV S/MEDALLAS FRN Y OTRAS, BBC, BCC, NAC</v>
          </cell>
          <cell r="C1422">
            <v>0</v>
          </cell>
          <cell r="D1422">
            <v>0</v>
          </cell>
          <cell r="E1422">
            <v>0</v>
          </cell>
          <cell r="F1422">
            <v>0</v>
          </cell>
          <cell r="G1422">
            <v>0</v>
          </cell>
          <cell r="H1422">
            <v>0</v>
          </cell>
          <cell r="I1422">
            <v>0</v>
          </cell>
          <cell r="J1422">
            <v>0</v>
          </cell>
          <cell r="K1422">
            <v>0</v>
          </cell>
        </row>
        <row r="1423">
          <cell r="A1423" t="str">
            <v>17ALNZN</v>
          </cell>
          <cell r="B1423" t="str">
            <v>LETRAS POR ADQ.DE CARTERA A INST.FINANCIERAS ME, BBC, BCC, N</v>
          </cell>
          <cell r="C1423">
            <v>0</v>
          </cell>
          <cell r="D1423">
            <v>0</v>
          </cell>
          <cell r="E1423">
            <v>0</v>
          </cell>
          <cell r="F1423">
            <v>0</v>
          </cell>
          <cell r="G1423">
            <v>0</v>
          </cell>
          <cell r="H1423">
            <v>0</v>
          </cell>
          <cell r="I1423">
            <v>0</v>
          </cell>
          <cell r="J1423">
            <v>0</v>
          </cell>
          <cell r="K1423">
            <v>0</v>
          </cell>
        </row>
        <row r="1424">
          <cell r="A1424" t="str">
            <v>17DPNZN</v>
          </cell>
          <cell r="B1424" t="str">
            <v>REAJ.P.PAGAR S.LTS.P.ADQ.DE CARTERA A INST.FINAN.M, BBC, BCC</v>
          </cell>
          <cell r="C1424">
            <v>0</v>
          </cell>
          <cell r="D1424">
            <v>0</v>
          </cell>
          <cell r="E1424">
            <v>0</v>
          </cell>
          <cell r="F1424">
            <v>0</v>
          </cell>
          <cell r="G1424">
            <v>0</v>
          </cell>
          <cell r="H1424">
            <v>0</v>
          </cell>
          <cell r="I1424">
            <v>0</v>
          </cell>
          <cell r="J1424">
            <v>0</v>
          </cell>
          <cell r="K1424">
            <v>0</v>
          </cell>
        </row>
        <row r="1425">
          <cell r="A1425" t="str">
            <v>17DWNZN</v>
          </cell>
          <cell r="B1425" t="str">
            <v>LETRAS EMITIDAS P.CPRA.DE CARTERA ACDO.1555, BBC, BCC, NAC</v>
          </cell>
          <cell r="C1425">
            <v>0</v>
          </cell>
          <cell r="D1425">
            <v>0</v>
          </cell>
          <cell r="E1425">
            <v>0</v>
          </cell>
          <cell r="F1425">
            <v>0</v>
          </cell>
          <cell r="G1425">
            <v>0</v>
          </cell>
          <cell r="H1425">
            <v>0</v>
          </cell>
          <cell r="I1425">
            <v>0</v>
          </cell>
          <cell r="J1425">
            <v>0</v>
          </cell>
          <cell r="K1425">
            <v>0</v>
          </cell>
        </row>
        <row r="1426">
          <cell r="A1426" t="str">
            <v>17DXNZN</v>
          </cell>
          <cell r="B1426" t="str">
            <v>REAJ.P.PAGAR S.LTS.EMITIDAS P.CPRA.CARTERA AC.1555, BBC, BCC</v>
          </cell>
          <cell r="C1426">
            <v>0</v>
          </cell>
          <cell r="D1426">
            <v>0</v>
          </cell>
          <cell r="E1426">
            <v>0</v>
          </cell>
          <cell r="F1426">
            <v>0</v>
          </cell>
          <cell r="G1426">
            <v>0</v>
          </cell>
          <cell r="H1426">
            <v>0</v>
          </cell>
          <cell r="I1426">
            <v>0</v>
          </cell>
          <cell r="J1426">
            <v>0</v>
          </cell>
          <cell r="K1426">
            <v>0</v>
          </cell>
        </row>
        <row r="1427">
          <cell r="A1427" t="str">
            <v>17FPNZN</v>
          </cell>
          <cell r="B1427" t="str">
            <v>DIFERENCIA PRECIO PERC.Y NO DEVENGADO U$D</v>
          </cell>
          <cell r="C1427">
            <v>0</v>
          </cell>
          <cell r="D1427">
            <v>0</v>
          </cell>
          <cell r="E1427">
            <v>0</v>
          </cell>
          <cell r="F1427">
            <v>0</v>
          </cell>
          <cell r="G1427">
            <v>0</v>
          </cell>
          <cell r="H1427">
            <v>0</v>
          </cell>
          <cell r="I1427">
            <v>0</v>
          </cell>
          <cell r="J1427">
            <v>0</v>
          </cell>
          <cell r="K1427">
            <v>0</v>
          </cell>
        </row>
        <row r="1428">
          <cell r="A1428" t="str">
            <v>22814JLNZN...</v>
          </cell>
          <cell r="B1428" t="str">
            <v>INTERESES RECIB.ANTICIP P/BONOS DEL BCO</v>
          </cell>
          <cell r="C1428">
            <v>77425</v>
          </cell>
          <cell r="D1428">
            <v>89197</v>
          </cell>
          <cell r="E1428">
            <v>98746</v>
          </cell>
          <cell r="F1428">
            <v>113946</v>
          </cell>
          <cell r="G1428">
            <v>126928</v>
          </cell>
          <cell r="H1428">
            <v>136184</v>
          </cell>
          <cell r="I1428">
            <v>144053</v>
          </cell>
          <cell r="J1428">
            <v>151779</v>
          </cell>
          <cell r="K1428">
            <v>156149</v>
          </cell>
        </row>
        <row r="1429">
          <cell r="A1429" t="str">
            <v>14BJXZN</v>
          </cell>
          <cell r="B1429" t="str">
            <v xml:space="preserve">  .CUENTAS DIVERSAS ME</v>
          </cell>
          <cell r="C1429">
            <v>14818713</v>
          </cell>
          <cell r="D1429">
            <v>15228172</v>
          </cell>
          <cell r="E1429">
            <v>14689034</v>
          </cell>
          <cell r="F1429">
            <v>14304365</v>
          </cell>
          <cell r="G1429">
            <v>14587751</v>
          </cell>
          <cell r="H1429">
            <v>14040434</v>
          </cell>
          <cell r="I1429">
            <v>14143695</v>
          </cell>
          <cell r="J1429">
            <v>13925107</v>
          </cell>
          <cell r="K1429">
            <v>13376083</v>
          </cell>
        </row>
        <row r="1430">
          <cell r="A1430" t="str">
            <v>17BBEZN</v>
          </cell>
          <cell r="B1430" t="str">
            <v>OPERAC. PENDIENTES  ME, BBC, BCC, EXT</v>
          </cell>
          <cell r="C1430">
            <v>0</v>
          </cell>
          <cell r="D1430">
            <v>0</v>
          </cell>
          <cell r="E1430">
            <v>0</v>
          </cell>
          <cell r="F1430">
            <v>0</v>
          </cell>
          <cell r="G1430">
            <v>0</v>
          </cell>
          <cell r="H1430">
            <v>2</v>
          </cell>
          <cell r="I1430">
            <v>272</v>
          </cell>
          <cell r="J1430">
            <v>0</v>
          </cell>
          <cell r="K1430">
            <v>320</v>
          </cell>
        </row>
        <row r="1431">
          <cell r="A1431" t="str">
            <v>-</v>
          </cell>
          <cell r="B1431" t="str">
            <v>OP.PEND.PART.SUJ.PRESCR.LEG.MN, BBC, BCC, EXT</v>
          </cell>
          <cell r="C1431">
            <v>0</v>
          </cell>
          <cell r="D1431">
            <v>0</v>
          </cell>
          <cell r="E1431">
            <v>0</v>
          </cell>
          <cell r="F1431">
            <v>0</v>
          </cell>
          <cell r="G1431">
            <v>0</v>
          </cell>
          <cell r="H1431">
            <v>0</v>
          </cell>
          <cell r="I1431">
            <v>0</v>
          </cell>
          <cell r="J1431">
            <v>0</v>
          </cell>
          <cell r="K1431">
            <v>0</v>
          </cell>
        </row>
        <row r="1432">
          <cell r="A1432" t="str">
            <v>17BFEZN</v>
          </cell>
          <cell r="B1432" t="str">
            <v>INTER.PERCIB.Y NO DEVENG.ME, BBC, BCC, EXT</v>
          </cell>
          <cell r="C1432">
            <v>0</v>
          </cell>
          <cell r="D1432">
            <v>0</v>
          </cell>
          <cell r="E1432">
            <v>0</v>
          </cell>
          <cell r="F1432">
            <v>0</v>
          </cell>
          <cell r="G1432">
            <v>0</v>
          </cell>
          <cell r="H1432">
            <v>0</v>
          </cell>
          <cell r="I1432">
            <v>0</v>
          </cell>
          <cell r="J1432">
            <v>0</v>
          </cell>
          <cell r="K1432">
            <v>0</v>
          </cell>
        </row>
        <row r="1433">
          <cell r="A1433" t="str">
            <v>17BVEZN</v>
          </cell>
          <cell r="B1433" t="str">
            <v>INGRESOS PERCIB.NO DEVENG.ME, BBC, BCC, EXT</v>
          </cell>
          <cell r="C1433">
            <v>0</v>
          </cell>
          <cell r="D1433">
            <v>0</v>
          </cell>
          <cell r="E1433">
            <v>0</v>
          </cell>
          <cell r="F1433">
            <v>0</v>
          </cell>
          <cell r="G1433">
            <v>0</v>
          </cell>
          <cell r="H1433">
            <v>0</v>
          </cell>
          <cell r="I1433">
            <v>0</v>
          </cell>
          <cell r="J1433">
            <v>0</v>
          </cell>
          <cell r="K1433">
            <v>0</v>
          </cell>
        </row>
        <row r="1434">
          <cell r="A1434" t="str">
            <v>-</v>
          </cell>
          <cell r="B1434" t="str">
            <v>INST.PERCIB.ANTICIP.CPRA.PDBC, BBC, BCC, EXT</v>
          </cell>
          <cell r="C1434">
            <v>0</v>
          </cell>
          <cell r="D1434">
            <v>0</v>
          </cell>
          <cell r="E1434">
            <v>0</v>
          </cell>
          <cell r="F1434">
            <v>0</v>
          </cell>
          <cell r="G1434">
            <v>0</v>
          </cell>
          <cell r="H1434">
            <v>0</v>
          </cell>
          <cell r="I1434">
            <v>0</v>
          </cell>
          <cell r="J1434">
            <v>0</v>
          </cell>
          <cell r="K1434">
            <v>0</v>
          </cell>
        </row>
        <row r="1435">
          <cell r="A1435" t="str">
            <v>-</v>
          </cell>
          <cell r="B1435" t="str">
            <v>INGRESOS EXTRAORD. RECIBIDOS DEL SINAP MN, BBC, BCC, EXT</v>
          </cell>
          <cell r="C1435">
            <v>0</v>
          </cell>
          <cell r="D1435">
            <v>0</v>
          </cell>
          <cell r="E1435">
            <v>0</v>
          </cell>
          <cell r="F1435">
            <v>0</v>
          </cell>
          <cell r="G1435">
            <v>0</v>
          </cell>
          <cell r="H1435">
            <v>0</v>
          </cell>
          <cell r="I1435">
            <v>0</v>
          </cell>
          <cell r="J1435">
            <v>0</v>
          </cell>
          <cell r="K1435">
            <v>0</v>
          </cell>
        </row>
        <row r="1436">
          <cell r="A1436" t="str">
            <v>-</v>
          </cell>
          <cell r="B1436" t="str">
            <v>INTS.PERC.ANTICIP.POR COMPRAS DE PDBC MN, BBC, BCC, EXT</v>
          </cell>
          <cell r="C1436">
            <v>0</v>
          </cell>
          <cell r="D1436">
            <v>0</v>
          </cell>
          <cell r="E1436">
            <v>0</v>
          </cell>
          <cell r="F1436">
            <v>0</v>
          </cell>
          <cell r="G1436">
            <v>0</v>
          </cell>
          <cell r="H1436">
            <v>0</v>
          </cell>
          <cell r="I1436">
            <v>0</v>
          </cell>
          <cell r="J1436">
            <v>0</v>
          </cell>
          <cell r="K1436">
            <v>0</v>
          </cell>
        </row>
        <row r="1437">
          <cell r="A1437" t="str">
            <v>17CIEZN</v>
          </cell>
          <cell r="B1437" t="str">
            <v xml:space="preserve">REPARTOS RECIBIDOS DE INSTIT.FINANC.EN LIQUID.MN, BBC, BCC, </v>
          </cell>
          <cell r="C1437">
            <v>0</v>
          </cell>
          <cell r="D1437">
            <v>0</v>
          </cell>
          <cell r="E1437">
            <v>0</v>
          </cell>
          <cell r="F1437">
            <v>0</v>
          </cell>
          <cell r="G1437">
            <v>0</v>
          </cell>
          <cell r="H1437">
            <v>0</v>
          </cell>
          <cell r="I1437">
            <v>0</v>
          </cell>
          <cell r="J1437">
            <v>0</v>
          </cell>
          <cell r="K1437">
            <v>0</v>
          </cell>
        </row>
        <row r="1438">
          <cell r="A1438" t="str">
            <v>17EXEZN</v>
          </cell>
          <cell r="B1438" t="str">
            <v>INGRESOS SUJETOS A LIQUIDACION FINAL S/CONT.EUROD., BBC, BCC</v>
          </cell>
          <cell r="C1438">
            <v>0</v>
          </cell>
          <cell r="D1438">
            <v>0</v>
          </cell>
          <cell r="E1438">
            <v>0</v>
          </cell>
          <cell r="F1438">
            <v>0</v>
          </cell>
          <cell r="G1438">
            <v>0</v>
          </cell>
          <cell r="H1438">
            <v>0</v>
          </cell>
          <cell r="I1438">
            <v>0</v>
          </cell>
          <cell r="J1438">
            <v>0</v>
          </cell>
          <cell r="K1438">
            <v>0</v>
          </cell>
        </row>
        <row r="1439">
          <cell r="A1439" t="str">
            <v>17EYEZN</v>
          </cell>
          <cell r="B1439" t="str">
            <v>OPERACIONES CON BUF-BHC PENDIENTES DE REEMBOLSO ME, BBC, BCC</v>
          </cell>
          <cell r="C1439">
            <v>0</v>
          </cell>
          <cell r="D1439">
            <v>0</v>
          </cell>
          <cell r="E1439">
            <v>0</v>
          </cell>
          <cell r="F1439">
            <v>0</v>
          </cell>
          <cell r="G1439">
            <v>0</v>
          </cell>
          <cell r="H1439">
            <v>0</v>
          </cell>
          <cell r="I1439">
            <v>0</v>
          </cell>
          <cell r="J1439">
            <v>0</v>
          </cell>
          <cell r="K1439">
            <v>0</v>
          </cell>
        </row>
        <row r="1440">
          <cell r="A1440" t="str">
            <v>-</v>
          </cell>
          <cell r="B1440" t="str">
            <v>TITULOS RECONOCIMIENTO DEUDA CAP XIX DEL CNCI POR, BBC, BCC,</v>
          </cell>
          <cell r="C1440">
            <v>0</v>
          </cell>
          <cell r="D1440">
            <v>0</v>
          </cell>
          <cell r="E1440">
            <v>0</v>
          </cell>
          <cell r="F1440">
            <v>0</v>
          </cell>
          <cell r="G1440">
            <v>0</v>
          </cell>
          <cell r="H1440">
            <v>0</v>
          </cell>
          <cell r="I1440">
            <v>0</v>
          </cell>
          <cell r="J1440">
            <v>0</v>
          </cell>
          <cell r="K1440">
            <v>0</v>
          </cell>
        </row>
        <row r="1441">
          <cell r="A1441" t="str">
            <v>17FGEZN</v>
          </cell>
          <cell r="B1441" t="str">
            <v>DOLARES POR ENTREGAR A BANCOS P.VTAS.MESA DINERO M, BBC, BCC</v>
          </cell>
          <cell r="C1441">
            <v>0</v>
          </cell>
          <cell r="D1441">
            <v>0</v>
          </cell>
          <cell r="E1441">
            <v>0</v>
          </cell>
          <cell r="F1441">
            <v>0</v>
          </cell>
          <cell r="G1441">
            <v>0</v>
          </cell>
          <cell r="H1441">
            <v>0</v>
          </cell>
          <cell r="I1441">
            <v>0</v>
          </cell>
          <cell r="J1441">
            <v>0</v>
          </cell>
          <cell r="K1441">
            <v>0</v>
          </cell>
        </row>
        <row r="1442">
          <cell r="A1442" t="str">
            <v>-</v>
          </cell>
          <cell r="B1442" t="str">
            <v>PESOS POR ENTREGAR A BCOS.P.COMP.DOL.MESA DINERO M, BBC, BCC</v>
          </cell>
          <cell r="C1442">
            <v>0</v>
          </cell>
          <cell r="D1442">
            <v>0</v>
          </cell>
          <cell r="E1442">
            <v>0</v>
          </cell>
          <cell r="F1442">
            <v>0</v>
          </cell>
          <cell r="G1442">
            <v>0</v>
          </cell>
          <cell r="H1442">
            <v>0</v>
          </cell>
          <cell r="I1442">
            <v>0</v>
          </cell>
          <cell r="J1442">
            <v>0</v>
          </cell>
          <cell r="K1442">
            <v>0</v>
          </cell>
        </row>
        <row r="1443">
          <cell r="A1443" t="str">
            <v>17ABEZN</v>
          </cell>
          <cell r="B1443" t="str">
            <v>PROVISIONES   ME, BBC, BCC, EXT</v>
          </cell>
          <cell r="C1443">
            <v>0</v>
          </cell>
          <cell r="D1443">
            <v>0</v>
          </cell>
          <cell r="E1443">
            <v>0</v>
          </cell>
          <cell r="F1443">
            <v>0</v>
          </cell>
          <cell r="G1443">
            <v>0</v>
          </cell>
          <cell r="H1443">
            <v>0</v>
          </cell>
          <cell r="I1443">
            <v>0</v>
          </cell>
          <cell r="J1443">
            <v>0</v>
          </cell>
          <cell r="K1443">
            <v>0</v>
          </cell>
        </row>
        <row r="1444">
          <cell r="A1444" t="str">
            <v>17EQEZN</v>
          </cell>
          <cell r="B1444" t="str">
            <v>PROVISIONES SOBRE COLOCACIONES ME, BBC, BCC, EXT</v>
          </cell>
          <cell r="C1444">
            <v>12285</v>
          </cell>
          <cell r="D1444">
            <v>12606</v>
          </cell>
          <cell r="E1444">
            <v>12168</v>
          </cell>
          <cell r="F1444">
            <v>11799</v>
          </cell>
          <cell r="G1444">
            <v>11879</v>
          </cell>
          <cell r="H1444">
            <v>11664</v>
          </cell>
          <cell r="I1444">
            <v>11805</v>
          </cell>
          <cell r="J1444">
            <v>11700</v>
          </cell>
          <cell r="K1444">
            <v>11127</v>
          </cell>
        </row>
        <row r="1445">
          <cell r="A1445" t="str">
            <v>17EREZN</v>
          </cell>
          <cell r="B1445" t="str">
            <v>PROVISIONES SOBRE INVERSIONES ME, BBC, BCC, EXT</v>
          </cell>
          <cell r="C1445">
            <v>0</v>
          </cell>
          <cell r="D1445">
            <v>0</v>
          </cell>
          <cell r="E1445">
            <v>0</v>
          </cell>
          <cell r="F1445">
            <v>0</v>
          </cell>
          <cell r="G1445">
            <v>0</v>
          </cell>
          <cell r="H1445">
            <v>0</v>
          </cell>
          <cell r="I1445">
            <v>0</v>
          </cell>
          <cell r="J1445">
            <v>0</v>
          </cell>
          <cell r="K1445">
            <v>0</v>
          </cell>
        </row>
        <row r="1446">
          <cell r="A1446" t="str">
            <v>-</v>
          </cell>
          <cell r="B1446" t="str">
            <v>OTRAS PROVISIONES MN, BBC, BCC, EXT</v>
          </cell>
          <cell r="C1446">
            <v>0</v>
          </cell>
          <cell r="D1446">
            <v>0</v>
          </cell>
          <cell r="E1446">
            <v>0</v>
          </cell>
          <cell r="F1446">
            <v>0</v>
          </cell>
          <cell r="G1446">
            <v>0</v>
          </cell>
          <cell r="H1446">
            <v>0</v>
          </cell>
          <cell r="I1446">
            <v>0</v>
          </cell>
          <cell r="J1446">
            <v>0</v>
          </cell>
          <cell r="K1446">
            <v>0</v>
          </cell>
        </row>
        <row r="1447">
          <cell r="A1447" t="str">
            <v>-</v>
          </cell>
          <cell r="B1447" t="str">
            <v>REVAL.PROVIS.CAPITAL PROP.MN, BBC, BCC, EXT</v>
          </cell>
          <cell r="C1447">
            <v>0</v>
          </cell>
          <cell r="D1447">
            <v>0</v>
          </cell>
          <cell r="E1447">
            <v>0</v>
          </cell>
          <cell r="F1447">
            <v>0</v>
          </cell>
          <cell r="G1447">
            <v>0</v>
          </cell>
          <cell r="H1447">
            <v>0</v>
          </cell>
          <cell r="I1447">
            <v>0</v>
          </cell>
          <cell r="J1447">
            <v>0</v>
          </cell>
          <cell r="K1447">
            <v>0</v>
          </cell>
        </row>
        <row r="1448">
          <cell r="A1448" t="str">
            <v>15FBEZN</v>
          </cell>
          <cell r="B1448" t="str">
            <v>FDO.ASIST.TEC.CRED.VIVIENA.ME, BBC, BCC, EXT</v>
          </cell>
          <cell r="C1448">
            <v>0</v>
          </cell>
          <cell r="D1448">
            <v>0</v>
          </cell>
          <cell r="E1448">
            <v>0</v>
          </cell>
          <cell r="F1448">
            <v>0</v>
          </cell>
          <cell r="G1448">
            <v>0</v>
          </cell>
          <cell r="H1448">
            <v>0</v>
          </cell>
          <cell r="I1448">
            <v>0</v>
          </cell>
          <cell r="J1448">
            <v>0</v>
          </cell>
          <cell r="K1448">
            <v>0</v>
          </cell>
        </row>
        <row r="1449">
          <cell r="A1449" t="str">
            <v>17BQEZN</v>
          </cell>
          <cell r="B1449" t="str">
            <v>FDOS.P/REEMB.CONV.CR.RECPR.ME, BBC, BCC, EXT</v>
          </cell>
          <cell r="C1449">
            <v>1</v>
          </cell>
          <cell r="D1449">
            <v>0</v>
          </cell>
          <cell r="E1449">
            <v>0</v>
          </cell>
          <cell r="F1449">
            <v>0</v>
          </cell>
          <cell r="G1449">
            <v>0</v>
          </cell>
          <cell r="H1449">
            <v>1</v>
          </cell>
          <cell r="I1449">
            <v>0</v>
          </cell>
          <cell r="J1449">
            <v>1</v>
          </cell>
          <cell r="K1449">
            <v>0</v>
          </cell>
        </row>
        <row r="1450">
          <cell r="A1450" t="str">
            <v>16DCEZN</v>
          </cell>
          <cell r="B1450" t="str">
            <v>CRED.DOCUMENTARIOS  ME, BBC, BCC, EXT</v>
          </cell>
          <cell r="C1450">
            <v>0</v>
          </cell>
          <cell r="D1450">
            <v>0</v>
          </cell>
          <cell r="E1450">
            <v>0</v>
          </cell>
          <cell r="F1450">
            <v>0</v>
          </cell>
          <cell r="G1450">
            <v>0</v>
          </cell>
          <cell r="H1450">
            <v>0</v>
          </cell>
          <cell r="I1450">
            <v>0</v>
          </cell>
          <cell r="J1450">
            <v>0</v>
          </cell>
          <cell r="K1450">
            <v>0</v>
          </cell>
        </row>
        <row r="1451">
          <cell r="A1451" t="str">
            <v>15IIEZN</v>
          </cell>
          <cell r="B1451" t="str">
            <v>OBLIG.P/VTAS.FUT.PAGADAS  ME, BBC, BCC, EXT</v>
          </cell>
          <cell r="C1451">
            <v>0</v>
          </cell>
          <cell r="D1451">
            <v>0</v>
          </cell>
          <cell r="E1451">
            <v>0</v>
          </cell>
          <cell r="F1451">
            <v>0</v>
          </cell>
          <cell r="G1451">
            <v>0</v>
          </cell>
          <cell r="H1451">
            <v>0</v>
          </cell>
          <cell r="I1451">
            <v>0</v>
          </cell>
          <cell r="J1451">
            <v>0</v>
          </cell>
          <cell r="K1451">
            <v>0</v>
          </cell>
        </row>
        <row r="1452">
          <cell r="A1452" t="str">
            <v>17BJEZN</v>
          </cell>
          <cell r="B1452" t="str">
            <v>OTR.OBLIG.A FAVOR TERCEROS ME, BBC, BCC, EXT</v>
          </cell>
          <cell r="C1452">
            <v>0</v>
          </cell>
          <cell r="D1452">
            <v>0</v>
          </cell>
          <cell r="E1452">
            <v>0</v>
          </cell>
          <cell r="F1452">
            <v>0</v>
          </cell>
          <cell r="G1452">
            <v>0</v>
          </cell>
          <cell r="H1452">
            <v>0</v>
          </cell>
          <cell r="I1452">
            <v>0</v>
          </cell>
          <cell r="J1452">
            <v>0</v>
          </cell>
          <cell r="K1452">
            <v>0</v>
          </cell>
        </row>
        <row r="1453">
          <cell r="A1453" t="str">
            <v>17BKEZN</v>
          </cell>
          <cell r="B1453" t="str">
            <v>VENTA CONDICIONAL DIVISAS ME, BBC, BCC, EXT</v>
          </cell>
          <cell r="C1453">
            <v>0</v>
          </cell>
          <cell r="D1453">
            <v>0</v>
          </cell>
          <cell r="E1453">
            <v>0</v>
          </cell>
          <cell r="F1453">
            <v>0</v>
          </cell>
          <cell r="G1453">
            <v>0</v>
          </cell>
          <cell r="H1453">
            <v>0</v>
          </cell>
          <cell r="I1453">
            <v>0</v>
          </cell>
          <cell r="J1453">
            <v>0</v>
          </cell>
          <cell r="K1453">
            <v>0</v>
          </cell>
        </row>
        <row r="1454">
          <cell r="A1454" t="str">
            <v>17BTEZN</v>
          </cell>
          <cell r="B1454" t="str">
            <v>DIVISAS ARBITRADAS A FUTURO  HABER, BBC, BCC, EXT</v>
          </cell>
          <cell r="C1454">
            <v>0</v>
          </cell>
          <cell r="D1454">
            <v>0</v>
          </cell>
          <cell r="E1454">
            <v>0</v>
          </cell>
          <cell r="F1454">
            <v>0</v>
          </cell>
          <cell r="G1454">
            <v>0</v>
          </cell>
          <cell r="H1454">
            <v>0</v>
          </cell>
          <cell r="I1454">
            <v>0</v>
          </cell>
          <cell r="J1454">
            <v>0</v>
          </cell>
          <cell r="K1454">
            <v>0</v>
          </cell>
        </row>
        <row r="1455">
          <cell r="A1455" t="str">
            <v>17CGEZN</v>
          </cell>
          <cell r="B1455" t="str">
            <v>FONDO DE RESERVA ME, BBC, BCC, EXT</v>
          </cell>
          <cell r="C1455">
            <v>0</v>
          </cell>
          <cell r="D1455">
            <v>0</v>
          </cell>
          <cell r="E1455">
            <v>0</v>
          </cell>
          <cell r="F1455">
            <v>0</v>
          </cell>
          <cell r="G1455">
            <v>0</v>
          </cell>
          <cell r="H1455">
            <v>0</v>
          </cell>
          <cell r="I1455">
            <v>0</v>
          </cell>
          <cell r="J1455">
            <v>0</v>
          </cell>
          <cell r="K1455">
            <v>0</v>
          </cell>
        </row>
        <row r="1456">
          <cell r="A1456" t="str">
            <v>17CFEZN</v>
          </cell>
          <cell r="B1456" t="str">
            <v>EQUIV.P.COMPRA CAMBIO FMI, BBC, BCC, EXT</v>
          </cell>
          <cell r="C1456">
            <v>0</v>
          </cell>
          <cell r="D1456">
            <v>0</v>
          </cell>
          <cell r="E1456">
            <v>0</v>
          </cell>
          <cell r="F1456">
            <v>0</v>
          </cell>
          <cell r="G1456">
            <v>0</v>
          </cell>
          <cell r="H1456">
            <v>0</v>
          </cell>
          <cell r="I1456">
            <v>0</v>
          </cell>
          <cell r="J1456">
            <v>0</v>
          </cell>
          <cell r="K1456">
            <v>0</v>
          </cell>
        </row>
        <row r="1457">
          <cell r="A1457" t="str">
            <v>17CHEZN</v>
          </cell>
          <cell r="B1457" t="str">
            <v>CONVERSION ME, BBC, BCC, EXT</v>
          </cell>
          <cell r="C1457">
            <v>15399989</v>
          </cell>
          <cell r="D1457">
            <v>15824648</v>
          </cell>
          <cell r="E1457">
            <v>15264782</v>
          </cell>
          <cell r="F1457">
            <v>14862667</v>
          </cell>
          <cell r="G1457">
            <v>15149852</v>
          </cell>
          <cell r="H1457">
            <v>14592329</v>
          </cell>
          <cell r="I1457">
            <v>14701262</v>
          </cell>
          <cell r="J1457">
            <v>14478005</v>
          </cell>
          <cell r="K1457">
            <v>13901578</v>
          </cell>
        </row>
        <row r="1458">
          <cell r="A1458" t="str">
            <v>17CJEZN</v>
          </cell>
          <cell r="B1458" t="str">
            <v>CONVERSION NUM.15 CEPAC ME, BBC, BCC, EXT</v>
          </cell>
          <cell r="C1458">
            <v>-589840</v>
          </cell>
          <cell r="D1458">
            <v>-605262</v>
          </cell>
          <cell r="E1458">
            <v>-584229</v>
          </cell>
          <cell r="F1458">
            <v>-566526</v>
          </cell>
          <cell r="G1458">
            <v>-570381</v>
          </cell>
          <cell r="H1458">
            <v>-560028</v>
          </cell>
          <cell r="I1458">
            <v>-566783</v>
          </cell>
          <cell r="J1458">
            <v>-561763</v>
          </cell>
          <cell r="K1458">
            <v>-534245</v>
          </cell>
        </row>
        <row r="1459">
          <cell r="A1459" t="str">
            <v>17BIEZN</v>
          </cell>
          <cell r="B1459" t="str">
            <v>ADEUDADO AL EXTERIOR P/ARBITRAJES A FUTURO ME, BBC, BCC, EXT</v>
          </cell>
          <cell r="C1459">
            <v>0</v>
          </cell>
          <cell r="D1459">
            <v>0</v>
          </cell>
          <cell r="E1459">
            <v>0</v>
          </cell>
          <cell r="F1459">
            <v>0</v>
          </cell>
          <cell r="G1459">
            <v>0</v>
          </cell>
          <cell r="H1459">
            <v>0</v>
          </cell>
          <cell r="I1459">
            <v>0</v>
          </cell>
          <cell r="J1459">
            <v>0</v>
          </cell>
          <cell r="K1459">
            <v>0</v>
          </cell>
        </row>
        <row r="1460">
          <cell r="A1460" t="str">
            <v>17DKEZN</v>
          </cell>
          <cell r="B1460" t="str">
            <v>CONVERSION DE DOLARES P.PAGARES BCO.CENTRAL, BBC, BCC, EXT</v>
          </cell>
          <cell r="C1460">
            <v>0</v>
          </cell>
          <cell r="D1460">
            <v>0</v>
          </cell>
          <cell r="E1460">
            <v>0</v>
          </cell>
          <cell r="F1460">
            <v>0</v>
          </cell>
          <cell r="G1460">
            <v>0</v>
          </cell>
          <cell r="H1460">
            <v>0</v>
          </cell>
          <cell r="I1460">
            <v>0</v>
          </cell>
          <cell r="J1460">
            <v>0</v>
          </cell>
          <cell r="K1460">
            <v>0</v>
          </cell>
        </row>
        <row r="1461">
          <cell r="A1461" t="str">
            <v>-</v>
          </cell>
          <cell r="B1461" t="str">
            <v>CONVERSION ESPECIAL DIFERENCIAL CAMBIARIO, BBC, BCC, EXT</v>
          </cell>
          <cell r="C1461">
            <v>0</v>
          </cell>
          <cell r="D1461">
            <v>0</v>
          </cell>
          <cell r="E1461">
            <v>0</v>
          </cell>
          <cell r="F1461">
            <v>0</v>
          </cell>
          <cell r="G1461">
            <v>0</v>
          </cell>
          <cell r="H1461">
            <v>0</v>
          </cell>
          <cell r="I1461">
            <v>0</v>
          </cell>
          <cell r="J1461">
            <v>0</v>
          </cell>
          <cell r="K1461">
            <v>0</v>
          </cell>
        </row>
        <row r="1462">
          <cell r="A1462" t="str">
            <v>17DLEZN</v>
          </cell>
          <cell r="B1462" t="str">
            <v>CONVERSION ESPECIAL ACDO.1470, BBC, BCC, EXT</v>
          </cell>
          <cell r="C1462">
            <v>0</v>
          </cell>
          <cell r="D1462">
            <v>0</v>
          </cell>
          <cell r="E1462">
            <v>0</v>
          </cell>
          <cell r="F1462">
            <v>0</v>
          </cell>
          <cell r="G1462">
            <v>0</v>
          </cell>
          <cell r="H1462">
            <v>0</v>
          </cell>
          <cell r="I1462">
            <v>0</v>
          </cell>
          <cell r="J1462">
            <v>0</v>
          </cell>
          <cell r="K1462">
            <v>0</v>
          </cell>
        </row>
        <row r="1463">
          <cell r="A1463" t="str">
            <v>17DJEZN</v>
          </cell>
          <cell r="B1463" t="str">
            <v>DIVISAS POR VENDER POR COMPRA DOLARES, BBC, BCC, EXT</v>
          </cell>
          <cell r="C1463">
            <v>0</v>
          </cell>
          <cell r="D1463">
            <v>0</v>
          </cell>
          <cell r="E1463">
            <v>0</v>
          </cell>
          <cell r="F1463">
            <v>0</v>
          </cell>
          <cell r="G1463">
            <v>0</v>
          </cell>
          <cell r="H1463">
            <v>0</v>
          </cell>
          <cell r="I1463">
            <v>0</v>
          </cell>
          <cell r="J1463">
            <v>0</v>
          </cell>
          <cell r="K1463">
            <v>0</v>
          </cell>
        </row>
        <row r="1464">
          <cell r="A1464" t="str">
            <v>17DMEZN</v>
          </cell>
          <cell r="B1464" t="str">
            <v>CONVERSION OPERACIONES EXPRESADAS EN M/E, BBC, BCC, EXT</v>
          </cell>
          <cell r="C1464">
            <v>0</v>
          </cell>
          <cell r="D1464">
            <v>0</v>
          </cell>
          <cell r="E1464">
            <v>0</v>
          </cell>
          <cell r="F1464">
            <v>0</v>
          </cell>
          <cell r="G1464">
            <v>0</v>
          </cell>
          <cell r="H1464">
            <v>0</v>
          </cell>
          <cell r="I1464">
            <v>0</v>
          </cell>
          <cell r="J1464">
            <v>0</v>
          </cell>
          <cell r="K1464">
            <v>0</v>
          </cell>
        </row>
        <row r="1465">
          <cell r="A1465" t="str">
            <v>17DNEZN</v>
          </cell>
          <cell r="B1465" t="str">
            <v>INTERESES P.SOBREGIRO SUJETOS A ANALISIS HABER ME, BBC, BCC,</v>
          </cell>
          <cell r="C1465">
            <v>0</v>
          </cell>
          <cell r="D1465">
            <v>0</v>
          </cell>
          <cell r="E1465">
            <v>0</v>
          </cell>
          <cell r="F1465">
            <v>0</v>
          </cell>
          <cell r="G1465">
            <v>0</v>
          </cell>
          <cell r="H1465">
            <v>0</v>
          </cell>
          <cell r="I1465">
            <v>0</v>
          </cell>
          <cell r="J1465">
            <v>0</v>
          </cell>
          <cell r="K1465">
            <v>0</v>
          </cell>
        </row>
        <row r="1466">
          <cell r="A1466" t="str">
            <v>17DQEZN</v>
          </cell>
          <cell r="B1466" t="str">
            <v xml:space="preserve">CONVERSION COMPRA DOLARES C.PACTO RETROVENTA  ME, BBC, BCC, </v>
          </cell>
          <cell r="C1466">
            <v>0</v>
          </cell>
          <cell r="D1466">
            <v>0</v>
          </cell>
          <cell r="E1466">
            <v>0</v>
          </cell>
          <cell r="F1466">
            <v>0</v>
          </cell>
          <cell r="G1466">
            <v>0</v>
          </cell>
          <cell r="H1466">
            <v>0</v>
          </cell>
          <cell r="I1466">
            <v>0</v>
          </cell>
          <cell r="J1466">
            <v>0</v>
          </cell>
          <cell r="K1466">
            <v>0</v>
          </cell>
        </row>
        <row r="1467">
          <cell r="A1467" t="str">
            <v>17EVEZN</v>
          </cell>
          <cell r="B1467" t="str">
            <v>CONVERSION VENTA DOLARES C.PACTO RETROCOMPRA ME, BBC, BCC, E</v>
          </cell>
          <cell r="C1467">
            <v>0</v>
          </cell>
          <cell r="D1467">
            <v>0</v>
          </cell>
          <cell r="E1467">
            <v>0</v>
          </cell>
          <cell r="F1467">
            <v>0</v>
          </cell>
          <cell r="G1467">
            <v>0</v>
          </cell>
          <cell r="H1467">
            <v>0</v>
          </cell>
          <cell r="I1467">
            <v>0</v>
          </cell>
          <cell r="J1467">
            <v>0</v>
          </cell>
          <cell r="K1467">
            <v>0</v>
          </cell>
        </row>
        <row r="1468">
          <cell r="A1468" t="str">
            <v>17DREZN</v>
          </cell>
          <cell r="B1468" t="str">
            <v>RECLAMACIONES TRIBUTARIAS PENDIENTES DE RESOLUCION, BBC, BCC</v>
          </cell>
          <cell r="C1468">
            <v>0</v>
          </cell>
          <cell r="D1468">
            <v>0</v>
          </cell>
          <cell r="E1468">
            <v>0</v>
          </cell>
          <cell r="F1468">
            <v>0</v>
          </cell>
          <cell r="G1468">
            <v>0</v>
          </cell>
          <cell r="H1468">
            <v>0</v>
          </cell>
          <cell r="I1468">
            <v>0</v>
          </cell>
          <cell r="J1468">
            <v>0</v>
          </cell>
          <cell r="K1468">
            <v>0</v>
          </cell>
        </row>
        <row r="1469">
          <cell r="A1469" t="str">
            <v>17DSEZN</v>
          </cell>
          <cell r="B1469" t="str">
            <v>CONVERSION DE US$ C.PACTO RETROVENTA CON T.C EN UF, BBC, BCC</v>
          </cell>
          <cell r="C1469">
            <v>0</v>
          </cell>
          <cell r="D1469">
            <v>0</v>
          </cell>
          <cell r="E1469">
            <v>0</v>
          </cell>
          <cell r="F1469">
            <v>0</v>
          </cell>
          <cell r="G1469">
            <v>0</v>
          </cell>
          <cell r="H1469">
            <v>0</v>
          </cell>
          <cell r="I1469">
            <v>0</v>
          </cell>
          <cell r="J1469">
            <v>0</v>
          </cell>
          <cell r="K1469">
            <v>0</v>
          </cell>
        </row>
        <row r="1470">
          <cell r="A1470" t="str">
            <v>17DVEZN</v>
          </cell>
          <cell r="B1470" t="str">
            <v>CONVERSION P.RENEGOCIACION DEUDA TRANSP.ACDO.1513, BBC, BCC,</v>
          </cell>
          <cell r="C1470">
            <v>0</v>
          </cell>
          <cell r="D1470">
            <v>0</v>
          </cell>
          <cell r="E1470">
            <v>0</v>
          </cell>
          <cell r="F1470">
            <v>0</v>
          </cell>
          <cell r="G1470">
            <v>0</v>
          </cell>
          <cell r="H1470">
            <v>0</v>
          </cell>
          <cell r="I1470">
            <v>0</v>
          </cell>
          <cell r="J1470">
            <v>0</v>
          </cell>
          <cell r="K1470">
            <v>0</v>
          </cell>
        </row>
        <row r="1471">
          <cell r="A1471" t="str">
            <v>17DYEZN</v>
          </cell>
          <cell r="B1471" t="str">
            <v>CONVERSION ACUERDO 1578 (DESDOLARIZACION) ME, BBC, BCC, EXT</v>
          </cell>
          <cell r="C1471">
            <v>0</v>
          </cell>
          <cell r="D1471">
            <v>0</v>
          </cell>
          <cell r="E1471">
            <v>0</v>
          </cell>
          <cell r="F1471">
            <v>0</v>
          </cell>
          <cell r="G1471">
            <v>0</v>
          </cell>
          <cell r="H1471">
            <v>0</v>
          </cell>
          <cell r="I1471">
            <v>0</v>
          </cell>
          <cell r="J1471">
            <v>0</v>
          </cell>
          <cell r="K1471">
            <v>0</v>
          </cell>
        </row>
        <row r="1472">
          <cell r="A1472" t="str">
            <v>17ENEZN</v>
          </cell>
          <cell r="B1472" t="str">
            <v>CONVERSION COMPRA DOLARES C/PACTO RETROVENTA CAP I, BBC, BCC</v>
          </cell>
          <cell r="C1472">
            <v>0</v>
          </cell>
          <cell r="D1472">
            <v>0</v>
          </cell>
          <cell r="E1472">
            <v>0</v>
          </cell>
          <cell r="F1472">
            <v>0</v>
          </cell>
          <cell r="G1472">
            <v>0</v>
          </cell>
          <cell r="H1472">
            <v>0</v>
          </cell>
          <cell r="I1472">
            <v>0</v>
          </cell>
          <cell r="J1472">
            <v>0</v>
          </cell>
          <cell r="K1472">
            <v>0</v>
          </cell>
        </row>
        <row r="1473">
          <cell r="A1473" t="str">
            <v>17ELEZN</v>
          </cell>
          <cell r="B1473" t="str">
            <v>PASIVOS ASUMIDOS DEL BANCO CONTINENTAL L.18430 MN, BBC, BCC,</v>
          </cell>
          <cell r="C1473">
            <v>0</v>
          </cell>
          <cell r="D1473">
            <v>0</v>
          </cell>
          <cell r="E1473">
            <v>0</v>
          </cell>
          <cell r="F1473">
            <v>0</v>
          </cell>
          <cell r="G1473">
            <v>0</v>
          </cell>
          <cell r="H1473">
            <v>0</v>
          </cell>
          <cell r="I1473">
            <v>0</v>
          </cell>
          <cell r="J1473">
            <v>0</v>
          </cell>
          <cell r="K1473">
            <v>0</v>
          </cell>
        </row>
        <row r="1474">
          <cell r="A1474" t="str">
            <v>17DZEZN</v>
          </cell>
          <cell r="B1474" t="str">
            <v>PASIVOS ASUMIDOS DEL BCNV LEY 18412 ME, BBC, BCC, EXT</v>
          </cell>
          <cell r="C1474">
            <v>0</v>
          </cell>
          <cell r="D1474">
            <v>0</v>
          </cell>
          <cell r="E1474">
            <v>0</v>
          </cell>
          <cell r="F1474">
            <v>0</v>
          </cell>
          <cell r="G1474">
            <v>0</v>
          </cell>
          <cell r="H1474">
            <v>0</v>
          </cell>
          <cell r="I1474">
            <v>0</v>
          </cell>
          <cell r="J1474">
            <v>0</v>
          </cell>
          <cell r="K1474">
            <v>0</v>
          </cell>
        </row>
        <row r="1475">
          <cell r="A1475" t="str">
            <v>17EWEZN</v>
          </cell>
          <cell r="B1475" t="str">
            <v>CONV.P.REPR.DEUD.TRANSPORTE AC 1845 ME, BBC, BCC, EXT</v>
          </cell>
          <cell r="C1475">
            <v>0</v>
          </cell>
          <cell r="D1475">
            <v>0</v>
          </cell>
          <cell r="E1475">
            <v>0</v>
          </cell>
          <cell r="F1475">
            <v>0</v>
          </cell>
          <cell r="G1475">
            <v>0</v>
          </cell>
          <cell r="H1475">
            <v>0</v>
          </cell>
          <cell r="I1475">
            <v>0</v>
          </cell>
          <cell r="J1475">
            <v>0</v>
          </cell>
          <cell r="K1475">
            <v>0</v>
          </cell>
        </row>
        <row r="1476">
          <cell r="A1476" t="str">
            <v>17FEEZN</v>
          </cell>
          <cell r="B1476" t="str">
            <v>CONVERSION SALDO PRECIO PAGARE ADQ.AL BECH EXP.DOL, BBC, BCC</v>
          </cell>
          <cell r="C1476">
            <v>0</v>
          </cell>
          <cell r="D1476">
            <v>0</v>
          </cell>
          <cell r="E1476">
            <v>0</v>
          </cell>
          <cell r="F1476">
            <v>0</v>
          </cell>
          <cell r="G1476">
            <v>0</v>
          </cell>
          <cell r="H1476">
            <v>0</v>
          </cell>
          <cell r="I1476">
            <v>0</v>
          </cell>
          <cell r="J1476">
            <v>0</v>
          </cell>
          <cell r="K1476">
            <v>0</v>
          </cell>
        </row>
        <row r="1477">
          <cell r="A1477" t="str">
            <v>17FDEZN</v>
          </cell>
          <cell r="B1477" t="str">
            <v>CONVERSION CERTIF.DEPOSITOS EXPR.EN US$ AC.1649, BBC, BCC, E</v>
          </cell>
          <cell r="C1477">
            <v>-3722</v>
          </cell>
          <cell r="D1477">
            <v>-3820</v>
          </cell>
          <cell r="E1477">
            <v>-3687</v>
          </cell>
          <cell r="F1477">
            <v>-3575</v>
          </cell>
          <cell r="G1477">
            <v>-3599</v>
          </cell>
          <cell r="H1477">
            <v>-3534</v>
          </cell>
          <cell r="I1477">
            <v>-2861</v>
          </cell>
          <cell r="J1477">
            <v>-2836</v>
          </cell>
          <cell r="K1477">
            <v>-2697</v>
          </cell>
        </row>
        <row r="1478">
          <cell r="A1478" t="str">
            <v>-</v>
          </cell>
          <cell r="B1478" t="str">
            <v>DEPRECIACION ACUMULADA BIENES RAICES, BBC, BCC, EXT</v>
          </cell>
          <cell r="C1478">
            <v>0</v>
          </cell>
          <cell r="D1478">
            <v>0</v>
          </cell>
          <cell r="E1478">
            <v>0</v>
          </cell>
          <cell r="F1478">
            <v>0</v>
          </cell>
          <cell r="G1478">
            <v>0</v>
          </cell>
          <cell r="H1478">
            <v>0</v>
          </cell>
          <cell r="I1478">
            <v>0</v>
          </cell>
          <cell r="J1478">
            <v>0</v>
          </cell>
          <cell r="K1478">
            <v>0</v>
          </cell>
        </row>
        <row r="1479">
          <cell r="A1479" t="str">
            <v>-</v>
          </cell>
          <cell r="B1479" t="str">
            <v>COR.MONETARIA S/DEP.ACUM. BS RS, BBC, BCC, EXT</v>
          </cell>
          <cell r="C1479">
            <v>0</v>
          </cell>
          <cell r="D1479">
            <v>0</v>
          </cell>
          <cell r="E1479">
            <v>0</v>
          </cell>
          <cell r="F1479">
            <v>0</v>
          </cell>
          <cell r="G1479">
            <v>0</v>
          </cell>
          <cell r="H1479">
            <v>0</v>
          </cell>
          <cell r="I1479">
            <v>0</v>
          </cell>
          <cell r="J1479">
            <v>0</v>
          </cell>
          <cell r="K1479">
            <v>0</v>
          </cell>
        </row>
        <row r="1480">
          <cell r="A1480" t="str">
            <v>-</v>
          </cell>
          <cell r="B1480" t="str">
            <v>DEPRECIACION ACUMULADA BIENES MUEBLES, BBC, BCC, EXT</v>
          </cell>
          <cell r="C1480">
            <v>0</v>
          </cell>
          <cell r="D1480">
            <v>0</v>
          </cell>
          <cell r="E1480">
            <v>0</v>
          </cell>
          <cell r="F1480">
            <v>0</v>
          </cell>
          <cell r="G1480">
            <v>0</v>
          </cell>
          <cell r="H1480">
            <v>0</v>
          </cell>
          <cell r="I1480">
            <v>0</v>
          </cell>
          <cell r="J1480">
            <v>0</v>
          </cell>
          <cell r="K1480">
            <v>0</v>
          </cell>
        </row>
        <row r="1481">
          <cell r="A1481" t="str">
            <v>-</v>
          </cell>
          <cell r="B1481" t="str">
            <v>COR.MONETARIA S/DEP.ACUM. BS MUEBLES, BBC, BCC, EXT</v>
          </cell>
          <cell r="C1481">
            <v>0</v>
          </cell>
          <cell r="D1481">
            <v>0</v>
          </cell>
          <cell r="E1481">
            <v>0</v>
          </cell>
          <cell r="F1481">
            <v>0</v>
          </cell>
          <cell r="G1481">
            <v>0</v>
          </cell>
          <cell r="H1481">
            <v>0</v>
          </cell>
          <cell r="I1481">
            <v>0</v>
          </cell>
          <cell r="J1481">
            <v>0</v>
          </cell>
          <cell r="K1481">
            <v>0</v>
          </cell>
        </row>
        <row r="1482">
          <cell r="A1482" t="str">
            <v>-</v>
          </cell>
          <cell r="B1482" t="str">
            <v>DEPREC.ACUMUL. S/INSTALACIONES MN, BBC, BCC, EXT</v>
          </cell>
          <cell r="C1482">
            <v>0</v>
          </cell>
          <cell r="D1482">
            <v>0</v>
          </cell>
          <cell r="E1482">
            <v>0</v>
          </cell>
          <cell r="F1482">
            <v>0</v>
          </cell>
          <cell r="G1482">
            <v>0</v>
          </cell>
          <cell r="H1482">
            <v>0</v>
          </cell>
          <cell r="I1482">
            <v>0</v>
          </cell>
          <cell r="J1482">
            <v>0</v>
          </cell>
          <cell r="K1482">
            <v>0</v>
          </cell>
        </row>
        <row r="1483">
          <cell r="A1483" t="str">
            <v>-</v>
          </cell>
          <cell r="B1483" t="str">
            <v>DEPRECIACION ACUMULADA VEHICULOS, BBC, BCC, EXT</v>
          </cell>
          <cell r="C1483">
            <v>0</v>
          </cell>
          <cell r="D1483">
            <v>0</v>
          </cell>
          <cell r="E1483">
            <v>0</v>
          </cell>
          <cell r="F1483">
            <v>0</v>
          </cell>
          <cell r="G1483">
            <v>0</v>
          </cell>
          <cell r="H1483">
            <v>0</v>
          </cell>
          <cell r="I1483">
            <v>0</v>
          </cell>
          <cell r="J1483">
            <v>0</v>
          </cell>
          <cell r="K1483">
            <v>0</v>
          </cell>
        </row>
        <row r="1484">
          <cell r="A1484" t="str">
            <v>-</v>
          </cell>
          <cell r="B1484" t="str">
            <v>COR.MONETARIA S/DEP.ACUM. VEHICULOS, BBC, BCC, EXT</v>
          </cell>
          <cell r="C1484">
            <v>0</v>
          </cell>
          <cell r="D1484">
            <v>0</v>
          </cell>
          <cell r="E1484">
            <v>0</v>
          </cell>
          <cell r="F1484">
            <v>0</v>
          </cell>
          <cell r="G1484">
            <v>0</v>
          </cell>
          <cell r="H1484">
            <v>0</v>
          </cell>
          <cell r="I1484">
            <v>0</v>
          </cell>
          <cell r="J1484">
            <v>0</v>
          </cell>
          <cell r="K1484">
            <v>0</v>
          </cell>
        </row>
        <row r="1485">
          <cell r="A1485" t="str">
            <v>-</v>
          </cell>
          <cell r="B1485" t="str">
            <v>CORREC MONETARIA PROV S/MEDALLAS FRN Y OTRAS, BBC, BCC, EXT</v>
          </cell>
          <cell r="C1485">
            <v>0</v>
          </cell>
          <cell r="D1485">
            <v>0</v>
          </cell>
          <cell r="E1485">
            <v>0</v>
          </cell>
          <cell r="F1485">
            <v>0</v>
          </cell>
          <cell r="G1485">
            <v>0</v>
          </cell>
          <cell r="H1485">
            <v>0</v>
          </cell>
          <cell r="I1485">
            <v>0</v>
          </cell>
          <cell r="J1485">
            <v>0</v>
          </cell>
          <cell r="K1485">
            <v>0</v>
          </cell>
        </row>
        <row r="1486">
          <cell r="A1486" t="str">
            <v>17ALEZN</v>
          </cell>
          <cell r="B1486" t="str">
            <v>LETRAS POR ADQ.DE CARTERA A INST.FINANCIERAS ME, BBC, BCC, E</v>
          </cell>
          <cell r="C1486">
            <v>0</v>
          </cell>
          <cell r="D1486">
            <v>0</v>
          </cell>
          <cell r="E1486">
            <v>0</v>
          </cell>
          <cell r="F1486">
            <v>0</v>
          </cell>
          <cell r="G1486">
            <v>0</v>
          </cell>
          <cell r="H1486">
            <v>0</v>
          </cell>
          <cell r="I1486">
            <v>0</v>
          </cell>
          <cell r="J1486">
            <v>0</v>
          </cell>
          <cell r="K1486">
            <v>0</v>
          </cell>
        </row>
        <row r="1487">
          <cell r="A1487" t="str">
            <v>-</v>
          </cell>
          <cell r="B1487" t="str">
            <v>REAJ.P.PAGAR S.LTS.P.ADQ.DE CARTERA A INST.FINAN.M, BBC, BCC</v>
          </cell>
          <cell r="C1487">
            <v>0</v>
          </cell>
          <cell r="D1487">
            <v>0</v>
          </cell>
          <cell r="E1487">
            <v>0</v>
          </cell>
          <cell r="F1487">
            <v>0</v>
          </cell>
          <cell r="G1487">
            <v>0</v>
          </cell>
          <cell r="H1487">
            <v>0</v>
          </cell>
          <cell r="I1487">
            <v>0</v>
          </cell>
          <cell r="J1487">
            <v>0</v>
          </cell>
          <cell r="K1487">
            <v>0</v>
          </cell>
        </row>
        <row r="1488">
          <cell r="A1488" t="str">
            <v>-</v>
          </cell>
          <cell r="B1488" t="str">
            <v>LETRAS EMITIDAS P.CPRA.DE CARTERA ACDO.1555, BBC, BCC, EXT</v>
          </cell>
          <cell r="C1488">
            <v>0</v>
          </cell>
          <cell r="D1488">
            <v>0</v>
          </cell>
          <cell r="E1488">
            <v>0</v>
          </cell>
          <cell r="F1488">
            <v>0</v>
          </cell>
          <cell r="G1488">
            <v>0</v>
          </cell>
          <cell r="H1488">
            <v>0</v>
          </cell>
          <cell r="I1488">
            <v>0</v>
          </cell>
          <cell r="J1488">
            <v>0</v>
          </cell>
          <cell r="K1488">
            <v>0</v>
          </cell>
        </row>
        <row r="1489">
          <cell r="A1489" t="str">
            <v>-</v>
          </cell>
          <cell r="B1489" t="str">
            <v>REAJ.P.PAGAR S.LTS.EMITIDAS P.CPRA.CARTERA AC.1555, BBC, BCC</v>
          </cell>
          <cell r="C1489">
            <v>0</v>
          </cell>
          <cell r="D1489">
            <v>0</v>
          </cell>
          <cell r="E1489">
            <v>0</v>
          </cell>
          <cell r="F1489">
            <v>0</v>
          </cell>
          <cell r="G1489">
            <v>0</v>
          </cell>
          <cell r="H1489">
            <v>0</v>
          </cell>
          <cell r="I1489">
            <v>0</v>
          </cell>
          <cell r="J1489">
            <v>0</v>
          </cell>
          <cell r="K1489">
            <v>0</v>
          </cell>
        </row>
        <row r="1490">
          <cell r="A1490" t="str">
            <v>14BKWZN</v>
          </cell>
          <cell r="B1490" t="str">
            <v xml:space="preserve">  .CAPITAL Y RESERVAS</v>
          </cell>
          <cell r="C1490">
            <v>873508</v>
          </cell>
          <cell r="D1490">
            <v>874385</v>
          </cell>
          <cell r="E1490">
            <v>881401</v>
          </cell>
          <cell r="F1490">
            <v>891048</v>
          </cell>
          <cell r="G1490">
            <v>890171</v>
          </cell>
          <cell r="H1490">
            <v>886663</v>
          </cell>
          <cell r="I1490">
            <v>886663</v>
          </cell>
          <cell r="J1490">
            <v>886663</v>
          </cell>
          <cell r="K1490">
            <v>887540</v>
          </cell>
        </row>
        <row r="1491">
          <cell r="A1491" t="str">
            <v>17ABNZN</v>
          </cell>
          <cell r="B1491" t="str">
            <v>CAPITAL  MN, BBC, BCC, NAC</v>
          </cell>
          <cell r="C1491">
            <v>877016</v>
          </cell>
          <cell r="D1491">
            <v>877016</v>
          </cell>
          <cell r="E1491">
            <v>877016</v>
          </cell>
          <cell r="F1491">
            <v>877016</v>
          </cell>
          <cell r="G1491">
            <v>877016</v>
          </cell>
          <cell r="H1491">
            <v>877016</v>
          </cell>
          <cell r="I1491">
            <v>877016</v>
          </cell>
          <cell r="J1491">
            <v>877016</v>
          </cell>
          <cell r="K1491">
            <v>877016</v>
          </cell>
        </row>
        <row r="1492">
          <cell r="A1492" t="str">
            <v>-</v>
          </cell>
          <cell r="B1492" t="str">
            <v>RESERVA LEGAL, BBC, BCC, NAC</v>
          </cell>
          <cell r="C1492">
            <v>0</v>
          </cell>
          <cell r="D1492">
            <v>0</v>
          </cell>
          <cell r="E1492">
            <v>0</v>
          </cell>
          <cell r="F1492">
            <v>0</v>
          </cell>
          <cell r="G1492">
            <v>0</v>
          </cell>
          <cell r="H1492">
            <v>0</v>
          </cell>
          <cell r="I1492">
            <v>0</v>
          </cell>
          <cell r="J1492">
            <v>0</v>
          </cell>
          <cell r="K1492">
            <v>0</v>
          </cell>
        </row>
        <row r="1493">
          <cell r="A1493" t="str">
            <v>17ADNZN</v>
          </cell>
          <cell r="B1493" t="str">
            <v>FONDO DE FLUCTUACIONES MN, BBC, BCC, NAC</v>
          </cell>
          <cell r="C1493">
            <v>0</v>
          </cell>
          <cell r="D1493">
            <v>0</v>
          </cell>
          <cell r="E1493">
            <v>0</v>
          </cell>
          <cell r="F1493">
            <v>0</v>
          </cell>
          <cell r="G1493">
            <v>0</v>
          </cell>
          <cell r="H1493">
            <v>0</v>
          </cell>
          <cell r="I1493">
            <v>0</v>
          </cell>
          <cell r="J1493">
            <v>0</v>
          </cell>
          <cell r="K1493">
            <v>0</v>
          </cell>
        </row>
        <row r="1494">
          <cell r="A1494" t="str">
            <v>17ACNZN</v>
          </cell>
          <cell r="B1494" t="str">
            <v>FONDO EVENTUALIDADES MN, BBC, BCC, NAC</v>
          </cell>
          <cell r="C1494">
            <v>0</v>
          </cell>
          <cell r="D1494">
            <v>0</v>
          </cell>
          <cell r="E1494">
            <v>0</v>
          </cell>
          <cell r="F1494">
            <v>0</v>
          </cell>
          <cell r="G1494">
            <v>0</v>
          </cell>
          <cell r="H1494">
            <v>0</v>
          </cell>
          <cell r="I1494">
            <v>0</v>
          </cell>
          <cell r="J1494">
            <v>0</v>
          </cell>
          <cell r="K1494">
            <v>0</v>
          </cell>
        </row>
        <row r="1495">
          <cell r="A1495" t="str">
            <v>17AGNZN</v>
          </cell>
          <cell r="B1495" t="str">
            <v>REVALORIZACION CAP.PROPIO MN, BBC, BCC, NAC</v>
          </cell>
          <cell r="C1495">
            <v>0</v>
          </cell>
          <cell r="D1495">
            <v>0</v>
          </cell>
          <cell r="E1495">
            <v>0</v>
          </cell>
          <cell r="F1495">
            <v>0</v>
          </cell>
          <cell r="G1495">
            <v>0</v>
          </cell>
          <cell r="H1495">
            <v>0</v>
          </cell>
          <cell r="I1495">
            <v>0</v>
          </cell>
          <cell r="J1495">
            <v>0</v>
          </cell>
          <cell r="K1495">
            <v>0</v>
          </cell>
        </row>
        <row r="1496">
          <cell r="A1496" t="str">
            <v>17AXNZN</v>
          </cell>
          <cell r="B1496" t="str">
            <v>REVALORIZACION PROVISIONAL CAPITAL PROPIO MN, BBC, BCC, NAC</v>
          </cell>
          <cell r="C1496">
            <v>-3508</v>
          </cell>
          <cell r="D1496">
            <v>-2631</v>
          </cell>
          <cell r="E1496">
            <v>4385</v>
          </cell>
          <cell r="F1496">
            <v>14032</v>
          </cell>
          <cell r="G1496">
            <v>13155</v>
          </cell>
          <cell r="H1496">
            <v>9647</v>
          </cell>
          <cell r="I1496">
            <v>9647</v>
          </cell>
          <cell r="J1496">
            <v>9647</v>
          </cell>
          <cell r="K1496">
            <v>10524</v>
          </cell>
        </row>
        <row r="1497">
          <cell r="A1497" t="str">
            <v>14BMWZN</v>
          </cell>
          <cell r="B1497" t="str">
            <v xml:space="preserve">  .UTILIDADES MONETARIAS MN</v>
          </cell>
          <cell r="C1497">
            <v>558232</v>
          </cell>
          <cell r="D1497">
            <v>939199</v>
          </cell>
          <cell r="E1497">
            <v>376107</v>
          </cell>
          <cell r="F1497">
            <v>140097</v>
          </cell>
          <cell r="G1497">
            <v>323549</v>
          </cell>
          <cell r="H1497">
            <v>180417</v>
          </cell>
          <cell r="I1497">
            <v>175319</v>
          </cell>
          <cell r="J1497">
            <v>73912</v>
          </cell>
          <cell r="K1497">
            <v>131071</v>
          </cell>
        </row>
        <row r="1498">
          <cell r="A1498" t="str">
            <v>17JBNZN</v>
          </cell>
          <cell r="B1498" t="str">
            <v>REAJ.GANAD.S/CRED.OTORG.A CAJA CENTRAL AA Y PP MN, BBC, BCC,</v>
          </cell>
          <cell r="C1498">
            <v>-128</v>
          </cell>
          <cell r="D1498">
            <v>-148</v>
          </cell>
          <cell r="E1498">
            <v>96</v>
          </cell>
          <cell r="F1498">
            <v>536</v>
          </cell>
          <cell r="G1498">
            <v>655</v>
          </cell>
          <cell r="H1498">
            <v>526</v>
          </cell>
          <cell r="I1498">
            <v>477</v>
          </cell>
          <cell r="J1498">
            <v>447</v>
          </cell>
          <cell r="K1498">
            <v>493</v>
          </cell>
        </row>
        <row r="1499">
          <cell r="A1499" t="str">
            <v>17JCNZN</v>
          </cell>
          <cell r="B1499" t="str">
            <v>REAJ.GANAD.S/LC PROG.ORG.INT.INST.SEMIF.AUT Y OTRA, BBC, BCC</v>
          </cell>
          <cell r="C1499">
            <v>0</v>
          </cell>
          <cell r="D1499">
            <v>0</v>
          </cell>
          <cell r="E1499">
            <v>0</v>
          </cell>
          <cell r="F1499">
            <v>0</v>
          </cell>
          <cell r="G1499">
            <v>0</v>
          </cell>
          <cell r="H1499">
            <v>0</v>
          </cell>
          <cell r="I1499">
            <v>0</v>
          </cell>
          <cell r="J1499">
            <v>0</v>
          </cell>
          <cell r="K1499">
            <v>0</v>
          </cell>
        </row>
        <row r="1500">
          <cell r="A1500" t="str">
            <v>17JDNZN</v>
          </cell>
          <cell r="B1500" t="str">
            <v>REAJ.GANAD.S/REF.REAJ.BANCO DEL ESTADO MN, BBC, BCC, NAC</v>
          </cell>
          <cell r="C1500">
            <v>0</v>
          </cell>
          <cell r="D1500">
            <v>0</v>
          </cell>
          <cell r="E1500">
            <v>0</v>
          </cell>
          <cell r="F1500">
            <v>0</v>
          </cell>
          <cell r="G1500">
            <v>0</v>
          </cell>
          <cell r="H1500">
            <v>0</v>
          </cell>
          <cell r="I1500">
            <v>0</v>
          </cell>
          <cell r="J1500">
            <v>0</v>
          </cell>
          <cell r="K1500">
            <v>0</v>
          </cell>
        </row>
        <row r="1501">
          <cell r="A1501" t="str">
            <v>17JENZN</v>
          </cell>
          <cell r="B1501" t="str">
            <v>REAJ.GANAD.S/LC PROG.ORG.INTER.BANCO DEL ESTADO MN, BBC, BCC</v>
          </cell>
          <cell r="C1501">
            <v>0</v>
          </cell>
          <cell r="D1501">
            <v>0</v>
          </cell>
          <cell r="E1501">
            <v>0</v>
          </cell>
          <cell r="F1501">
            <v>0</v>
          </cell>
          <cell r="G1501">
            <v>0</v>
          </cell>
          <cell r="H1501">
            <v>0</v>
          </cell>
          <cell r="I1501">
            <v>0</v>
          </cell>
          <cell r="J1501">
            <v>0</v>
          </cell>
          <cell r="K1501">
            <v>0</v>
          </cell>
        </row>
        <row r="1502">
          <cell r="A1502" t="str">
            <v>17JFNZN</v>
          </cell>
          <cell r="B1502" t="str">
            <v xml:space="preserve">REAJ.GANAD.S/REFIN.REAJUST.BANCOS COMERCIALES MN, BBC, BCC, </v>
          </cell>
          <cell r="C1502">
            <v>0</v>
          </cell>
          <cell r="D1502">
            <v>0</v>
          </cell>
          <cell r="E1502">
            <v>0</v>
          </cell>
          <cell r="F1502">
            <v>0</v>
          </cell>
          <cell r="G1502">
            <v>0</v>
          </cell>
          <cell r="H1502">
            <v>0</v>
          </cell>
          <cell r="I1502">
            <v>0</v>
          </cell>
          <cell r="J1502">
            <v>0</v>
          </cell>
          <cell r="K1502">
            <v>0</v>
          </cell>
        </row>
        <row r="1503">
          <cell r="A1503" t="str">
            <v>17JGNZN</v>
          </cell>
          <cell r="B1503" t="str">
            <v>REAJ.GANAD.S/LC PROG.ORG.INTER.BANCOS COMERCIALES, BBC, BCC,</v>
          </cell>
          <cell r="C1503">
            <v>0</v>
          </cell>
          <cell r="D1503">
            <v>0</v>
          </cell>
          <cell r="E1503">
            <v>0</v>
          </cell>
          <cell r="F1503">
            <v>0</v>
          </cell>
          <cell r="G1503">
            <v>0</v>
          </cell>
          <cell r="H1503">
            <v>0</v>
          </cell>
          <cell r="I1503">
            <v>0</v>
          </cell>
          <cell r="J1503">
            <v>0</v>
          </cell>
          <cell r="K1503">
            <v>0</v>
          </cell>
        </row>
        <row r="1504">
          <cell r="A1504" t="str">
            <v>17JHNZN</v>
          </cell>
          <cell r="B1504" t="str">
            <v>REAJ.GANAD.S/REFIN.REAJUST.OTRAS INSTITUCIONES MN, BBC, BCC,</v>
          </cell>
          <cell r="C1504">
            <v>0</v>
          </cell>
          <cell r="D1504">
            <v>0</v>
          </cell>
          <cell r="E1504">
            <v>0</v>
          </cell>
          <cell r="F1504">
            <v>0</v>
          </cell>
          <cell r="G1504">
            <v>0</v>
          </cell>
          <cell r="H1504">
            <v>0</v>
          </cell>
          <cell r="I1504">
            <v>0</v>
          </cell>
          <cell r="J1504">
            <v>0</v>
          </cell>
          <cell r="K1504">
            <v>0</v>
          </cell>
        </row>
        <row r="1505">
          <cell r="A1505" t="str">
            <v>17JJNZN</v>
          </cell>
          <cell r="B1505" t="str">
            <v>REAJ.GANAD.S/CRED.OTORGADOS A AAP NACIONAL MN, BBC, BCC, NAC</v>
          </cell>
          <cell r="C1505">
            <v>-468</v>
          </cell>
          <cell r="D1505">
            <v>-540</v>
          </cell>
          <cell r="E1505">
            <v>352</v>
          </cell>
          <cell r="F1505">
            <v>1959</v>
          </cell>
          <cell r="G1505">
            <v>2394</v>
          </cell>
          <cell r="H1505">
            <v>1925</v>
          </cell>
          <cell r="I1505">
            <v>1743</v>
          </cell>
          <cell r="J1505">
            <v>1635</v>
          </cell>
          <cell r="K1505">
            <v>1803</v>
          </cell>
        </row>
        <row r="1506">
          <cell r="A1506" t="str">
            <v>17JKNZN</v>
          </cell>
          <cell r="B1506" t="str">
            <v>REAJ.GANAD.S/LC PROG.ORG.INTERN OTRAS INSTITUC.MN, BBC, BCC,</v>
          </cell>
          <cell r="C1506">
            <v>0</v>
          </cell>
          <cell r="D1506">
            <v>0</v>
          </cell>
          <cell r="E1506">
            <v>0</v>
          </cell>
          <cell r="F1506">
            <v>0</v>
          </cell>
          <cell r="G1506">
            <v>0</v>
          </cell>
          <cell r="H1506">
            <v>0</v>
          </cell>
          <cell r="I1506">
            <v>0</v>
          </cell>
          <cell r="J1506">
            <v>0</v>
          </cell>
          <cell r="K1506">
            <v>0</v>
          </cell>
        </row>
        <row r="1507">
          <cell r="A1507" t="str">
            <v>17JONZN</v>
          </cell>
          <cell r="B1507" t="str">
            <v>REAJUSTES GAN.CONSOLIDACION PRES.URGNCIA B.COM.MN, BBC, BCC,</v>
          </cell>
          <cell r="C1507">
            <v>0</v>
          </cell>
          <cell r="D1507">
            <v>0</v>
          </cell>
          <cell r="E1507">
            <v>0</v>
          </cell>
          <cell r="F1507">
            <v>0</v>
          </cell>
          <cell r="G1507">
            <v>0</v>
          </cell>
          <cell r="H1507">
            <v>0</v>
          </cell>
          <cell r="I1507">
            <v>0</v>
          </cell>
          <cell r="J1507">
            <v>0</v>
          </cell>
          <cell r="K1507">
            <v>0</v>
          </cell>
        </row>
        <row r="1508">
          <cell r="A1508" t="str">
            <v>17JLNZN</v>
          </cell>
          <cell r="B1508" t="str">
            <v>REAJ.GANAD.S/VTA.DE ACTIVOS FIJOS MN, BBC, BCC, NAC</v>
          </cell>
          <cell r="C1508">
            <v>0</v>
          </cell>
          <cell r="D1508">
            <v>0</v>
          </cell>
          <cell r="E1508">
            <v>0</v>
          </cell>
          <cell r="F1508">
            <v>0</v>
          </cell>
          <cell r="G1508">
            <v>0</v>
          </cell>
          <cell r="H1508">
            <v>0</v>
          </cell>
          <cell r="I1508">
            <v>0</v>
          </cell>
          <cell r="J1508">
            <v>0</v>
          </cell>
          <cell r="K1508">
            <v>0</v>
          </cell>
        </row>
        <row r="1509">
          <cell r="A1509" t="str">
            <v>17JMNZN</v>
          </cell>
          <cell r="B1509" t="str">
            <v>REAJ.GANAD.P/COMPRAS DE PRBC C.PACTO DE RETROVENTA, BBC, BCC</v>
          </cell>
          <cell r="C1509">
            <v>0</v>
          </cell>
          <cell r="D1509">
            <v>0</v>
          </cell>
          <cell r="E1509">
            <v>0</v>
          </cell>
          <cell r="F1509">
            <v>0</v>
          </cell>
          <cell r="G1509">
            <v>0</v>
          </cell>
          <cell r="H1509">
            <v>0</v>
          </cell>
          <cell r="I1509">
            <v>0</v>
          </cell>
          <cell r="J1509">
            <v>0</v>
          </cell>
          <cell r="K1509">
            <v>0</v>
          </cell>
        </row>
        <row r="1510">
          <cell r="A1510" t="str">
            <v>17JNNZN</v>
          </cell>
          <cell r="B1510" t="str">
            <v>REAJ.GANAD.CONSOLID.PAGARES BCOS.COMERCIALES MN, BBC, BCC, N</v>
          </cell>
          <cell r="C1510">
            <v>0</v>
          </cell>
          <cell r="D1510">
            <v>0</v>
          </cell>
          <cell r="E1510">
            <v>0</v>
          </cell>
          <cell r="F1510">
            <v>0</v>
          </cell>
          <cell r="G1510">
            <v>0</v>
          </cell>
          <cell r="H1510">
            <v>0</v>
          </cell>
          <cell r="I1510">
            <v>0</v>
          </cell>
          <cell r="J1510">
            <v>0</v>
          </cell>
          <cell r="K1510">
            <v>0</v>
          </cell>
        </row>
        <row r="1511">
          <cell r="A1511" t="str">
            <v>17JPNZN</v>
          </cell>
          <cell r="B1511" t="str">
            <v>REAJ.GANAD.CONSOLID.PAGARES OTRAS INSTITUCIONES MN, BBC, BCC</v>
          </cell>
          <cell r="C1511">
            <v>0</v>
          </cell>
          <cell r="D1511">
            <v>0</v>
          </cell>
          <cell r="E1511">
            <v>0</v>
          </cell>
          <cell r="F1511">
            <v>0</v>
          </cell>
          <cell r="G1511">
            <v>0</v>
          </cell>
          <cell r="H1511">
            <v>0</v>
          </cell>
          <cell r="I1511">
            <v>0</v>
          </cell>
          <cell r="J1511">
            <v>0</v>
          </cell>
          <cell r="K1511">
            <v>0</v>
          </cell>
        </row>
        <row r="1512">
          <cell r="A1512" t="str">
            <v>17NGNZN</v>
          </cell>
          <cell r="B1512" t="str">
            <v>REAJ.GAN.L/C LICIT.CART.HIPOT.ANAP AC 1901 BECH MN, BBC, BCC</v>
          </cell>
          <cell r="C1512">
            <v>-42</v>
          </cell>
          <cell r="D1512">
            <v>-48</v>
          </cell>
          <cell r="E1512">
            <v>29</v>
          </cell>
          <cell r="F1512">
            <v>164</v>
          </cell>
          <cell r="G1512">
            <v>200</v>
          </cell>
          <cell r="H1512">
            <v>162</v>
          </cell>
          <cell r="I1512">
            <v>147</v>
          </cell>
          <cell r="J1512">
            <v>139</v>
          </cell>
          <cell r="K1512">
            <v>152</v>
          </cell>
        </row>
        <row r="1513">
          <cell r="A1513" t="str">
            <v>17NHNZN</v>
          </cell>
          <cell r="B1513" t="str">
            <v>REAJ.GAN.L/C LICIT.CART.HIPOT.ANAP AC 1901 B.COM M, BBC, BCC</v>
          </cell>
          <cell r="C1513">
            <v>-69</v>
          </cell>
          <cell r="D1513">
            <v>-80</v>
          </cell>
          <cell r="E1513">
            <v>47</v>
          </cell>
          <cell r="F1513">
            <v>270</v>
          </cell>
          <cell r="G1513">
            <v>330</v>
          </cell>
          <cell r="H1513">
            <v>267</v>
          </cell>
          <cell r="I1513">
            <v>243</v>
          </cell>
          <cell r="J1513">
            <v>230</v>
          </cell>
          <cell r="K1513">
            <v>251</v>
          </cell>
        </row>
        <row r="1514">
          <cell r="A1514" t="str">
            <v>17JQNZN</v>
          </cell>
          <cell r="B1514" t="str">
            <v>REAJ.GANAD.P/FONDOS LICITADOS A BANCO DEL ESTADO M, BBC, BCC</v>
          </cell>
          <cell r="C1514">
            <v>0</v>
          </cell>
          <cell r="D1514">
            <v>0</v>
          </cell>
          <cell r="E1514">
            <v>0</v>
          </cell>
          <cell r="F1514">
            <v>0</v>
          </cell>
          <cell r="G1514">
            <v>0</v>
          </cell>
          <cell r="H1514">
            <v>0</v>
          </cell>
          <cell r="I1514">
            <v>0</v>
          </cell>
          <cell r="J1514">
            <v>0</v>
          </cell>
          <cell r="K1514">
            <v>0</v>
          </cell>
        </row>
        <row r="1515">
          <cell r="A1515" t="str">
            <v>17JRNZN</v>
          </cell>
          <cell r="B1515" t="str">
            <v>REAJ.GANAD.P/FONDOS LICITADOS A BANCOS COMERCIALES, BBC, BCC</v>
          </cell>
          <cell r="C1515">
            <v>0</v>
          </cell>
          <cell r="D1515">
            <v>0</v>
          </cell>
          <cell r="E1515">
            <v>0</v>
          </cell>
          <cell r="F1515">
            <v>0</v>
          </cell>
          <cell r="G1515">
            <v>0</v>
          </cell>
          <cell r="H1515">
            <v>0</v>
          </cell>
          <cell r="I1515">
            <v>0</v>
          </cell>
          <cell r="J1515">
            <v>0</v>
          </cell>
          <cell r="K1515">
            <v>0</v>
          </cell>
        </row>
        <row r="1516">
          <cell r="A1516" t="str">
            <v>17JSNZN</v>
          </cell>
          <cell r="B1516" t="str">
            <v>REAJ.GANAD.P/FONDOS LICITADOS A OTRAS INSTITUCIONE, BBC, BCC</v>
          </cell>
          <cell r="C1516">
            <v>0</v>
          </cell>
          <cell r="D1516">
            <v>0</v>
          </cell>
          <cell r="E1516">
            <v>0</v>
          </cell>
          <cell r="F1516">
            <v>0</v>
          </cell>
          <cell r="G1516">
            <v>0</v>
          </cell>
          <cell r="H1516">
            <v>0</v>
          </cell>
          <cell r="I1516">
            <v>0</v>
          </cell>
          <cell r="J1516">
            <v>0</v>
          </cell>
          <cell r="K1516">
            <v>0</v>
          </cell>
        </row>
        <row r="1517">
          <cell r="A1517" t="str">
            <v>17JTNZN</v>
          </cell>
          <cell r="B1517" t="str">
            <v>REAJ.GANAD.S/CARTERA ADQUIRIDA A INTS.FINANCIERAS, BBC, BCC,</v>
          </cell>
          <cell r="C1517">
            <v>0</v>
          </cell>
          <cell r="D1517">
            <v>0</v>
          </cell>
          <cell r="E1517">
            <v>0</v>
          </cell>
          <cell r="F1517">
            <v>0</v>
          </cell>
          <cell r="G1517">
            <v>0</v>
          </cell>
          <cell r="H1517">
            <v>0</v>
          </cell>
          <cell r="I1517">
            <v>0</v>
          </cell>
          <cell r="J1517">
            <v>0</v>
          </cell>
          <cell r="K1517">
            <v>0</v>
          </cell>
        </row>
        <row r="1518">
          <cell r="A1518" t="str">
            <v>17JUNZN</v>
          </cell>
          <cell r="B1518" t="str">
            <v>REAJ.GANAD.S/BONOS Y PAGARES ADQ.ACDO.1475 B.COMER, BBC, BCC</v>
          </cell>
          <cell r="C1518">
            <v>0</v>
          </cell>
          <cell r="D1518">
            <v>0</v>
          </cell>
          <cell r="E1518">
            <v>0</v>
          </cell>
          <cell r="F1518">
            <v>0</v>
          </cell>
          <cell r="G1518">
            <v>0</v>
          </cell>
          <cell r="H1518">
            <v>0</v>
          </cell>
          <cell r="I1518">
            <v>0</v>
          </cell>
          <cell r="J1518">
            <v>0</v>
          </cell>
          <cell r="K1518">
            <v>0</v>
          </cell>
        </row>
        <row r="1519">
          <cell r="A1519" t="str">
            <v>17JVNZN</v>
          </cell>
          <cell r="B1519" t="str">
            <v>REAJ.GANAD.S/BONOS Y PAGARES ADQ.ACDO.1475 B.ESTAD, BBC, BCC</v>
          </cell>
          <cell r="C1519">
            <v>0</v>
          </cell>
          <cell r="D1519">
            <v>0</v>
          </cell>
          <cell r="E1519">
            <v>0</v>
          </cell>
          <cell r="F1519">
            <v>0</v>
          </cell>
          <cell r="G1519">
            <v>0</v>
          </cell>
          <cell r="H1519">
            <v>0</v>
          </cell>
          <cell r="I1519">
            <v>0</v>
          </cell>
          <cell r="J1519">
            <v>0</v>
          </cell>
          <cell r="K1519">
            <v>0</v>
          </cell>
        </row>
        <row r="1520">
          <cell r="A1520" t="str">
            <v>17JWNZN</v>
          </cell>
          <cell r="B1520" t="str">
            <v>REAJ.GANAD.S/BONOS Y PAGARES ADQ.ACDO.1475 OT.INST, BBC, BCC</v>
          </cell>
          <cell r="C1520">
            <v>0</v>
          </cell>
          <cell r="D1520">
            <v>0</v>
          </cell>
          <cell r="E1520">
            <v>0</v>
          </cell>
          <cell r="F1520">
            <v>0</v>
          </cell>
          <cell r="G1520">
            <v>0</v>
          </cell>
          <cell r="H1520">
            <v>0</v>
          </cell>
          <cell r="I1520">
            <v>0</v>
          </cell>
          <cell r="J1520">
            <v>0</v>
          </cell>
          <cell r="K1520">
            <v>0</v>
          </cell>
        </row>
        <row r="1521">
          <cell r="A1521" t="str">
            <v>17JXNZN</v>
          </cell>
          <cell r="B1521" t="str">
            <v>REAJ.GANAD.S/LC A BCO.ESTADO P/CPRA.CARTERA 70%  M, BBC, BCC</v>
          </cell>
          <cell r="C1521">
            <v>0</v>
          </cell>
          <cell r="D1521">
            <v>0</v>
          </cell>
          <cell r="E1521">
            <v>0</v>
          </cell>
          <cell r="F1521">
            <v>0</v>
          </cell>
          <cell r="G1521">
            <v>0</v>
          </cell>
          <cell r="H1521">
            <v>0</v>
          </cell>
          <cell r="I1521">
            <v>0</v>
          </cell>
          <cell r="J1521">
            <v>0</v>
          </cell>
          <cell r="K1521">
            <v>0</v>
          </cell>
        </row>
        <row r="1522">
          <cell r="A1522" t="str">
            <v>17JYNZN</v>
          </cell>
          <cell r="B1522" t="str">
            <v>REAJ.GANAD.S/CPRA.DCTOS.DE CRED.ADQ.BCOS COMERC. M, BBC, BCC</v>
          </cell>
          <cell r="C1522">
            <v>-17</v>
          </cell>
          <cell r="D1522">
            <v>-20</v>
          </cell>
          <cell r="E1522">
            <v>12</v>
          </cell>
          <cell r="F1522">
            <v>57</v>
          </cell>
          <cell r="G1522">
            <v>70</v>
          </cell>
          <cell r="H1522">
            <v>57</v>
          </cell>
          <cell r="I1522">
            <v>53</v>
          </cell>
          <cell r="J1522">
            <v>51</v>
          </cell>
          <cell r="K1522">
            <v>54</v>
          </cell>
        </row>
        <row r="1523">
          <cell r="A1523" t="str">
            <v>17JZNZN</v>
          </cell>
          <cell r="B1523" t="str">
            <v>REAJ.GANAD.S/CPRA.DCTOS.CRED.ADQ.BCO.ESTADO MN, BBC, BCC, NA</v>
          </cell>
          <cell r="C1523">
            <v>0</v>
          </cell>
          <cell r="D1523">
            <v>0</v>
          </cell>
          <cell r="E1523">
            <v>0</v>
          </cell>
          <cell r="F1523">
            <v>1</v>
          </cell>
          <cell r="G1523">
            <v>1</v>
          </cell>
          <cell r="H1523">
            <v>1</v>
          </cell>
          <cell r="I1523">
            <v>1</v>
          </cell>
          <cell r="J1523">
            <v>1</v>
          </cell>
          <cell r="K1523">
            <v>1</v>
          </cell>
        </row>
        <row r="1524">
          <cell r="A1524" t="str">
            <v>17KANZN</v>
          </cell>
          <cell r="B1524" t="str">
            <v>REAJ.GANAD.S/CPRA.DCTOS.CRED.ADQ.OTRAS INSTITUC.MN, BBC, BCC</v>
          </cell>
          <cell r="C1524">
            <v>0</v>
          </cell>
          <cell r="D1524">
            <v>0</v>
          </cell>
          <cell r="E1524">
            <v>0</v>
          </cell>
          <cell r="F1524">
            <v>0</v>
          </cell>
          <cell r="G1524">
            <v>0</v>
          </cell>
          <cell r="H1524">
            <v>0</v>
          </cell>
          <cell r="I1524">
            <v>0</v>
          </cell>
          <cell r="J1524">
            <v>0</v>
          </cell>
          <cell r="K1524">
            <v>0</v>
          </cell>
        </row>
        <row r="1525">
          <cell r="A1525" t="str">
            <v>17KBNZN</v>
          </cell>
          <cell r="B1525" t="str">
            <v>REAJ.GANAD.S/LC POR REPROGRAMAC.DEUDAS BCO.ESTADO, BBC, BCC,</v>
          </cell>
          <cell r="C1525">
            <v>0</v>
          </cell>
          <cell r="D1525">
            <v>0</v>
          </cell>
          <cell r="E1525">
            <v>0</v>
          </cell>
          <cell r="F1525">
            <v>0</v>
          </cell>
          <cell r="G1525">
            <v>0</v>
          </cell>
          <cell r="H1525">
            <v>0</v>
          </cell>
          <cell r="I1525">
            <v>0</v>
          </cell>
          <cell r="J1525">
            <v>0</v>
          </cell>
          <cell r="K1525">
            <v>0</v>
          </cell>
        </row>
        <row r="1526">
          <cell r="A1526" t="str">
            <v>17KCNZN</v>
          </cell>
          <cell r="B1526" t="str">
            <v>REAJ.GANAD.S/LC POR REPROGRAMAC.DEUDAS BCOS.COMER., BBC, BCC</v>
          </cell>
          <cell r="C1526">
            <v>0</v>
          </cell>
          <cell r="D1526">
            <v>0</v>
          </cell>
          <cell r="E1526">
            <v>0</v>
          </cell>
          <cell r="F1526">
            <v>0</v>
          </cell>
          <cell r="G1526">
            <v>0</v>
          </cell>
          <cell r="H1526">
            <v>0</v>
          </cell>
          <cell r="I1526">
            <v>0</v>
          </cell>
          <cell r="J1526">
            <v>0</v>
          </cell>
          <cell r="K1526">
            <v>0</v>
          </cell>
        </row>
        <row r="1527">
          <cell r="A1527" t="str">
            <v>17KDNZN</v>
          </cell>
          <cell r="B1527" t="str">
            <v>REAJ.GANAD.S/LC POR REPROGRAMAC.DEUDAS OT.INSTITUC, BBC, BCC</v>
          </cell>
          <cell r="C1527">
            <v>0</v>
          </cell>
          <cell r="D1527">
            <v>0</v>
          </cell>
          <cell r="E1527">
            <v>0</v>
          </cell>
          <cell r="F1527">
            <v>0</v>
          </cell>
          <cell r="G1527">
            <v>0</v>
          </cell>
          <cell r="H1527">
            <v>0</v>
          </cell>
          <cell r="I1527">
            <v>0</v>
          </cell>
          <cell r="J1527">
            <v>0</v>
          </cell>
          <cell r="K1527">
            <v>0</v>
          </cell>
        </row>
        <row r="1528">
          <cell r="A1528" t="str">
            <v>17KENZN</v>
          </cell>
          <cell r="B1528" t="str">
            <v>REAJ.GANAD.S/DESC.INSTRUM.FINANC.BCO.DEL ESTADO MN, BBC, BCC</v>
          </cell>
          <cell r="C1528">
            <v>0</v>
          </cell>
          <cell r="D1528">
            <v>0</v>
          </cell>
          <cell r="E1528">
            <v>0</v>
          </cell>
          <cell r="F1528">
            <v>0</v>
          </cell>
          <cell r="G1528">
            <v>0</v>
          </cell>
          <cell r="H1528">
            <v>0</v>
          </cell>
          <cell r="I1528">
            <v>0</v>
          </cell>
          <cell r="J1528">
            <v>0</v>
          </cell>
          <cell r="K1528">
            <v>0</v>
          </cell>
        </row>
        <row r="1529">
          <cell r="A1529" t="str">
            <v>17KFNZN</v>
          </cell>
          <cell r="B1529" t="str">
            <v>REAJ.GANAD.S/LC REPROGRAM.DEUDAS HIPOTEC.B.ESTADO, BBC, BCC,</v>
          </cell>
          <cell r="C1529">
            <v>8</v>
          </cell>
          <cell r="D1529">
            <v>16</v>
          </cell>
          <cell r="E1529">
            <v>34</v>
          </cell>
          <cell r="F1529">
            <v>57</v>
          </cell>
          <cell r="G1529">
            <v>69</v>
          </cell>
          <cell r="H1529">
            <v>72</v>
          </cell>
          <cell r="I1529">
            <v>77</v>
          </cell>
          <cell r="J1529">
            <v>83</v>
          </cell>
          <cell r="K1529">
            <v>89</v>
          </cell>
        </row>
        <row r="1530">
          <cell r="A1530" t="str">
            <v>17KGNZN</v>
          </cell>
          <cell r="B1530" t="str">
            <v>REAJ.GANAD.S/LC REPROGRAM.DEUDAS HIPOTEC.B.COMERC., BBC, BCC</v>
          </cell>
          <cell r="C1530">
            <v>-77</v>
          </cell>
          <cell r="D1530">
            <v>-86</v>
          </cell>
          <cell r="E1530">
            <v>67</v>
          </cell>
          <cell r="F1530">
            <v>335</v>
          </cell>
          <cell r="G1530">
            <v>409</v>
          </cell>
          <cell r="H1530">
            <v>338</v>
          </cell>
          <cell r="I1530">
            <v>313</v>
          </cell>
          <cell r="J1530">
            <v>300</v>
          </cell>
          <cell r="K1530">
            <v>326</v>
          </cell>
        </row>
        <row r="1531">
          <cell r="A1531" t="str">
            <v>17KHNZN</v>
          </cell>
          <cell r="B1531" t="str">
            <v>REAJ.GANAD.S/LC REPROGRAM.DEUDAS HIPOTEC.OT.INSTIT, BBC, BCC</v>
          </cell>
          <cell r="C1531">
            <v>0</v>
          </cell>
          <cell r="D1531">
            <v>0</v>
          </cell>
          <cell r="E1531">
            <v>0</v>
          </cell>
          <cell r="F1531">
            <v>0</v>
          </cell>
          <cell r="G1531">
            <v>0</v>
          </cell>
          <cell r="H1531">
            <v>0</v>
          </cell>
          <cell r="I1531">
            <v>0</v>
          </cell>
          <cell r="J1531">
            <v>0</v>
          </cell>
          <cell r="K1531">
            <v>0</v>
          </cell>
        </row>
        <row r="1532">
          <cell r="A1532" t="str">
            <v>17KINZN</v>
          </cell>
          <cell r="B1532" t="str">
            <v>REAJ.GANAD.S/CONT.VTA.CART.ADQ.INST.FINAN.LIQ BCOM, BBC, BCC</v>
          </cell>
          <cell r="C1532">
            <v>-1</v>
          </cell>
          <cell r="D1532">
            <v>-1</v>
          </cell>
          <cell r="E1532">
            <v>0</v>
          </cell>
          <cell r="F1532">
            <v>2</v>
          </cell>
          <cell r="G1532">
            <v>2</v>
          </cell>
          <cell r="H1532">
            <v>2</v>
          </cell>
          <cell r="I1532">
            <v>2</v>
          </cell>
          <cell r="J1532">
            <v>2</v>
          </cell>
          <cell r="K1532">
            <v>2</v>
          </cell>
        </row>
        <row r="1533">
          <cell r="A1533" t="str">
            <v>17KJNZN</v>
          </cell>
          <cell r="B1533" t="str">
            <v>REAJ.GANAD.S/CONT.VTA.CART.ADQ.INST.FINAN.LIQ O.IN, BBC, BCC</v>
          </cell>
          <cell r="C1533">
            <v>0</v>
          </cell>
          <cell r="D1533">
            <v>0</v>
          </cell>
          <cell r="E1533">
            <v>0</v>
          </cell>
          <cell r="F1533">
            <v>0</v>
          </cell>
          <cell r="G1533">
            <v>0</v>
          </cell>
          <cell r="H1533">
            <v>0</v>
          </cell>
          <cell r="I1533">
            <v>0</v>
          </cell>
          <cell r="J1533">
            <v>0</v>
          </cell>
          <cell r="K1533">
            <v>0</v>
          </cell>
        </row>
        <row r="1534">
          <cell r="A1534" t="str">
            <v>17KKNZN</v>
          </cell>
          <cell r="B1534" t="str">
            <v>REAJ.GANAD.S/LC CONTRATO C.BECH P.CESION CARTERA M, BBC, BCC</v>
          </cell>
          <cell r="C1534">
            <v>0</v>
          </cell>
          <cell r="D1534">
            <v>0</v>
          </cell>
          <cell r="E1534">
            <v>0</v>
          </cell>
          <cell r="F1534">
            <v>0</v>
          </cell>
          <cell r="G1534">
            <v>0</v>
          </cell>
          <cell r="H1534">
            <v>0</v>
          </cell>
          <cell r="I1534">
            <v>0</v>
          </cell>
          <cell r="J1534">
            <v>0</v>
          </cell>
          <cell r="K1534">
            <v>0</v>
          </cell>
        </row>
        <row r="1535">
          <cell r="A1535" t="str">
            <v>17KLNZN</v>
          </cell>
          <cell r="B1535" t="str">
            <v>REAJ.GANAD.S/LC P.CAPITAL DE TRABAJO BCOS.COMERC., BBC, BCC,</v>
          </cell>
          <cell r="C1535">
            <v>0</v>
          </cell>
          <cell r="D1535">
            <v>0</v>
          </cell>
          <cell r="E1535">
            <v>0</v>
          </cell>
          <cell r="F1535">
            <v>0</v>
          </cell>
          <cell r="G1535">
            <v>0</v>
          </cell>
          <cell r="H1535">
            <v>0</v>
          </cell>
          <cell r="I1535">
            <v>0</v>
          </cell>
          <cell r="J1535">
            <v>0</v>
          </cell>
          <cell r="K1535">
            <v>0</v>
          </cell>
        </row>
        <row r="1536">
          <cell r="A1536" t="str">
            <v>17KMNZN</v>
          </cell>
          <cell r="B1536" t="str">
            <v>REAJ.GANAD.S/LC P.CAPITAL DE TRABAJO OTRAS INSTIT., BBC, BCC</v>
          </cell>
          <cell r="C1536">
            <v>0</v>
          </cell>
          <cell r="D1536">
            <v>0</v>
          </cell>
          <cell r="E1536">
            <v>0</v>
          </cell>
          <cell r="F1536">
            <v>0</v>
          </cell>
          <cell r="G1536">
            <v>0</v>
          </cell>
          <cell r="H1536">
            <v>0</v>
          </cell>
          <cell r="I1536">
            <v>0</v>
          </cell>
          <cell r="J1536">
            <v>0</v>
          </cell>
          <cell r="K1536">
            <v>0</v>
          </cell>
        </row>
        <row r="1537">
          <cell r="A1537" t="str">
            <v>17KNNZN</v>
          </cell>
          <cell r="B1537" t="str">
            <v>REAJ.GANAD.S/LC P.CAPITAL DE TRABAJO BANCO ESTADO, BBC, BCC,</v>
          </cell>
          <cell r="C1537">
            <v>0</v>
          </cell>
          <cell r="D1537">
            <v>0</v>
          </cell>
          <cell r="E1537">
            <v>0</v>
          </cell>
          <cell r="F1537">
            <v>0</v>
          </cell>
          <cell r="G1537">
            <v>0</v>
          </cell>
          <cell r="H1537">
            <v>0</v>
          </cell>
          <cell r="I1537">
            <v>0</v>
          </cell>
          <cell r="J1537">
            <v>0</v>
          </cell>
          <cell r="K1537">
            <v>0</v>
          </cell>
        </row>
        <row r="1538">
          <cell r="A1538" t="str">
            <v>17KPNZN</v>
          </cell>
          <cell r="B1538" t="str">
            <v>REAJ.GANAD.S/PRESTAMOS ESPECIALES, BBC, BCC, NAC</v>
          </cell>
          <cell r="C1538">
            <v>0</v>
          </cell>
          <cell r="D1538">
            <v>0</v>
          </cell>
          <cell r="E1538">
            <v>0</v>
          </cell>
          <cell r="F1538">
            <v>0</v>
          </cell>
          <cell r="G1538">
            <v>0</v>
          </cell>
          <cell r="H1538">
            <v>0</v>
          </cell>
          <cell r="I1538">
            <v>0</v>
          </cell>
          <cell r="J1538">
            <v>0</v>
          </cell>
          <cell r="K1538">
            <v>0</v>
          </cell>
        </row>
        <row r="1539">
          <cell r="A1539" t="str">
            <v>17KQNZN</v>
          </cell>
          <cell r="B1539" t="str">
            <v>REAJ.GANAD.S/REFINANCIAMIENTOS A CORFO MN, BBC, BCC, NAC</v>
          </cell>
          <cell r="C1539">
            <v>0</v>
          </cell>
          <cell r="D1539">
            <v>0</v>
          </cell>
          <cell r="E1539">
            <v>0</v>
          </cell>
          <cell r="F1539">
            <v>0</v>
          </cell>
          <cell r="G1539">
            <v>0</v>
          </cell>
          <cell r="H1539">
            <v>0</v>
          </cell>
          <cell r="I1539">
            <v>0</v>
          </cell>
          <cell r="J1539">
            <v>0</v>
          </cell>
          <cell r="K1539">
            <v>0</v>
          </cell>
        </row>
        <row r="1540">
          <cell r="A1540" t="str">
            <v>17KRNZN</v>
          </cell>
          <cell r="B1540" t="str">
            <v>REAJ.GANAD.S/PRESTAMOS A BANCOS COMERCIALES MN, BBC, BCC, NA</v>
          </cell>
          <cell r="C1540">
            <v>0</v>
          </cell>
          <cell r="D1540">
            <v>0</v>
          </cell>
          <cell r="E1540">
            <v>0</v>
          </cell>
          <cell r="F1540">
            <v>0</v>
          </cell>
          <cell r="G1540">
            <v>0</v>
          </cell>
          <cell r="H1540">
            <v>0</v>
          </cell>
          <cell r="I1540">
            <v>0</v>
          </cell>
          <cell r="J1540">
            <v>0</v>
          </cell>
          <cell r="K1540">
            <v>0</v>
          </cell>
        </row>
        <row r="1541">
          <cell r="A1541" t="str">
            <v>17KSNZN</v>
          </cell>
          <cell r="B1541" t="str">
            <v>REAJ.GANAD.S/PAGARES ADQUIRIDOS A OTRAS INSTITUC., BBC, BCC,</v>
          </cell>
          <cell r="C1541">
            <v>0</v>
          </cell>
          <cell r="D1541">
            <v>0</v>
          </cell>
          <cell r="E1541">
            <v>0</v>
          </cell>
          <cell r="F1541">
            <v>0</v>
          </cell>
          <cell r="G1541">
            <v>0</v>
          </cell>
          <cell r="H1541">
            <v>0</v>
          </cell>
          <cell r="I1541">
            <v>0</v>
          </cell>
          <cell r="J1541">
            <v>0</v>
          </cell>
          <cell r="K1541">
            <v>0</v>
          </cell>
        </row>
        <row r="1542">
          <cell r="A1542" t="str">
            <v>17KTNZN</v>
          </cell>
          <cell r="B1542" t="str">
            <v xml:space="preserve">REAJ.GANAD.S/PAGARES FISCO POR TRANSFERENCIAS MN, BBC, BCC, </v>
          </cell>
          <cell r="C1542">
            <v>-1049</v>
          </cell>
          <cell r="D1542">
            <v>-1211</v>
          </cell>
          <cell r="E1542">
            <v>790</v>
          </cell>
          <cell r="F1542">
            <v>4389</v>
          </cell>
          <cell r="G1542">
            <v>5364</v>
          </cell>
          <cell r="H1542">
            <v>4373</v>
          </cell>
          <cell r="I1542">
            <v>3997</v>
          </cell>
          <cell r="J1542">
            <v>3776</v>
          </cell>
          <cell r="K1542">
            <v>4121</v>
          </cell>
        </row>
        <row r="1543">
          <cell r="A1543" t="str">
            <v>17KUNZN</v>
          </cell>
          <cell r="B1543" t="str">
            <v>REAJ.GANAD.S/CPRA.CARTERA C.PACTO REVTA.PCDO.BCOM., BBC, BCC</v>
          </cell>
          <cell r="C1543">
            <v>0</v>
          </cell>
          <cell r="D1543">
            <v>0</v>
          </cell>
          <cell r="E1543">
            <v>0</v>
          </cell>
          <cell r="F1543">
            <v>0</v>
          </cell>
          <cell r="G1543">
            <v>0</v>
          </cell>
          <cell r="H1543">
            <v>0</v>
          </cell>
          <cell r="I1543">
            <v>0</v>
          </cell>
          <cell r="J1543">
            <v>0</v>
          </cell>
          <cell r="K1543">
            <v>0</v>
          </cell>
        </row>
        <row r="1544">
          <cell r="A1544" t="str">
            <v>17KVNZN</v>
          </cell>
          <cell r="B1544" t="str">
            <v>REAJ.GANAD.S/CPRA.CARTERA C.PACTO REVTA.PCDO.O.INS, BBC, BCC</v>
          </cell>
          <cell r="C1544">
            <v>0</v>
          </cell>
          <cell r="D1544">
            <v>0</v>
          </cell>
          <cell r="E1544">
            <v>0</v>
          </cell>
          <cell r="F1544">
            <v>0</v>
          </cell>
          <cell r="G1544">
            <v>0</v>
          </cell>
          <cell r="H1544">
            <v>0</v>
          </cell>
          <cell r="I1544">
            <v>0</v>
          </cell>
          <cell r="J1544">
            <v>0</v>
          </cell>
          <cell r="K1544">
            <v>0</v>
          </cell>
        </row>
        <row r="1545">
          <cell r="A1545" t="str">
            <v>17KWNZN</v>
          </cell>
          <cell r="B1545" t="str">
            <v>REAJ.GANAD.S/CPRA.CARTERA C.PACTO REVTA PLTS.AC155, BBC, BCC</v>
          </cell>
          <cell r="C1545">
            <v>0</v>
          </cell>
          <cell r="D1545">
            <v>0</v>
          </cell>
          <cell r="E1545">
            <v>0</v>
          </cell>
          <cell r="F1545">
            <v>0</v>
          </cell>
          <cell r="G1545">
            <v>0</v>
          </cell>
          <cell r="H1545">
            <v>0</v>
          </cell>
          <cell r="I1545">
            <v>0</v>
          </cell>
          <cell r="J1545">
            <v>0</v>
          </cell>
          <cell r="K1545">
            <v>0</v>
          </cell>
        </row>
        <row r="1546">
          <cell r="A1546" t="str">
            <v>17KXNZN</v>
          </cell>
          <cell r="B1546" t="str">
            <v>REAJ.GANAD.S/DEUDORES P/CANJE DE VHR A CAR MN, BBC, BCC, NAC</v>
          </cell>
          <cell r="C1546">
            <v>0</v>
          </cell>
          <cell r="D1546">
            <v>0</v>
          </cell>
          <cell r="E1546">
            <v>0</v>
          </cell>
          <cell r="F1546">
            <v>0</v>
          </cell>
          <cell r="G1546">
            <v>0</v>
          </cell>
          <cell r="H1546">
            <v>0</v>
          </cell>
          <cell r="I1546">
            <v>0</v>
          </cell>
          <cell r="J1546">
            <v>0</v>
          </cell>
          <cell r="K1546">
            <v>0</v>
          </cell>
        </row>
        <row r="1547">
          <cell r="A1547" t="str">
            <v>17KYNZN</v>
          </cell>
          <cell r="B1547" t="str">
            <v>REAJ.GANAD.S/REPROG.CRED.DE CONSUMO BCOMER.MN, BBC, BCC, NAC</v>
          </cell>
          <cell r="C1547">
            <v>0</v>
          </cell>
          <cell r="D1547">
            <v>0</v>
          </cell>
          <cell r="E1547">
            <v>0</v>
          </cell>
          <cell r="F1547">
            <v>0</v>
          </cell>
          <cell r="G1547">
            <v>0</v>
          </cell>
          <cell r="H1547">
            <v>0</v>
          </cell>
          <cell r="I1547">
            <v>0</v>
          </cell>
          <cell r="J1547">
            <v>0</v>
          </cell>
          <cell r="K1547">
            <v>0</v>
          </cell>
        </row>
        <row r="1548">
          <cell r="A1548" t="str">
            <v>17KZNZN</v>
          </cell>
          <cell r="B1548" t="str">
            <v>REAJ.GANAD.S/REPROG.CRED.CONSUMO BCO.ESTADO MN, BBC, BCC, NA</v>
          </cell>
          <cell r="C1548">
            <v>-2700</v>
          </cell>
          <cell r="D1548">
            <v>-3118</v>
          </cell>
          <cell r="E1548">
            <v>2034</v>
          </cell>
          <cell r="F1548">
            <v>11302</v>
          </cell>
          <cell r="G1548">
            <v>13875</v>
          </cell>
          <cell r="H1548">
            <v>11099</v>
          </cell>
          <cell r="I1548">
            <v>10023</v>
          </cell>
          <cell r="J1548">
            <v>9388</v>
          </cell>
          <cell r="K1548">
            <v>10378</v>
          </cell>
        </row>
        <row r="1549">
          <cell r="A1549" t="str">
            <v>17MANZN</v>
          </cell>
          <cell r="B1549" t="str">
            <v>REAJ.GANAD.S/REPROG.CRED.CONSUMO OTRAS INSTITUC.MN, BBC, BCC</v>
          </cell>
          <cell r="C1549">
            <v>0</v>
          </cell>
          <cell r="D1549">
            <v>0</v>
          </cell>
          <cell r="E1549">
            <v>0</v>
          </cell>
          <cell r="F1549">
            <v>0</v>
          </cell>
          <cell r="G1549">
            <v>0</v>
          </cell>
          <cell r="H1549">
            <v>0</v>
          </cell>
          <cell r="I1549">
            <v>0</v>
          </cell>
          <cell r="J1549">
            <v>0</v>
          </cell>
          <cell r="K1549">
            <v>0</v>
          </cell>
        </row>
        <row r="1550">
          <cell r="A1550" t="str">
            <v>17MBNZN</v>
          </cell>
          <cell r="B1550" t="str">
            <v xml:space="preserve">REAJ.GANAD.S/REPROG.DEUDAS SEC.PROD.AC.1578 BECH, BBC, BCC, </v>
          </cell>
          <cell r="C1550">
            <v>0</v>
          </cell>
          <cell r="D1550">
            <v>0</v>
          </cell>
          <cell r="E1550">
            <v>0</v>
          </cell>
          <cell r="F1550">
            <v>0</v>
          </cell>
          <cell r="G1550">
            <v>0</v>
          </cell>
          <cell r="H1550">
            <v>0</v>
          </cell>
          <cell r="I1550">
            <v>0</v>
          </cell>
          <cell r="J1550">
            <v>0</v>
          </cell>
          <cell r="K1550">
            <v>0</v>
          </cell>
        </row>
        <row r="1551">
          <cell r="A1551" t="str">
            <v>17MCNZN</v>
          </cell>
          <cell r="B1551" t="str">
            <v>REAJ.GANAD.S/REPROG.DEUDAS SEC.PROD.AC.1578 BCOM., BBC, BCC,</v>
          </cell>
          <cell r="C1551">
            <v>0</v>
          </cell>
          <cell r="D1551">
            <v>0</v>
          </cell>
          <cell r="E1551">
            <v>0</v>
          </cell>
          <cell r="F1551">
            <v>0</v>
          </cell>
          <cell r="G1551">
            <v>0</v>
          </cell>
          <cell r="H1551">
            <v>0</v>
          </cell>
          <cell r="I1551">
            <v>0</v>
          </cell>
          <cell r="J1551">
            <v>0</v>
          </cell>
          <cell r="K1551">
            <v>0</v>
          </cell>
        </row>
        <row r="1552">
          <cell r="A1552" t="str">
            <v>17MDNZN</v>
          </cell>
          <cell r="B1552" t="str">
            <v>REAJ.GANAD.S/REPROG.DEUDAS SEC.PROD.AC.1578 O.INST, BBC, BCC</v>
          </cell>
          <cell r="C1552">
            <v>0</v>
          </cell>
          <cell r="D1552">
            <v>0</v>
          </cell>
          <cell r="E1552">
            <v>0</v>
          </cell>
          <cell r="F1552">
            <v>0</v>
          </cell>
          <cell r="G1552">
            <v>0</v>
          </cell>
          <cell r="H1552">
            <v>0</v>
          </cell>
          <cell r="I1552">
            <v>0</v>
          </cell>
          <cell r="J1552">
            <v>0</v>
          </cell>
          <cell r="K1552">
            <v>0</v>
          </cell>
        </row>
        <row r="1553">
          <cell r="A1553" t="str">
            <v>17MENZN</v>
          </cell>
          <cell r="B1553" t="str">
            <v>REAJ.GANAD.S/DESCTO.INSTR.FINANCIEROS B.COMERCIALE, BBC, BCC</v>
          </cell>
          <cell r="C1553">
            <v>0</v>
          </cell>
          <cell r="D1553">
            <v>0</v>
          </cell>
          <cell r="E1553">
            <v>0</v>
          </cell>
          <cell r="F1553">
            <v>0</v>
          </cell>
          <cell r="G1553">
            <v>0</v>
          </cell>
          <cell r="H1553">
            <v>0</v>
          </cell>
          <cell r="I1553">
            <v>0</v>
          </cell>
          <cell r="J1553">
            <v>0</v>
          </cell>
          <cell r="K1553">
            <v>0</v>
          </cell>
        </row>
        <row r="1554">
          <cell r="A1554" t="str">
            <v>17MFNZN</v>
          </cell>
          <cell r="B1554" t="str">
            <v>REAJ.GANAD.S/DESCTO.INSTR.FINANCIEROS OTRAS INSTIT, BBC, BCC</v>
          </cell>
          <cell r="C1554">
            <v>0</v>
          </cell>
          <cell r="D1554">
            <v>0</v>
          </cell>
          <cell r="E1554">
            <v>0</v>
          </cell>
          <cell r="F1554">
            <v>0</v>
          </cell>
          <cell r="G1554">
            <v>0</v>
          </cell>
          <cell r="H1554">
            <v>0</v>
          </cell>
          <cell r="I1554">
            <v>0</v>
          </cell>
          <cell r="J1554">
            <v>0</v>
          </cell>
          <cell r="K1554">
            <v>0</v>
          </cell>
        </row>
        <row r="1555">
          <cell r="A1555" t="str">
            <v>17MGNZN</v>
          </cell>
          <cell r="B1555" t="str">
            <v>REAJ.GANAD.S/VTA.DE CBIO A PLAZO C/FTO M/E O.INST., BBC, BCC</v>
          </cell>
          <cell r="C1555">
            <v>0</v>
          </cell>
          <cell r="D1555">
            <v>0</v>
          </cell>
          <cell r="E1555">
            <v>0</v>
          </cell>
          <cell r="F1555">
            <v>0</v>
          </cell>
          <cell r="G1555">
            <v>0</v>
          </cell>
          <cell r="H1555">
            <v>0</v>
          </cell>
          <cell r="I1555">
            <v>0</v>
          </cell>
          <cell r="J1555">
            <v>0</v>
          </cell>
          <cell r="K1555">
            <v>0</v>
          </cell>
        </row>
        <row r="1556">
          <cell r="A1556" t="str">
            <v>17MHNZN</v>
          </cell>
          <cell r="B1556" t="str">
            <v>REAJ.GANAD.S/LC MEDIANO PLAZO BANCOS COMERCIALES M, BBC, BCC</v>
          </cell>
          <cell r="C1556">
            <v>0</v>
          </cell>
          <cell r="D1556">
            <v>0</v>
          </cell>
          <cell r="E1556">
            <v>0</v>
          </cell>
          <cell r="F1556">
            <v>0</v>
          </cell>
          <cell r="G1556">
            <v>0</v>
          </cell>
          <cell r="H1556">
            <v>0</v>
          </cell>
          <cell r="I1556">
            <v>0</v>
          </cell>
          <cell r="J1556">
            <v>0</v>
          </cell>
          <cell r="K1556">
            <v>0</v>
          </cell>
        </row>
        <row r="1557">
          <cell r="A1557" t="str">
            <v>17MINZN</v>
          </cell>
          <cell r="B1557" t="str">
            <v>REAJ.GANAD.S/LC MEDIANO PLAZO OTRAS INSTITUCIONES, BBC, BCC,</v>
          </cell>
          <cell r="C1557">
            <v>0</v>
          </cell>
          <cell r="D1557">
            <v>0</v>
          </cell>
          <cell r="E1557">
            <v>0</v>
          </cell>
          <cell r="F1557">
            <v>0</v>
          </cell>
          <cell r="G1557">
            <v>0</v>
          </cell>
          <cell r="H1557">
            <v>0</v>
          </cell>
          <cell r="I1557">
            <v>0</v>
          </cell>
          <cell r="J1557">
            <v>0</v>
          </cell>
          <cell r="K1557">
            <v>0</v>
          </cell>
        </row>
        <row r="1558">
          <cell r="A1558" t="str">
            <v>17MJNZN</v>
          </cell>
          <cell r="B1558" t="str">
            <v>REAJ.GANAD.S/LC MEDIANO PLAZO BANCO DEL ESTADO MN, BBC, BCC,</v>
          </cell>
          <cell r="C1558">
            <v>0</v>
          </cell>
          <cell r="D1558">
            <v>0</v>
          </cell>
          <cell r="E1558">
            <v>0</v>
          </cell>
          <cell r="F1558">
            <v>0</v>
          </cell>
          <cell r="G1558">
            <v>0</v>
          </cell>
          <cell r="H1558">
            <v>0</v>
          </cell>
          <cell r="I1558">
            <v>0</v>
          </cell>
          <cell r="J1558">
            <v>0</v>
          </cell>
          <cell r="K1558">
            <v>0</v>
          </cell>
        </row>
        <row r="1559">
          <cell r="A1559" t="str">
            <v>17MPNZN</v>
          </cell>
          <cell r="B1559" t="str">
            <v>REAJ.GAN S/CREDITO P/DEP ACDO 1657-09 OTRAS INST., BBC, BCC,</v>
          </cell>
          <cell r="C1559">
            <v>0</v>
          </cell>
          <cell r="D1559">
            <v>0</v>
          </cell>
          <cell r="E1559">
            <v>0</v>
          </cell>
          <cell r="F1559">
            <v>0</v>
          </cell>
          <cell r="G1559">
            <v>0</v>
          </cell>
          <cell r="H1559">
            <v>0</v>
          </cell>
          <cell r="I1559">
            <v>0</v>
          </cell>
          <cell r="J1559">
            <v>0</v>
          </cell>
          <cell r="K1559">
            <v>0</v>
          </cell>
        </row>
        <row r="1560">
          <cell r="A1560" t="str">
            <v>17MQNZN</v>
          </cell>
          <cell r="B1560" t="str">
            <v>REAJ.GAN.S/L/C.P.DEPOSITOS ACDO.1657-09 BECH MN, BBC, BCC, N</v>
          </cell>
          <cell r="C1560">
            <v>0</v>
          </cell>
          <cell r="D1560">
            <v>0</v>
          </cell>
          <cell r="E1560">
            <v>0</v>
          </cell>
          <cell r="F1560">
            <v>0</v>
          </cell>
          <cell r="G1560">
            <v>0</v>
          </cell>
          <cell r="H1560">
            <v>0</v>
          </cell>
          <cell r="I1560">
            <v>0</v>
          </cell>
          <cell r="J1560">
            <v>0</v>
          </cell>
          <cell r="K1560">
            <v>0</v>
          </cell>
        </row>
        <row r="1561">
          <cell r="A1561" t="str">
            <v>17MRNZN</v>
          </cell>
          <cell r="B1561" t="str">
            <v>REAJ.GAN POR VALORES P.RECIBIR CORFO LEY 18401, BBC, BCC, NA</v>
          </cell>
          <cell r="C1561">
            <v>-5</v>
          </cell>
          <cell r="D1561">
            <v>-6</v>
          </cell>
          <cell r="E1561">
            <v>4</v>
          </cell>
          <cell r="F1561">
            <v>21</v>
          </cell>
          <cell r="G1561">
            <v>25</v>
          </cell>
          <cell r="H1561">
            <v>21</v>
          </cell>
          <cell r="I1561">
            <v>19</v>
          </cell>
          <cell r="J1561">
            <v>18</v>
          </cell>
          <cell r="K1561">
            <v>19</v>
          </cell>
        </row>
        <row r="1562">
          <cell r="A1562" t="str">
            <v>17MYNZN</v>
          </cell>
          <cell r="B1562" t="str">
            <v>REAJ.GAN.P.TRANS.FISCAL ART.13 LEY 18401 MN, BBC, BCC, NAC</v>
          </cell>
          <cell r="C1562">
            <v>-597</v>
          </cell>
          <cell r="D1562">
            <v>-690</v>
          </cell>
          <cell r="E1562">
            <v>450</v>
          </cell>
          <cell r="F1562">
            <v>2500</v>
          </cell>
          <cell r="G1562">
            <v>3056</v>
          </cell>
          <cell r="H1562">
            <v>2456</v>
          </cell>
          <cell r="I1562">
            <v>2224</v>
          </cell>
          <cell r="J1562">
            <v>2087</v>
          </cell>
          <cell r="K1562">
            <v>2301</v>
          </cell>
        </row>
        <row r="1563">
          <cell r="A1563" t="str">
            <v>17MSNZN</v>
          </cell>
          <cell r="B1563" t="str">
            <v>REAJ GAN.S/CRED.MOD.UNO LIBOR AJUSTADO AC.1686 BCO, BBC, BCC</v>
          </cell>
          <cell r="C1563">
            <v>-2</v>
          </cell>
          <cell r="D1563">
            <v>-2</v>
          </cell>
          <cell r="E1563">
            <v>1</v>
          </cell>
          <cell r="F1563">
            <v>1</v>
          </cell>
          <cell r="G1563">
            <v>1</v>
          </cell>
          <cell r="H1563">
            <v>1</v>
          </cell>
          <cell r="I1563">
            <v>1</v>
          </cell>
          <cell r="J1563">
            <v>1</v>
          </cell>
          <cell r="K1563">
            <v>1</v>
          </cell>
        </row>
        <row r="1564">
          <cell r="A1564" t="str">
            <v>17MTNZN</v>
          </cell>
          <cell r="B1564" t="str">
            <v>REAJ.GAN S/CRED MOD UNO LIBOR AJUSTADO AC1686 BECH, BBC, BCC</v>
          </cell>
          <cell r="C1564">
            <v>0</v>
          </cell>
          <cell r="D1564">
            <v>0</v>
          </cell>
          <cell r="E1564">
            <v>0</v>
          </cell>
          <cell r="F1564">
            <v>0</v>
          </cell>
          <cell r="G1564">
            <v>0</v>
          </cell>
          <cell r="H1564">
            <v>0</v>
          </cell>
          <cell r="I1564">
            <v>0</v>
          </cell>
          <cell r="J1564">
            <v>0</v>
          </cell>
          <cell r="K1564">
            <v>0</v>
          </cell>
        </row>
        <row r="1565">
          <cell r="A1565" t="str">
            <v>17NBNZN</v>
          </cell>
          <cell r="B1565" t="str">
            <v>REAJ.GAN S/CRED.MOD UNO TIP 91-365 BCOS COMERC., BBC, BCC, N</v>
          </cell>
          <cell r="C1565">
            <v>0</v>
          </cell>
          <cell r="D1565">
            <v>0</v>
          </cell>
          <cell r="E1565">
            <v>0</v>
          </cell>
          <cell r="F1565">
            <v>0</v>
          </cell>
          <cell r="G1565">
            <v>0</v>
          </cell>
          <cell r="H1565">
            <v>0</v>
          </cell>
          <cell r="I1565">
            <v>0</v>
          </cell>
          <cell r="J1565">
            <v>0</v>
          </cell>
          <cell r="K1565">
            <v>0</v>
          </cell>
        </row>
        <row r="1566">
          <cell r="A1566" t="str">
            <v>17NFNZN</v>
          </cell>
          <cell r="B1566" t="str">
            <v>REAJ.GAN.S.CRED.MOD.UNO.TIP 91-365 BCO.DEL ESTADO, BBC, BCC,</v>
          </cell>
          <cell r="C1566">
            <v>0</v>
          </cell>
          <cell r="D1566">
            <v>0</v>
          </cell>
          <cell r="E1566">
            <v>0</v>
          </cell>
          <cell r="F1566">
            <v>0</v>
          </cell>
          <cell r="G1566">
            <v>0</v>
          </cell>
          <cell r="H1566">
            <v>0</v>
          </cell>
          <cell r="I1566">
            <v>0</v>
          </cell>
          <cell r="J1566">
            <v>0</v>
          </cell>
          <cell r="K1566">
            <v>0</v>
          </cell>
        </row>
        <row r="1567">
          <cell r="A1567" t="str">
            <v>17MVNZN</v>
          </cell>
          <cell r="B1567" t="str">
            <v>REAJ.GAN S/CRED MOD DOS LIBOR AJUST.AC.1686 B.COM, BBC, BCC,</v>
          </cell>
          <cell r="C1567">
            <v>-2</v>
          </cell>
          <cell r="D1567">
            <v>-2</v>
          </cell>
          <cell r="E1567">
            <v>1</v>
          </cell>
          <cell r="F1567">
            <v>7</v>
          </cell>
          <cell r="G1567">
            <v>9</v>
          </cell>
          <cell r="H1567">
            <v>7</v>
          </cell>
          <cell r="I1567">
            <v>6</v>
          </cell>
          <cell r="J1567">
            <v>6</v>
          </cell>
          <cell r="K1567">
            <v>6</v>
          </cell>
        </row>
        <row r="1568">
          <cell r="A1568" t="str">
            <v>17MZNZN</v>
          </cell>
          <cell r="B1568" t="str">
            <v>REAJ.GAN.S.CRED MOD.DOS LIB.AJUS.AC1686 OT.INST.MN, BBC, BCC</v>
          </cell>
          <cell r="C1568">
            <v>0</v>
          </cell>
          <cell r="D1568">
            <v>0</v>
          </cell>
          <cell r="E1568">
            <v>0</v>
          </cell>
          <cell r="F1568">
            <v>0</v>
          </cell>
          <cell r="G1568">
            <v>0</v>
          </cell>
          <cell r="H1568">
            <v>0</v>
          </cell>
          <cell r="I1568">
            <v>0</v>
          </cell>
          <cell r="J1568">
            <v>0</v>
          </cell>
          <cell r="K1568">
            <v>0</v>
          </cell>
        </row>
        <row r="1569">
          <cell r="A1569" t="str">
            <v>17AYNZN</v>
          </cell>
          <cell r="B1569" t="str">
            <v>REAJ.GAN.S.CRED.MOD.DOS TIP 91-365 BCOS.COMERC.MN, BBC, BCC,</v>
          </cell>
          <cell r="C1569">
            <v>0</v>
          </cell>
          <cell r="D1569">
            <v>0</v>
          </cell>
          <cell r="E1569">
            <v>0</v>
          </cell>
          <cell r="F1569">
            <v>0</v>
          </cell>
          <cell r="G1569">
            <v>0</v>
          </cell>
          <cell r="H1569">
            <v>0</v>
          </cell>
          <cell r="I1569">
            <v>0</v>
          </cell>
          <cell r="J1569">
            <v>0</v>
          </cell>
          <cell r="K1569">
            <v>0</v>
          </cell>
        </row>
        <row r="1570">
          <cell r="A1570" t="str">
            <v>17MWNZN</v>
          </cell>
          <cell r="B1570" t="str">
            <v>REAJ GAN S/CRED MOD DOS TIP 91-365 BECH, BBC, BCC, NAC</v>
          </cell>
          <cell r="C1570">
            <v>0</v>
          </cell>
          <cell r="D1570">
            <v>0</v>
          </cell>
          <cell r="E1570">
            <v>0</v>
          </cell>
          <cell r="F1570">
            <v>0</v>
          </cell>
          <cell r="G1570">
            <v>0</v>
          </cell>
          <cell r="H1570">
            <v>0</v>
          </cell>
          <cell r="I1570">
            <v>0</v>
          </cell>
          <cell r="J1570">
            <v>0</v>
          </cell>
          <cell r="K1570">
            <v>0</v>
          </cell>
        </row>
        <row r="1571">
          <cell r="A1571" t="str">
            <v>17MXNZN</v>
          </cell>
          <cell r="B1571" t="str">
            <v>REAJ.GAN P/VALORES REC.POR VENTA ACCIONES MN, BBC, BCC, NAC</v>
          </cell>
          <cell r="C1571">
            <v>0</v>
          </cell>
          <cell r="D1571">
            <v>0</v>
          </cell>
          <cell r="E1571">
            <v>0</v>
          </cell>
          <cell r="F1571">
            <v>0</v>
          </cell>
          <cell r="G1571">
            <v>0</v>
          </cell>
          <cell r="H1571">
            <v>0</v>
          </cell>
          <cell r="I1571">
            <v>0</v>
          </cell>
          <cell r="J1571">
            <v>0</v>
          </cell>
          <cell r="K1571">
            <v>0</v>
          </cell>
        </row>
        <row r="1572">
          <cell r="A1572" t="str">
            <v>17NANZN</v>
          </cell>
          <cell r="B1572" t="str">
            <v>REAJ.GAN POR REPROGRAMACION OPERACIONES CAF, BBC, BCC, NAC</v>
          </cell>
          <cell r="C1572">
            <v>0</v>
          </cell>
          <cell r="D1572">
            <v>0</v>
          </cell>
          <cell r="E1572">
            <v>0</v>
          </cell>
          <cell r="F1572">
            <v>0</v>
          </cell>
          <cell r="G1572">
            <v>0</v>
          </cell>
          <cell r="H1572">
            <v>0</v>
          </cell>
          <cell r="I1572">
            <v>0</v>
          </cell>
          <cell r="J1572">
            <v>0</v>
          </cell>
          <cell r="K1572">
            <v>0</v>
          </cell>
        </row>
        <row r="1573">
          <cell r="A1573" t="str">
            <v>17NCNZN</v>
          </cell>
          <cell r="B1573" t="str">
            <v>REAJ.GAN.S/REPROGRAMACION DEUDAS AC.1589 BCOS.COM., BBC, BCC</v>
          </cell>
          <cell r="C1573">
            <v>0</v>
          </cell>
          <cell r="D1573">
            <v>0</v>
          </cell>
          <cell r="E1573">
            <v>0</v>
          </cell>
          <cell r="F1573">
            <v>0</v>
          </cell>
          <cell r="G1573">
            <v>0</v>
          </cell>
          <cell r="H1573">
            <v>0</v>
          </cell>
          <cell r="I1573">
            <v>0</v>
          </cell>
          <cell r="J1573">
            <v>0</v>
          </cell>
          <cell r="K1573">
            <v>0</v>
          </cell>
        </row>
        <row r="1574">
          <cell r="A1574" t="str">
            <v>17AZNZN</v>
          </cell>
          <cell r="B1574" t="str">
            <v>REAJ.GAN.S.L.C PARA CONSTITUIR RESERVA TECNICA BC, BBC, BCC,</v>
          </cell>
          <cell r="C1574">
            <v>0</v>
          </cell>
          <cell r="D1574">
            <v>0</v>
          </cell>
          <cell r="E1574">
            <v>0</v>
          </cell>
          <cell r="F1574">
            <v>0</v>
          </cell>
          <cell r="G1574">
            <v>0</v>
          </cell>
          <cell r="H1574">
            <v>0</v>
          </cell>
          <cell r="I1574">
            <v>0</v>
          </cell>
          <cell r="J1574">
            <v>0</v>
          </cell>
          <cell r="K1574">
            <v>0</v>
          </cell>
        </row>
        <row r="1575">
          <cell r="A1575" t="str">
            <v>17NJNZN</v>
          </cell>
          <cell r="B1575" t="str">
            <v>REAJ.GAN.S/L/C CONST.RESERVA TECNICA OTS.INST., BBC, BCC, NA</v>
          </cell>
          <cell r="C1575">
            <v>0</v>
          </cell>
          <cell r="D1575">
            <v>0</v>
          </cell>
          <cell r="E1575">
            <v>0</v>
          </cell>
          <cell r="F1575">
            <v>0</v>
          </cell>
          <cell r="G1575">
            <v>0</v>
          </cell>
          <cell r="H1575">
            <v>0</v>
          </cell>
          <cell r="I1575">
            <v>0</v>
          </cell>
          <cell r="J1575">
            <v>0</v>
          </cell>
          <cell r="K1575">
            <v>0</v>
          </cell>
        </row>
        <row r="1576">
          <cell r="A1576" t="str">
            <v>17NDNZN</v>
          </cell>
          <cell r="B1576" t="str">
            <v>REAJ.GAN S/L/C PARA CONSTITUIR RESERVA TEC.BECH MN, BBC, BCC</v>
          </cell>
          <cell r="C1576">
            <v>0</v>
          </cell>
          <cell r="D1576">
            <v>0</v>
          </cell>
          <cell r="E1576">
            <v>0</v>
          </cell>
          <cell r="F1576">
            <v>0</v>
          </cell>
          <cell r="G1576">
            <v>0</v>
          </cell>
          <cell r="H1576">
            <v>0</v>
          </cell>
          <cell r="I1576">
            <v>0</v>
          </cell>
          <cell r="J1576">
            <v>0</v>
          </cell>
          <cell r="K1576">
            <v>0</v>
          </cell>
        </row>
        <row r="1577">
          <cell r="A1577" t="str">
            <v>17NENZN</v>
          </cell>
          <cell r="B1577" t="str">
            <v>REAJ.GAN S/CRED INSA SA. EN LIQUIDAC.ACDO.1792, BBC, BCC, NA</v>
          </cell>
          <cell r="C1577">
            <v>0</v>
          </cell>
          <cell r="D1577">
            <v>0</v>
          </cell>
          <cell r="E1577">
            <v>0</v>
          </cell>
          <cell r="F1577">
            <v>0</v>
          </cell>
          <cell r="G1577">
            <v>0</v>
          </cell>
          <cell r="H1577">
            <v>0</v>
          </cell>
          <cell r="I1577">
            <v>0</v>
          </cell>
          <cell r="J1577">
            <v>0</v>
          </cell>
          <cell r="K1577">
            <v>0</v>
          </cell>
        </row>
        <row r="1578">
          <cell r="A1578" t="str">
            <v>17NINZN</v>
          </cell>
          <cell r="B1578" t="str">
            <v>REAJ.GAN.L/C C/GTIA.ESTATAL FINANCIERA DAVENS, BBC, BCC, NAC</v>
          </cell>
          <cell r="C1578">
            <v>0</v>
          </cell>
          <cell r="D1578">
            <v>0</v>
          </cell>
          <cell r="E1578">
            <v>0</v>
          </cell>
          <cell r="F1578">
            <v>0</v>
          </cell>
          <cell r="G1578">
            <v>0</v>
          </cell>
          <cell r="H1578">
            <v>0</v>
          </cell>
          <cell r="I1578">
            <v>0</v>
          </cell>
          <cell r="J1578">
            <v>0</v>
          </cell>
          <cell r="K1578">
            <v>0</v>
          </cell>
        </row>
        <row r="1579">
          <cell r="A1579" t="str">
            <v>17NKNZN</v>
          </cell>
          <cell r="B1579" t="str">
            <v>REAJ.GAN.BONOS BANCARIOS AC.1475 C.GTIA.ESTATAL MN, BBC, BCC</v>
          </cell>
          <cell r="C1579">
            <v>0</v>
          </cell>
          <cell r="D1579">
            <v>0</v>
          </cell>
          <cell r="E1579">
            <v>7</v>
          </cell>
          <cell r="F1579">
            <v>7</v>
          </cell>
          <cell r="G1579">
            <v>7</v>
          </cell>
          <cell r="H1579">
            <v>7</v>
          </cell>
          <cell r="I1579">
            <v>7</v>
          </cell>
          <cell r="J1579">
            <v>7</v>
          </cell>
          <cell r="K1579">
            <v>7</v>
          </cell>
        </row>
        <row r="1580">
          <cell r="A1580" t="str">
            <v>17MKNZN</v>
          </cell>
          <cell r="B1580" t="str">
            <v>UTILIDADES DE CAMBIO MONETARIA, BBC, BCC, NAC</v>
          </cell>
          <cell r="C1580">
            <v>551860</v>
          </cell>
          <cell r="D1580">
            <v>927914</v>
          </cell>
          <cell r="E1580">
            <v>358247</v>
          </cell>
          <cell r="F1580">
            <v>99916</v>
          </cell>
          <cell r="G1580">
            <v>272081</v>
          </cell>
          <cell r="H1580">
            <v>140926</v>
          </cell>
          <cell r="I1580">
            <v>135175</v>
          </cell>
          <cell r="J1580">
            <v>36429</v>
          </cell>
          <cell r="K1580">
            <v>88621</v>
          </cell>
        </row>
        <row r="1581">
          <cell r="A1581" t="str">
            <v>17MLNZN</v>
          </cell>
          <cell r="B1581" t="str">
            <v>PROD.DE REV.CTAS CON ORGANISMOS INTERNAC.HABER MN, BBC, BCC,</v>
          </cell>
          <cell r="C1581">
            <v>7585</v>
          </cell>
          <cell r="D1581">
            <v>11245</v>
          </cell>
          <cell r="E1581">
            <v>5126</v>
          </cell>
          <cell r="F1581">
            <v>812</v>
          </cell>
          <cell r="G1581">
            <v>6540</v>
          </cell>
          <cell r="H1581">
            <v>0</v>
          </cell>
          <cell r="I1581">
            <v>2040</v>
          </cell>
          <cell r="J1581">
            <v>0</v>
          </cell>
          <cell r="K1581">
            <v>0</v>
          </cell>
        </row>
        <row r="1582">
          <cell r="A1582" t="str">
            <v>17MMNZN</v>
          </cell>
          <cell r="B1582" t="str">
            <v>CORRECCION MONETARIA DEL HABER MN, BBC, BCC, NAC</v>
          </cell>
          <cell r="C1582">
            <v>3936</v>
          </cell>
          <cell r="D1582">
            <v>5976</v>
          </cell>
          <cell r="E1582">
            <v>8687</v>
          </cell>
          <cell r="F1582">
            <v>17638</v>
          </cell>
          <cell r="G1582">
            <v>18338</v>
          </cell>
          <cell r="H1582">
            <v>18054</v>
          </cell>
          <cell r="I1582">
            <v>18648</v>
          </cell>
          <cell r="J1582">
            <v>19189</v>
          </cell>
          <cell r="K1582">
            <v>22323</v>
          </cell>
        </row>
        <row r="1583">
          <cell r="A1583" t="str">
            <v>17AINZN</v>
          </cell>
          <cell r="B1583" t="str">
            <v>PERDIDAS Y GANANCIAS</v>
          </cell>
          <cell r="C1583">
            <v>0</v>
          </cell>
          <cell r="D1583">
            <v>0</v>
          </cell>
          <cell r="E1583">
            <v>0</v>
          </cell>
          <cell r="F1583">
            <v>0</v>
          </cell>
          <cell r="G1583">
            <v>0</v>
          </cell>
          <cell r="H1583">
            <v>0</v>
          </cell>
          <cell r="I1583">
            <v>0</v>
          </cell>
          <cell r="J1583">
            <v>0</v>
          </cell>
          <cell r="K1583">
            <v>0</v>
          </cell>
        </row>
        <row r="1584">
          <cell r="A1584" t="str">
            <v>22817MONZN...</v>
          </cell>
          <cell r="B1584" t="str">
            <v xml:space="preserve">UTILIDADES POR COMPRA/VENTA A FUTURO </v>
          </cell>
          <cell r="C1584">
            <v>0</v>
          </cell>
          <cell r="D1584">
            <v>0</v>
          </cell>
          <cell r="E1584">
            <v>123</v>
          </cell>
          <cell r="F1584">
            <v>123</v>
          </cell>
          <cell r="G1584">
            <v>123</v>
          </cell>
          <cell r="H1584">
            <v>123</v>
          </cell>
          <cell r="I1584">
            <v>123</v>
          </cell>
          <cell r="J1584">
            <v>123</v>
          </cell>
          <cell r="K1584">
            <v>123</v>
          </cell>
        </row>
        <row r="1585">
          <cell r="A1585" t="str">
            <v>14BNWZN</v>
          </cell>
          <cell r="B1585" t="str">
            <v xml:space="preserve">  .OTROS PASIVOS MN</v>
          </cell>
          <cell r="C1585">
            <v>29878</v>
          </cell>
          <cell r="D1585">
            <v>55075</v>
          </cell>
          <cell r="E1585">
            <v>99188</v>
          </cell>
          <cell r="F1585">
            <v>128312</v>
          </cell>
          <cell r="G1585">
            <v>154430</v>
          </cell>
          <cell r="H1585">
            <v>178777</v>
          </cell>
          <cell r="I1585">
            <v>207065</v>
          </cell>
          <cell r="J1585">
            <v>227203</v>
          </cell>
          <cell r="K1585">
            <v>246353</v>
          </cell>
        </row>
        <row r="1586">
          <cell r="A1586" t="str">
            <v>14BPWZN</v>
          </cell>
          <cell r="B1586" t="str">
            <v xml:space="preserve">  .  .INGRESOS DE OPERACION M/N</v>
          </cell>
          <cell r="C1586">
            <v>29836</v>
          </cell>
          <cell r="D1586">
            <v>55016</v>
          </cell>
          <cell r="E1586">
            <v>99084</v>
          </cell>
          <cell r="F1586">
            <v>128188</v>
          </cell>
          <cell r="G1586">
            <v>154283</v>
          </cell>
          <cell r="H1586">
            <v>178605</v>
          </cell>
          <cell r="I1586">
            <v>206864</v>
          </cell>
          <cell r="J1586">
            <v>226708</v>
          </cell>
          <cell r="K1586">
            <v>245837</v>
          </cell>
        </row>
        <row r="1587">
          <cell r="A1587" t="str">
            <v>14BQWZN</v>
          </cell>
          <cell r="B1587" t="str">
            <v xml:space="preserve">  .  .OTROS INGRESOS M/N</v>
          </cell>
          <cell r="C1587">
            <v>42</v>
          </cell>
          <cell r="D1587">
            <v>59</v>
          </cell>
          <cell r="E1587">
            <v>104</v>
          </cell>
          <cell r="F1587">
            <v>124</v>
          </cell>
          <cell r="G1587">
            <v>147</v>
          </cell>
          <cell r="H1587">
            <v>172</v>
          </cell>
          <cell r="I1587">
            <v>201</v>
          </cell>
          <cell r="J1587">
            <v>495</v>
          </cell>
          <cell r="K1587">
            <v>516</v>
          </cell>
        </row>
        <row r="1588">
          <cell r="A1588" t="str">
            <v>14BNXZN</v>
          </cell>
          <cell r="B1588" t="str">
            <v xml:space="preserve">  .OTROS PASIVOS ME</v>
          </cell>
          <cell r="C1588">
            <v>52703</v>
          </cell>
          <cell r="D1588">
            <v>92040</v>
          </cell>
          <cell r="E1588">
            <v>148210</v>
          </cell>
          <cell r="F1588">
            <v>189000</v>
          </cell>
          <cell r="G1588">
            <v>238550</v>
          </cell>
          <cell r="H1588">
            <v>272679</v>
          </cell>
          <cell r="I1588">
            <v>309193</v>
          </cell>
          <cell r="J1588">
            <v>340512</v>
          </cell>
          <cell r="K1588">
            <v>356974</v>
          </cell>
        </row>
        <row r="1589">
          <cell r="A1589" t="str">
            <v>14BPXZN</v>
          </cell>
          <cell r="B1589" t="str">
            <v xml:space="preserve">  .  .INGRESOS DE OPERACIÓN M/E</v>
          </cell>
          <cell r="C1589">
            <v>52702</v>
          </cell>
          <cell r="D1589">
            <v>92039</v>
          </cell>
          <cell r="E1589">
            <v>148207</v>
          </cell>
          <cell r="F1589">
            <v>188998</v>
          </cell>
          <cell r="G1589">
            <v>238547</v>
          </cell>
          <cell r="H1589">
            <v>272675</v>
          </cell>
          <cell r="I1589">
            <v>309189</v>
          </cell>
          <cell r="J1589">
            <v>340508</v>
          </cell>
          <cell r="K1589">
            <v>356969</v>
          </cell>
        </row>
        <row r="1590">
          <cell r="A1590" t="str">
            <v>14BQXZN</v>
          </cell>
          <cell r="B1590" t="str">
            <v xml:space="preserve">  .  .OTROS INGRESOS M/E</v>
          </cell>
          <cell r="C1590">
            <v>1</v>
          </cell>
          <cell r="D1590">
            <v>1</v>
          </cell>
          <cell r="E1590">
            <v>3</v>
          </cell>
          <cell r="F1590">
            <v>2</v>
          </cell>
          <cell r="G1590">
            <v>3</v>
          </cell>
          <cell r="H1590">
            <v>4</v>
          </cell>
          <cell r="I1590">
            <v>4</v>
          </cell>
          <cell r="J1590">
            <v>4</v>
          </cell>
          <cell r="K1590">
            <v>5</v>
          </cell>
        </row>
        <row r="1595">
          <cell r="A1595" t="str">
            <v>Código</v>
          </cell>
          <cell r="B1595" t="str">
            <v xml:space="preserve"> DATOS EXOGENOS</v>
          </cell>
          <cell r="C1595" t="str">
            <v>2003/1</v>
          </cell>
          <cell r="D1595" t="str">
            <v>2003/02</v>
          </cell>
          <cell r="E1595" t="str">
            <v>2003/3</v>
          </cell>
          <cell r="F1595" t="str">
            <v>2003/4</v>
          </cell>
          <cell r="G1595" t="str">
            <v>2003/5</v>
          </cell>
          <cell r="H1595" t="str">
            <v>2003/6</v>
          </cell>
          <cell r="I1595" t="str">
            <v>2003/7</v>
          </cell>
          <cell r="J1595" t="str">
            <v>2003/8</v>
          </cell>
          <cell r="K1595" t="str">
            <v>2003/9</v>
          </cell>
          <cell r="L1595" t="str">
            <v>2003/10</v>
          </cell>
          <cell r="M1595" t="str">
            <v>2003/11</v>
          </cell>
          <cell r="N1595" t="str">
            <v>2003/12</v>
          </cell>
        </row>
        <row r="1597">
          <cell r="A1597" t="str">
            <v xml:space="preserve">           </v>
          </cell>
          <cell r="B1597" t="str">
            <v>INTERESES POR RECIBIR O.INS.</v>
          </cell>
          <cell r="C1597">
            <v>0</v>
          </cell>
          <cell r="D1597">
            <v>0</v>
          </cell>
          <cell r="E1597">
            <v>0</v>
          </cell>
          <cell r="F1597">
            <v>0</v>
          </cell>
          <cell r="G1597">
            <v>0</v>
          </cell>
          <cell r="H1597">
            <v>0</v>
          </cell>
          <cell r="I1597">
            <v>0</v>
          </cell>
          <cell r="J1597">
            <v>0</v>
          </cell>
          <cell r="K1597">
            <v>0</v>
          </cell>
          <cell r="L1597">
            <v>0</v>
          </cell>
          <cell r="M1597">
            <v>0</v>
          </cell>
          <cell r="N1597">
            <v>0</v>
          </cell>
        </row>
        <row r="1598">
          <cell r="A1598" t="str">
            <v>12IUNZN</v>
          </cell>
          <cell r="B1598" t="str">
            <v xml:space="preserve">  .INTS.P.RECIBIR SINAP MN, EXO,</v>
          </cell>
          <cell r="C1598">
            <v>0</v>
          </cell>
          <cell r="D1598">
            <v>0</v>
          </cell>
          <cell r="E1598">
            <v>0</v>
          </cell>
          <cell r="F1598">
            <v>0</v>
          </cell>
          <cell r="G1598">
            <v>0</v>
          </cell>
          <cell r="H1598">
            <v>0</v>
          </cell>
          <cell r="I1598">
            <v>0</v>
          </cell>
          <cell r="J1598">
            <v>0</v>
          </cell>
          <cell r="K1598">
            <v>0</v>
          </cell>
          <cell r="L1598">
            <v>0</v>
          </cell>
          <cell r="M1598">
            <v>0</v>
          </cell>
          <cell r="N1598">
            <v>0</v>
          </cell>
        </row>
        <row r="1599">
          <cell r="A1599" t="str">
            <v>12IVNZN</v>
          </cell>
          <cell r="B1599" t="str">
            <v xml:space="preserve">  .INTS.P.RECIBIR FINANCIERAS MN,</v>
          </cell>
          <cell r="C1599">
            <v>0</v>
          </cell>
          <cell r="D1599">
            <v>0</v>
          </cell>
          <cell r="E1599">
            <v>0</v>
          </cell>
          <cell r="F1599">
            <v>0</v>
          </cell>
          <cell r="G1599">
            <v>0</v>
          </cell>
          <cell r="H1599">
            <v>0</v>
          </cell>
          <cell r="I1599">
            <v>0</v>
          </cell>
          <cell r="J1599">
            <v>0</v>
          </cell>
          <cell r="K1599">
            <v>0</v>
          </cell>
          <cell r="L1599">
            <v>0</v>
          </cell>
          <cell r="M1599">
            <v>0</v>
          </cell>
          <cell r="N1599">
            <v>0</v>
          </cell>
        </row>
        <row r="1600">
          <cell r="A1600" t="str">
            <v>12IWNZN</v>
          </cell>
          <cell r="B1600" t="str">
            <v xml:space="preserve">  .INTS.P.RECIBIR SECTOR PRIVADO</v>
          </cell>
          <cell r="C1600">
            <v>0</v>
          </cell>
          <cell r="D1600">
            <v>0</v>
          </cell>
          <cell r="E1600">
            <v>0</v>
          </cell>
          <cell r="F1600">
            <v>0</v>
          </cell>
          <cell r="G1600">
            <v>0</v>
          </cell>
          <cell r="H1600">
            <v>0</v>
          </cell>
          <cell r="I1600">
            <v>0</v>
          </cell>
          <cell r="J1600">
            <v>0</v>
          </cell>
          <cell r="K1600">
            <v>0</v>
          </cell>
          <cell r="L1600">
            <v>0</v>
          </cell>
          <cell r="M1600">
            <v>0</v>
          </cell>
          <cell r="N1600">
            <v>0</v>
          </cell>
        </row>
        <row r="1601">
          <cell r="A1601" t="str">
            <v xml:space="preserve">           </v>
          </cell>
          <cell r="B1601" t="str">
            <v>INTERESES POR PAGAR OP.IN.</v>
          </cell>
          <cell r="C1601">
            <v>168512</v>
          </cell>
          <cell r="D1601">
            <v>180426</v>
          </cell>
          <cell r="E1601">
            <v>156973</v>
          </cell>
          <cell r="F1601">
            <v>161868</v>
          </cell>
          <cell r="G1601">
            <v>173904</v>
          </cell>
          <cell r="H1601">
            <v>171152</v>
          </cell>
          <cell r="I1601">
            <v>184225</v>
          </cell>
          <cell r="J1601">
            <v>189818</v>
          </cell>
          <cell r="K1601">
            <v>156563</v>
          </cell>
          <cell r="L1601">
            <v>0</v>
          </cell>
          <cell r="M1601">
            <v>0</v>
          </cell>
          <cell r="N1601">
            <v>0</v>
          </cell>
        </row>
        <row r="1602">
          <cell r="A1602" t="str">
            <v>14HKNZN</v>
          </cell>
          <cell r="B1602" t="str">
            <v xml:space="preserve">  .INTS.POR PAGAR SOBRE OPERACION</v>
          </cell>
          <cell r="C1602">
            <v>0</v>
          </cell>
          <cell r="D1602">
            <v>0</v>
          </cell>
          <cell r="E1602">
            <v>0</v>
          </cell>
          <cell r="F1602">
            <v>0</v>
          </cell>
          <cell r="G1602">
            <v>0</v>
          </cell>
          <cell r="H1602">
            <v>0</v>
          </cell>
          <cell r="I1602">
            <v>0</v>
          </cell>
          <cell r="J1602">
            <v>0</v>
          </cell>
          <cell r="K1602">
            <v>0</v>
          </cell>
          <cell r="L1602">
            <v>0</v>
          </cell>
          <cell r="M1602">
            <v>0</v>
          </cell>
          <cell r="N1602">
            <v>0</v>
          </cell>
        </row>
        <row r="1603">
          <cell r="A1603" t="str">
            <v>14HMNZN</v>
          </cell>
          <cell r="B1603" t="str">
            <v xml:space="preserve">  .OTROS INTS.POR PAGAR OPERACION</v>
          </cell>
          <cell r="C1603">
            <v>168279</v>
          </cell>
          <cell r="D1603">
            <v>180217</v>
          </cell>
          <cell r="E1603">
            <v>156731</v>
          </cell>
          <cell r="F1603">
            <v>161630</v>
          </cell>
          <cell r="G1603">
            <v>173890</v>
          </cell>
          <cell r="H1603">
            <v>171150</v>
          </cell>
          <cell r="I1603">
            <v>184222</v>
          </cell>
          <cell r="J1603">
            <v>189814</v>
          </cell>
          <cell r="K1603">
            <v>156557</v>
          </cell>
          <cell r="L1603">
            <v>0</v>
          </cell>
          <cell r="M1603">
            <v>0</v>
          </cell>
          <cell r="N1603">
            <v>0</v>
          </cell>
        </row>
        <row r="1604">
          <cell r="A1604" t="str">
            <v>14HEEZN</v>
          </cell>
          <cell r="B1604" t="str">
            <v xml:space="preserve">  .OTROS INTS.POR PAGAR OP.INT.ME</v>
          </cell>
          <cell r="C1604">
            <v>233</v>
          </cell>
          <cell r="D1604">
            <v>209</v>
          </cell>
          <cell r="E1604">
            <v>242</v>
          </cell>
          <cell r="F1604">
            <v>238</v>
          </cell>
          <cell r="G1604">
            <v>14</v>
          </cell>
          <cell r="H1604">
            <v>2</v>
          </cell>
          <cell r="I1604">
            <v>3</v>
          </cell>
          <cell r="J1604">
            <v>4</v>
          </cell>
          <cell r="K1604">
            <v>6</v>
          </cell>
          <cell r="L1604">
            <v>0</v>
          </cell>
          <cell r="M1604">
            <v>0</v>
          </cell>
          <cell r="N1604">
            <v>0</v>
          </cell>
        </row>
        <row r="1605">
          <cell r="A1605" t="str">
            <v xml:space="preserve">           </v>
          </cell>
          <cell r="B1605" t="str">
            <v>CANJE BECH</v>
          </cell>
          <cell r="C1605">
            <v>75483.789999999994</v>
          </cell>
          <cell r="D1605">
            <v>58264.55</v>
          </cell>
          <cell r="E1605">
            <v>139347.63</v>
          </cell>
          <cell r="F1605">
            <v>101721</v>
          </cell>
          <cell r="G1605">
            <v>76401</v>
          </cell>
          <cell r="H1605">
            <v>155874</v>
          </cell>
          <cell r="I1605">
            <v>166466</v>
          </cell>
          <cell r="J1605">
            <v>101506</v>
          </cell>
          <cell r="K1605">
            <v>88395</v>
          </cell>
          <cell r="L1605">
            <v>0</v>
          </cell>
          <cell r="M1605">
            <v>0</v>
          </cell>
          <cell r="N1605">
            <v>0</v>
          </cell>
        </row>
        <row r="1606">
          <cell r="A1606" t="str">
            <v>22CHFZB</v>
          </cell>
          <cell r="B1606" t="str">
            <v xml:space="preserve">  .CANJE CUENTA UNICA FISCAL MN,</v>
          </cell>
          <cell r="C1606">
            <v>0</v>
          </cell>
          <cell r="D1606">
            <v>0</v>
          </cell>
          <cell r="E1606">
            <v>0</v>
          </cell>
          <cell r="F1606">
            <v>0</v>
          </cell>
          <cell r="G1606">
            <v>0</v>
          </cell>
          <cell r="H1606">
            <v>0</v>
          </cell>
          <cell r="I1606">
            <v>0</v>
          </cell>
          <cell r="J1606">
            <v>0</v>
          </cell>
          <cell r="K1606">
            <v>0</v>
          </cell>
          <cell r="L1606">
            <v>0</v>
          </cell>
          <cell r="M1606">
            <v>0</v>
          </cell>
          <cell r="N1606">
            <v>0</v>
          </cell>
        </row>
        <row r="1607">
          <cell r="A1607" t="str">
            <v>23FHAZB</v>
          </cell>
          <cell r="B1607" t="str">
            <v xml:space="preserve">  .CANJE PRIVADO EN EL BCO. DEL E</v>
          </cell>
          <cell r="C1607">
            <v>75483.789999999994</v>
          </cell>
          <cell r="D1607">
            <v>58264.55</v>
          </cell>
          <cell r="E1607">
            <v>139347.63</v>
          </cell>
          <cell r="F1607">
            <v>101721</v>
          </cell>
          <cell r="G1607">
            <v>76401</v>
          </cell>
          <cell r="H1607">
            <v>155874</v>
          </cell>
          <cell r="I1607">
            <v>166466</v>
          </cell>
          <cell r="J1607">
            <v>101506</v>
          </cell>
          <cell r="K1607">
            <v>88395</v>
          </cell>
        </row>
        <row r="1608">
          <cell r="A1608" t="str">
            <v xml:space="preserve">           </v>
          </cell>
          <cell r="B1608" t="str">
            <v>CUF</v>
          </cell>
          <cell r="C1608">
            <v>540459</v>
          </cell>
          <cell r="D1608">
            <v>514597</v>
          </cell>
          <cell r="E1608">
            <v>544863</v>
          </cell>
          <cell r="F1608">
            <v>722581</v>
          </cell>
          <cell r="G1608">
            <v>831221</v>
          </cell>
          <cell r="H1608">
            <v>612192</v>
          </cell>
          <cell r="I1608">
            <v>617898</v>
          </cell>
          <cell r="J1608">
            <v>574996</v>
          </cell>
          <cell r="K1608">
            <v>18324</v>
          </cell>
          <cell r="L1608">
            <v>0</v>
          </cell>
          <cell r="M1608">
            <v>0</v>
          </cell>
          <cell r="N1608">
            <v>0</v>
          </cell>
        </row>
        <row r="1609">
          <cell r="A1609" t="str">
            <v>24BHEZB</v>
          </cell>
          <cell r="B1609" t="str">
            <v xml:space="preserve">  .CUENTA UNICA FISCAL PRINCIPAL</v>
          </cell>
          <cell r="C1609">
            <v>12041</v>
          </cell>
          <cell r="D1609">
            <v>8550</v>
          </cell>
          <cell r="E1609">
            <v>16280</v>
          </cell>
          <cell r="F1609">
            <v>47443</v>
          </cell>
          <cell r="G1609">
            <v>30239</v>
          </cell>
          <cell r="H1609">
            <v>19189</v>
          </cell>
          <cell r="I1609">
            <v>14717</v>
          </cell>
          <cell r="J1609">
            <v>6273</v>
          </cell>
          <cell r="K1609">
            <v>18324</v>
          </cell>
        </row>
        <row r="1610">
          <cell r="A1610" t="str">
            <v>24CHEZB</v>
          </cell>
          <cell r="B1610" t="str">
            <v xml:space="preserve">  .DEPOSITOS DEL FISCO EN EL BCO.</v>
          </cell>
          <cell r="C1610">
            <v>528418</v>
          </cell>
          <cell r="D1610">
            <v>506047</v>
          </cell>
          <cell r="E1610">
            <v>528583</v>
          </cell>
          <cell r="F1610">
            <v>675138</v>
          </cell>
          <cell r="G1610">
            <v>800982</v>
          </cell>
          <cell r="H1610">
            <v>593003</v>
          </cell>
          <cell r="I1610">
            <v>603181</v>
          </cell>
          <cell r="J1610">
            <v>568723</v>
          </cell>
        </row>
        <row r="1611">
          <cell r="A1611" t="str">
            <v xml:space="preserve">           </v>
          </cell>
          <cell r="B1611" t="str">
            <v>CAMBIO Y COVERSION</v>
          </cell>
        </row>
        <row r="1612">
          <cell r="A1612" t="str">
            <v>13AINZN</v>
          </cell>
          <cell r="B1612" t="str">
            <v xml:space="preserve">  .CUENTAS DE CAMBIO</v>
          </cell>
          <cell r="C1612">
            <v>14806427</v>
          </cell>
          <cell r="D1612">
            <v>15214465</v>
          </cell>
          <cell r="E1612">
            <v>14676866</v>
          </cell>
          <cell r="F1612">
            <v>14292567</v>
          </cell>
          <cell r="G1612">
            <v>14575870</v>
          </cell>
          <cell r="H1612">
            <v>14028982</v>
          </cell>
          <cell r="I1612">
            <v>14131617</v>
          </cell>
          <cell r="J1612">
            <v>13913407</v>
          </cell>
          <cell r="K1612">
            <v>13364523</v>
          </cell>
          <cell r="L1612">
            <v>0</v>
          </cell>
          <cell r="M1612">
            <v>0</v>
          </cell>
          <cell r="N1612">
            <v>0</v>
          </cell>
        </row>
        <row r="1613">
          <cell r="A1613" t="str">
            <v>17BLEZN</v>
          </cell>
          <cell r="B1613" t="str">
            <v xml:space="preserve">  .CUENTAS DE CONVERSIÒN</v>
          </cell>
          <cell r="C1613">
            <v>14806427</v>
          </cell>
          <cell r="D1613">
            <v>15215566</v>
          </cell>
          <cell r="E1613">
            <v>14676866</v>
          </cell>
          <cell r="F1613">
            <v>14292566</v>
          </cell>
          <cell r="G1613">
            <v>14575872</v>
          </cell>
          <cell r="H1613">
            <v>14028767</v>
          </cell>
          <cell r="I1613">
            <v>14131618</v>
          </cell>
          <cell r="J1613">
            <v>13913406</v>
          </cell>
          <cell r="K1613">
            <v>13364636</v>
          </cell>
          <cell r="L1613">
            <v>0</v>
          </cell>
          <cell r="M1613">
            <v>0</v>
          </cell>
          <cell r="N1613">
            <v>0</v>
          </cell>
        </row>
        <row r="1614">
          <cell r="A1614" t="str">
            <v xml:space="preserve">           </v>
          </cell>
          <cell r="B1614" t="str">
            <v>OTROS</v>
          </cell>
          <cell r="C1614">
            <v>176468</v>
          </cell>
          <cell r="D1614">
            <v>313889</v>
          </cell>
          <cell r="E1614">
            <v>496380</v>
          </cell>
          <cell r="F1614">
            <v>645643</v>
          </cell>
          <cell r="G1614">
            <v>799181</v>
          </cell>
          <cell r="H1614">
            <v>933003</v>
          </cell>
          <cell r="I1614">
            <v>1111074</v>
          </cell>
          <cell r="J1614">
            <v>1237271</v>
          </cell>
          <cell r="K1614">
            <v>1394378</v>
          </cell>
          <cell r="L1614">
            <v>0</v>
          </cell>
          <cell r="M1614">
            <v>0</v>
          </cell>
          <cell r="N1614">
            <v>0</v>
          </cell>
        </row>
        <row r="1615">
          <cell r="A1615" t="str">
            <v>12BJWZN</v>
          </cell>
          <cell r="B1615" t="str">
            <v xml:space="preserve">  .GASTOS OPERACIÒN MN</v>
          </cell>
          <cell r="C1615">
            <v>87285</v>
          </cell>
          <cell r="D1615">
            <v>159286</v>
          </cell>
          <cell r="E1615">
            <v>232090</v>
          </cell>
          <cell r="F1615">
            <v>303975</v>
          </cell>
          <cell r="G1615">
            <v>381511</v>
          </cell>
          <cell r="H1615">
            <v>447278</v>
          </cell>
          <cell r="I1615">
            <v>519937</v>
          </cell>
          <cell r="J1615">
            <v>587900</v>
          </cell>
          <cell r="K1615">
            <v>726283</v>
          </cell>
          <cell r="L1615">
            <v>0</v>
          </cell>
          <cell r="M1615">
            <v>0</v>
          </cell>
          <cell r="N1615">
            <v>0</v>
          </cell>
        </row>
        <row r="1616">
          <cell r="A1616" t="str">
            <v>12BJXZN</v>
          </cell>
          <cell r="B1616" t="str">
            <v xml:space="preserve">  .GASTOS OPERACIÒN ME</v>
          </cell>
          <cell r="C1616">
            <v>4942</v>
          </cell>
          <cell r="D1616">
            <v>4697</v>
          </cell>
          <cell r="E1616">
            <v>12203</v>
          </cell>
          <cell r="F1616">
            <v>17033</v>
          </cell>
          <cell r="G1616">
            <v>15811</v>
          </cell>
          <cell r="H1616">
            <v>23538</v>
          </cell>
          <cell r="I1616">
            <v>60053</v>
          </cell>
          <cell r="J1616">
            <v>64864</v>
          </cell>
          <cell r="K1616">
            <v>47582</v>
          </cell>
          <cell r="L1616">
            <v>0</v>
          </cell>
          <cell r="M1616">
            <v>0</v>
          </cell>
          <cell r="N1616">
            <v>0</v>
          </cell>
        </row>
        <row r="1617">
          <cell r="A1617" t="str">
            <v>12BKWZN</v>
          </cell>
          <cell r="B1617" t="str">
            <v xml:space="preserve">  .GASTOS FIJOS MN</v>
          </cell>
          <cell r="C1617">
            <v>1492</v>
          </cell>
          <cell r="D1617">
            <v>2503</v>
          </cell>
          <cell r="E1617">
            <v>4469</v>
          </cell>
          <cell r="F1617">
            <v>6819</v>
          </cell>
          <cell r="G1617">
            <v>8423</v>
          </cell>
          <cell r="H1617">
            <v>9838</v>
          </cell>
          <cell r="I1617">
            <v>12111</v>
          </cell>
          <cell r="J1617">
            <v>14089</v>
          </cell>
          <cell r="K1617">
            <v>15919</v>
          </cell>
          <cell r="L1617">
            <v>0</v>
          </cell>
          <cell r="M1617">
            <v>0</v>
          </cell>
          <cell r="N1617">
            <v>0</v>
          </cell>
        </row>
        <row r="1618">
          <cell r="A1618" t="str">
            <v>12BKXZN</v>
          </cell>
          <cell r="B1618" t="str">
            <v xml:space="preserve">  .GASTOS FIJOS ME</v>
          </cell>
          <cell r="C1618">
            <v>168</v>
          </cell>
          <cell r="D1618">
            <v>288</v>
          </cell>
          <cell r="E1618">
            <v>220</v>
          </cell>
          <cell r="F1618">
            <v>504</v>
          </cell>
          <cell r="G1618">
            <v>456</v>
          </cell>
          <cell r="H1618">
            <v>893</v>
          </cell>
          <cell r="I1618">
            <v>2715</v>
          </cell>
          <cell r="J1618">
            <v>2703</v>
          </cell>
          <cell r="K1618">
            <v>1267</v>
          </cell>
          <cell r="L1618">
            <v>0</v>
          </cell>
          <cell r="M1618">
            <v>0</v>
          </cell>
          <cell r="N1618">
            <v>0</v>
          </cell>
        </row>
        <row r="1619">
          <cell r="A1619" t="str">
            <v>14BPWZN</v>
          </cell>
          <cell r="B1619" t="str">
            <v xml:space="preserve">  .INGRESOS OPERACIÒN MN</v>
          </cell>
          <cell r="C1619">
            <v>29836</v>
          </cell>
          <cell r="D1619">
            <v>55016</v>
          </cell>
          <cell r="E1619">
            <v>99084</v>
          </cell>
          <cell r="F1619">
            <v>128188</v>
          </cell>
          <cell r="G1619">
            <v>154283</v>
          </cell>
          <cell r="H1619">
            <v>178605</v>
          </cell>
          <cell r="I1619">
            <v>206864</v>
          </cell>
          <cell r="J1619">
            <v>226708</v>
          </cell>
          <cell r="K1619">
            <v>245837</v>
          </cell>
          <cell r="L1619">
            <v>0</v>
          </cell>
          <cell r="M1619">
            <v>0</v>
          </cell>
          <cell r="N1619">
            <v>0</v>
          </cell>
        </row>
        <row r="1620">
          <cell r="A1620" t="str">
            <v>14BPXZN</v>
          </cell>
          <cell r="B1620" t="str">
            <v xml:space="preserve">  .INGRESOS OPERACIÒN ME</v>
          </cell>
          <cell r="C1620">
            <v>52702</v>
          </cell>
          <cell r="D1620">
            <v>92039</v>
          </cell>
          <cell r="E1620">
            <v>148207</v>
          </cell>
          <cell r="F1620">
            <v>188998</v>
          </cell>
          <cell r="G1620">
            <v>238547</v>
          </cell>
          <cell r="H1620">
            <v>272675</v>
          </cell>
          <cell r="I1620">
            <v>309189</v>
          </cell>
          <cell r="J1620">
            <v>340508</v>
          </cell>
          <cell r="K1620">
            <v>356969</v>
          </cell>
          <cell r="L1620">
            <v>0</v>
          </cell>
          <cell r="M1620">
            <v>0</v>
          </cell>
          <cell r="N1620">
            <v>0</v>
          </cell>
        </row>
        <row r="1621">
          <cell r="A1621" t="str">
            <v>14BQWZN</v>
          </cell>
          <cell r="B1621" t="str">
            <v xml:space="preserve">  .OTROS INGRESOS MN</v>
          </cell>
          <cell r="C1621">
            <v>42</v>
          </cell>
          <cell r="D1621">
            <v>59</v>
          </cell>
          <cell r="E1621">
            <v>104</v>
          </cell>
          <cell r="F1621">
            <v>124</v>
          </cell>
          <cell r="G1621">
            <v>147</v>
          </cell>
          <cell r="H1621">
            <v>172</v>
          </cell>
          <cell r="I1621">
            <v>201</v>
          </cell>
          <cell r="J1621">
            <v>495</v>
          </cell>
          <cell r="K1621">
            <v>516</v>
          </cell>
          <cell r="L1621">
            <v>0</v>
          </cell>
          <cell r="M1621">
            <v>0</v>
          </cell>
          <cell r="N1621">
            <v>0</v>
          </cell>
        </row>
        <row r="1622">
          <cell r="A1622" t="str">
            <v>14BQXZN</v>
          </cell>
          <cell r="B1622" t="str">
            <v xml:space="preserve">  .OTROS INGRESOS ME</v>
          </cell>
          <cell r="C1622">
            <v>1</v>
          </cell>
          <cell r="D1622">
            <v>1</v>
          </cell>
          <cell r="E1622">
            <v>3</v>
          </cell>
          <cell r="F1622">
            <v>2</v>
          </cell>
          <cell r="G1622">
            <v>3</v>
          </cell>
          <cell r="H1622">
            <v>4</v>
          </cell>
          <cell r="I1622">
            <v>4</v>
          </cell>
          <cell r="J1622">
            <v>4</v>
          </cell>
          <cell r="K1622">
            <v>5</v>
          </cell>
          <cell r="L1622">
            <v>0</v>
          </cell>
          <cell r="M1622">
            <v>0</v>
          </cell>
          <cell r="N1622">
            <v>0</v>
          </cell>
        </row>
        <row r="1623">
          <cell r="A1623" t="str">
            <v xml:space="preserve">           </v>
          </cell>
          <cell r="B1623" t="str">
            <v>PARIDADES</v>
          </cell>
        </row>
        <row r="1624">
          <cell r="A1624" t="str">
            <v>663010EXCZN</v>
          </cell>
          <cell r="B1624" t="str">
            <v xml:space="preserve">  .WHD-EXCHANGE RATE, EXO, EXO, N</v>
          </cell>
          <cell r="C1624">
            <v>734.34</v>
          </cell>
          <cell r="D1624">
            <v>753.54</v>
          </cell>
          <cell r="E1624">
            <v>727.36</v>
          </cell>
          <cell r="F1624">
            <v>705.32</v>
          </cell>
          <cell r="G1624">
            <v>710.12</v>
          </cell>
          <cell r="H1624">
            <v>697.23</v>
          </cell>
          <cell r="I1624">
            <v>705.64</v>
          </cell>
          <cell r="J1624">
            <v>699.39</v>
          </cell>
          <cell r="K1624">
            <v>665.13</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M16"/>
      <sheetName val="Values"/>
    </sheetNames>
    <sheetDataSet>
      <sheetData sheetId="0"/>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xecute Macros"/>
      <sheetName val="Annual Transfer"/>
      <sheetName val="Quarterly Transfer"/>
      <sheetName val="Annual Assumptions"/>
      <sheetName val="Quarterly Assumptions"/>
      <sheetName val="Annual MacroFlow"/>
      <sheetName val="Quarterly MacroFlow"/>
      <sheetName val="Annual Tables"/>
      <sheetName val="MFLOW96"/>
    </sheetNames>
    <definedNames>
      <definedName name="[Macros Import].qbop"/>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1"/>
      <sheetName val="A 2"/>
      <sheetName val="A 3_A 13"/>
      <sheetName val="A 4_A 14"/>
      <sheetName val="A 5_A 15"/>
      <sheetName val="A 6"/>
      <sheetName val="A 7"/>
      <sheetName val="A 8"/>
      <sheetName val="A 9"/>
      <sheetName val="A 11"/>
      <sheetName val="C 2"/>
      <sheetName val="A 16"/>
      <sheetName val="A 18"/>
      <sheetName val="Bridge to 2SR"/>
      <sheetName val="Comm. Banks"/>
      <sheetName val="NBS"/>
      <sheetName val="Tcoy."/>
      <sheetName val="Globe Trust"/>
      <sheetName val="NBS&amp;TC -Bridge to 2SR"/>
      <sheetName val="NBS&amp;TC"/>
      <sheetName val="ODC-2SR"/>
      <sheetName val="STA-2SF"/>
      <sheetName val="WHD-OD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GUST"/>
    </sheetNames>
    <sheetDataSet>
      <sheetData sheetId="0">
        <row r="1">
          <cell r="A1" t="str">
            <v>NAME</v>
          </cell>
          <cell r="B1" t="str">
            <v>GL</v>
          </cell>
          <cell r="C1" t="str">
            <v>SL</v>
          </cell>
          <cell r="D1" t="str">
            <v>CCY</v>
          </cell>
          <cell r="E1" t="str">
            <v>TYPE</v>
          </cell>
          <cell r="F1" t="str">
            <v>INT</v>
          </cell>
          <cell r="G1" t="str">
            <v>CBM4</v>
          </cell>
          <cell r="H1" t="str">
            <v>CBM5</v>
          </cell>
          <cell r="I1" t="str">
            <v>JMD</v>
          </cell>
          <cell r="J1" t="str">
            <v>USD</v>
          </cell>
          <cell r="K1" t="str">
            <v>JMD EQUIV.</v>
          </cell>
        </row>
        <row r="2">
          <cell r="A2" t="str">
            <v>AAA CARGO BROKERS</v>
          </cell>
          <cell r="B2">
            <v>127</v>
          </cell>
          <cell r="C2" t="str">
            <v>06</v>
          </cell>
          <cell r="D2" t="str">
            <v>JA $</v>
          </cell>
          <cell r="E2" t="str">
            <v>O/D</v>
          </cell>
          <cell r="F2">
            <v>19</v>
          </cell>
          <cell r="G2" t="str">
            <v>BUSINESS</v>
          </cell>
          <cell r="H2" t="str">
            <v>PROF.</v>
          </cell>
          <cell r="I2">
            <v>99035.17</v>
          </cell>
          <cell r="J2">
            <v>0</v>
          </cell>
          <cell r="K2">
            <v>0</v>
          </cell>
        </row>
        <row r="3">
          <cell r="A3" t="str">
            <v>ALAMO CAR SALES</v>
          </cell>
          <cell r="B3">
            <v>200</v>
          </cell>
          <cell r="C3" t="str">
            <v>66</v>
          </cell>
          <cell r="D3" t="str">
            <v>JA $</v>
          </cell>
          <cell r="E3" t="str">
            <v>O/D</v>
          </cell>
          <cell r="F3">
            <v>31.5</v>
          </cell>
          <cell r="G3" t="str">
            <v>BUSINESS</v>
          </cell>
          <cell r="H3" t="str">
            <v>DIST'N</v>
          </cell>
          <cell r="I3">
            <v>585.36</v>
          </cell>
          <cell r="J3">
            <v>0</v>
          </cell>
          <cell r="K3">
            <v>0</v>
          </cell>
        </row>
        <row r="4">
          <cell r="A4" t="str">
            <v>BAILEY L.,LICENSED SECURITIES DE</v>
          </cell>
          <cell r="B4">
            <v>200</v>
          </cell>
          <cell r="C4" t="str">
            <v>13</v>
          </cell>
          <cell r="D4" t="str">
            <v>USD</v>
          </cell>
          <cell r="E4" t="str">
            <v>O/D</v>
          </cell>
          <cell r="F4">
            <v>31.5</v>
          </cell>
          <cell r="G4" t="str">
            <v>BUSINESS</v>
          </cell>
          <cell r="H4" t="str">
            <v>PROF.</v>
          </cell>
          <cell r="I4">
            <v>21911.58</v>
          </cell>
          <cell r="J4">
            <v>448.64004914004914</v>
          </cell>
          <cell r="K4">
            <v>21911.58</v>
          </cell>
        </row>
        <row r="5">
          <cell r="A5" t="str">
            <v>BENJAMIN KENNETH</v>
          </cell>
          <cell r="B5">
            <v>200</v>
          </cell>
          <cell r="C5" t="str">
            <v>05</v>
          </cell>
          <cell r="D5" t="str">
            <v>JA $</v>
          </cell>
          <cell r="E5" t="str">
            <v>O/D</v>
          </cell>
          <cell r="F5">
            <v>31.5</v>
          </cell>
          <cell r="G5" t="str">
            <v>INDIV.</v>
          </cell>
          <cell r="H5" t="str">
            <v>INDIV.</v>
          </cell>
          <cell r="I5">
            <v>10564.26</v>
          </cell>
          <cell r="J5">
            <v>0</v>
          </cell>
          <cell r="K5">
            <v>0</v>
          </cell>
        </row>
        <row r="6">
          <cell r="A6" t="str">
            <v>BINGHAM KELLI-ANN</v>
          </cell>
          <cell r="B6">
            <v>200</v>
          </cell>
          <cell r="C6" t="str">
            <v>01</v>
          </cell>
          <cell r="D6" t="str">
            <v>JA $</v>
          </cell>
          <cell r="E6" t="str">
            <v>O/D</v>
          </cell>
          <cell r="F6">
            <v>0</v>
          </cell>
          <cell r="G6" t="str">
            <v>INDIV.</v>
          </cell>
          <cell r="H6" t="str">
            <v>INDIV.</v>
          </cell>
          <cell r="I6">
            <v>12069.63</v>
          </cell>
          <cell r="J6">
            <v>0</v>
          </cell>
          <cell r="K6">
            <v>0</v>
          </cell>
        </row>
        <row r="7">
          <cell r="A7" t="str">
            <v>BOGUES BROTHERS INDUSTRIES LTD</v>
          </cell>
          <cell r="B7">
            <v>120</v>
          </cell>
          <cell r="C7" t="str">
            <v>50</v>
          </cell>
          <cell r="D7" t="str">
            <v>JA $</v>
          </cell>
          <cell r="E7" t="str">
            <v>TERM</v>
          </cell>
          <cell r="F7">
            <v>15</v>
          </cell>
          <cell r="G7" t="str">
            <v>BUSINESS</v>
          </cell>
          <cell r="H7" t="str">
            <v>PROF.</v>
          </cell>
          <cell r="I7">
            <v>7000000</v>
          </cell>
          <cell r="J7">
            <v>0</v>
          </cell>
          <cell r="K7">
            <v>0</v>
          </cell>
        </row>
        <row r="8">
          <cell r="A8" t="str">
            <v>BRIGHTPOINT JAMAICA LIMITED</v>
          </cell>
          <cell r="B8">
            <v>200</v>
          </cell>
          <cell r="C8" t="str">
            <v>13</v>
          </cell>
          <cell r="D8" t="str">
            <v>USD</v>
          </cell>
          <cell r="E8" t="str">
            <v>O/D</v>
          </cell>
          <cell r="F8">
            <v>31.5</v>
          </cell>
          <cell r="G8" t="str">
            <v>BUSINESS</v>
          </cell>
          <cell r="H8" t="str">
            <v>PROF.</v>
          </cell>
          <cell r="I8">
            <v>494.75</v>
          </cell>
          <cell r="J8">
            <v>10.130016380016379</v>
          </cell>
          <cell r="K8">
            <v>494.74999999999994</v>
          </cell>
        </row>
        <row r="9">
          <cell r="A9" t="str">
            <v>BROWN ROBERT OR RUDDOCK SASHA</v>
          </cell>
          <cell r="B9">
            <v>200</v>
          </cell>
          <cell r="C9" t="str">
            <v>05</v>
          </cell>
          <cell r="D9" t="str">
            <v>JA $</v>
          </cell>
          <cell r="E9" t="str">
            <v>O/D</v>
          </cell>
          <cell r="F9">
            <v>31.5</v>
          </cell>
          <cell r="G9" t="str">
            <v>INDIV.</v>
          </cell>
          <cell r="H9" t="str">
            <v>INDIV.</v>
          </cell>
          <cell r="I9">
            <v>2026.28</v>
          </cell>
          <cell r="J9">
            <v>0</v>
          </cell>
          <cell r="K9">
            <v>0</v>
          </cell>
        </row>
        <row r="10">
          <cell r="A10" t="str">
            <v>BUNTING PETER OR JEANINE</v>
          </cell>
          <cell r="B10">
            <v>200</v>
          </cell>
          <cell r="C10" t="str">
            <v>06</v>
          </cell>
          <cell r="D10" t="str">
            <v>USD</v>
          </cell>
          <cell r="E10" t="str">
            <v>O/D</v>
          </cell>
          <cell r="F10">
            <v>31.5</v>
          </cell>
          <cell r="G10" t="str">
            <v>INDIV.</v>
          </cell>
          <cell r="H10" t="str">
            <v>INDIV.</v>
          </cell>
          <cell r="I10">
            <v>422.95</v>
          </cell>
          <cell r="J10">
            <v>8.6599099099099099</v>
          </cell>
          <cell r="K10">
            <v>422.95000000000005</v>
          </cell>
        </row>
        <row r="11">
          <cell r="A11" t="str">
            <v>CAPITAL AND CREDIT MERCHANT BANK</v>
          </cell>
          <cell r="B11">
            <v>120</v>
          </cell>
          <cell r="C11" t="str">
            <v>51</v>
          </cell>
          <cell r="D11" t="str">
            <v>USD</v>
          </cell>
          <cell r="E11" t="str">
            <v>TERM</v>
          </cell>
          <cell r="F11">
            <v>7.25</v>
          </cell>
          <cell r="G11" t="str">
            <v>F.I.</v>
          </cell>
          <cell r="H11" t="str">
            <v>F.I.</v>
          </cell>
          <cell r="I11">
            <v>97679375.340000004</v>
          </cell>
          <cell r="J11">
            <v>1999987.21007371</v>
          </cell>
          <cell r="K11">
            <v>97679375.340000004</v>
          </cell>
        </row>
        <row r="12">
          <cell r="A12" t="str">
            <v>CARIBBEAN BOTTLERS JAMAICA LTD</v>
          </cell>
          <cell r="B12">
            <v>200</v>
          </cell>
          <cell r="C12" t="str">
            <v>02</v>
          </cell>
          <cell r="D12" t="str">
            <v>JA $</v>
          </cell>
          <cell r="E12" t="str">
            <v>O/D</v>
          </cell>
          <cell r="F12">
            <v>31.5</v>
          </cell>
          <cell r="G12" t="str">
            <v>BUSINESS</v>
          </cell>
          <cell r="H12" t="str">
            <v>PROF.</v>
          </cell>
          <cell r="I12">
            <v>202.4</v>
          </cell>
          <cell r="J12">
            <v>0</v>
          </cell>
          <cell r="K12">
            <v>0</v>
          </cell>
        </row>
        <row r="13">
          <cell r="A13" t="str">
            <v>CARIBBEAN BOTTLERS JAMAICA LTD</v>
          </cell>
          <cell r="B13">
            <v>200</v>
          </cell>
          <cell r="C13" t="str">
            <v>32</v>
          </cell>
          <cell r="D13" t="str">
            <v>JA $</v>
          </cell>
          <cell r="E13" t="str">
            <v>O/D</v>
          </cell>
          <cell r="F13">
            <v>31.5</v>
          </cell>
          <cell r="G13" t="str">
            <v>BUSINESS</v>
          </cell>
          <cell r="H13" t="str">
            <v>PROF.</v>
          </cell>
          <cell r="I13">
            <v>141.77000000000001</v>
          </cell>
          <cell r="J13">
            <v>0</v>
          </cell>
          <cell r="K13">
            <v>0</v>
          </cell>
        </row>
        <row r="14">
          <cell r="A14" t="str">
            <v>CARIBBEAN BRAKE PRODUCTS LTD</v>
          </cell>
          <cell r="B14">
            <v>128</v>
          </cell>
          <cell r="C14" t="str">
            <v>03</v>
          </cell>
          <cell r="D14" t="str">
            <v>USD</v>
          </cell>
          <cell r="E14" t="str">
            <v>L/C</v>
          </cell>
          <cell r="F14">
            <v>9.4600000000000009</v>
          </cell>
          <cell r="G14" t="str">
            <v>BUSINESS</v>
          </cell>
          <cell r="H14" t="str">
            <v>MFG-OTHER</v>
          </cell>
          <cell r="I14">
            <v>18312592.68</v>
          </cell>
          <cell r="J14">
            <v>374950.71007371007</v>
          </cell>
          <cell r="K14">
            <v>18312592.68</v>
          </cell>
        </row>
        <row r="15">
          <cell r="A15" t="str">
            <v>CARIBBEAN CEMENT COMPANY LTD</v>
          </cell>
          <cell r="B15">
            <v>120</v>
          </cell>
          <cell r="C15" t="str">
            <v>04</v>
          </cell>
          <cell r="D15" t="str">
            <v>JA $</v>
          </cell>
          <cell r="E15" t="str">
            <v>TERM</v>
          </cell>
          <cell r="F15">
            <v>26.5</v>
          </cell>
          <cell r="G15" t="str">
            <v>BUSINESS</v>
          </cell>
          <cell r="H15" t="str">
            <v>CEMENT</v>
          </cell>
          <cell r="I15">
            <v>4245797.72</v>
          </cell>
          <cell r="J15">
            <v>0</v>
          </cell>
          <cell r="K15">
            <v>0</v>
          </cell>
        </row>
        <row r="16">
          <cell r="A16" t="str">
            <v>CASSERLY PATRICK AND KATRIN</v>
          </cell>
          <cell r="B16">
            <v>200</v>
          </cell>
          <cell r="C16" t="str">
            <v>63</v>
          </cell>
          <cell r="D16" t="str">
            <v>USD</v>
          </cell>
          <cell r="E16" t="str">
            <v>O/D</v>
          </cell>
          <cell r="F16">
            <v>31.5</v>
          </cell>
          <cell r="G16" t="str">
            <v>INDIV.</v>
          </cell>
          <cell r="H16" t="str">
            <v>INDIV.</v>
          </cell>
          <cell r="I16">
            <v>4133.33</v>
          </cell>
          <cell r="J16">
            <v>84.630016380016372</v>
          </cell>
          <cell r="K16">
            <v>4133.33</v>
          </cell>
        </row>
        <row r="17">
          <cell r="A17" t="str">
            <v>CAYMANAS DEVELOPMENT</v>
          </cell>
          <cell r="B17">
            <v>150</v>
          </cell>
          <cell r="C17" t="str">
            <v>02</v>
          </cell>
          <cell r="D17" t="str">
            <v>USD</v>
          </cell>
          <cell r="E17" t="str">
            <v>LEASE</v>
          </cell>
          <cell r="F17">
            <v>12.5</v>
          </cell>
          <cell r="G17" t="str">
            <v>BUSINESS</v>
          </cell>
          <cell r="H17" t="str">
            <v>PROF.</v>
          </cell>
          <cell r="I17">
            <v>6077003.9400000004</v>
          </cell>
          <cell r="J17">
            <v>124426.7800982801</v>
          </cell>
          <cell r="K17">
            <v>6077003.9400000004</v>
          </cell>
        </row>
        <row r="18">
          <cell r="A18" t="str">
            <v>CESCO LIMITED</v>
          </cell>
          <cell r="B18">
            <v>120</v>
          </cell>
          <cell r="C18" t="str">
            <v>42</v>
          </cell>
          <cell r="D18" t="str">
            <v>USD</v>
          </cell>
          <cell r="E18" t="str">
            <v>TERM</v>
          </cell>
          <cell r="F18">
            <v>15</v>
          </cell>
          <cell r="G18" t="str">
            <v>BUSINESS</v>
          </cell>
          <cell r="H18" t="str">
            <v>DIST'N</v>
          </cell>
          <cell r="I18">
            <v>19167179.370000001</v>
          </cell>
          <cell r="J18">
            <v>392448.39004914003</v>
          </cell>
          <cell r="K18">
            <v>19167179.370000001</v>
          </cell>
        </row>
        <row r="19">
          <cell r="A19" t="str">
            <v>CHALICE LIMITED</v>
          </cell>
          <cell r="B19">
            <v>120</v>
          </cell>
          <cell r="C19" t="str">
            <v>33</v>
          </cell>
          <cell r="D19" t="str">
            <v>JA $</v>
          </cell>
          <cell r="E19" t="str">
            <v>MTG</v>
          </cell>
          <cell r="F19">
            <v>10</v>
          </cell>
          <cell r="G19" t="str">
            <v>BUSINESS</v>
          </cell>
          <cell r="H19" t="str">
            <v>R/E SVCS</v>
          </cell>
          <cell r="I19">
            <v>36489.980000000003</v>
          </cell>
          <cell r="J19">
            <v>0</v>
          </cell>
          <cell r="K19">
            <v>0</v>
          </cell>
        </row>
        <row r="20">
          <cell r="A20" t="str">
            <v>CHARLTON CECIL ET AL</v>
          </cell>
          <cell r="B20">
            <v>126</v>
          </cell>
          <cell r="C20" t="str">
            <v>04</v>
          </cell>
          <cell r="D20" t="str">
            <v>JA $</v>
          </cell>
          <cell r="E20" t="str">
            <v>O/D</v>
          </cell>
          <cell r="F20">
            <v>31.5</v>
          </cell>
          <cell r="G20" t="str">
            <v>INDIV.</v>
          </cell>
          <cell r="H20" t="str">
            <v>INDIV.</v>
          </cell>
          <cell r="I20">
            <v>155742.46</v>
          </cell>
          <cell r="J20">
            <v>0</v>
          </cell>
          <cell r="K20">
            <v>0</v>
          </cell>
        </row>
        <row r="21">
          <cell r="A21" t="str">
            <v>CHECKER CHEMICALS LIMITED</v>
          </cell>
          <cell r="B21">
            <v>127</v>
          </cell>
          <cell r="C21" t="str">
            <v>06</v>
          </cell>
          <cell r="D21" t="str">
            <v>JA $</v>
          </cell>
          <cell r="E21" t="str">
            <v>O/D</v>
          </cell>
          <cell r="F21">
            <v>19</v>
          </cell>
          <cell r="G21" t="str">
            <v>BUSINESS</v>
          </cell>
          <cell r="H21" t="str">
            <v>MFG-CHEM</v>
          </cell>
          <cell r="I21">
            <v>933711.27</v>
          </cell>
          <cell r="J21">
            <v>0</v>
          </cell>
          <cell r="K21">
            <v>0</v>
          </cell>
        </row>
        <row r="22">
          <cell r="A22" t="str">
            <v>CHECKER INT'L</v>
          </cell>
          <cell r="B22">
            <v>120</v>
          </cell>
          <cell r="C22" t="str">
            <v>02</v>
          </cell>
          <cell r="D22" t="str">
            <v>USD</v>
          </cell>
          <cell r="E22" t="str">
            <v>TERM</v>
          </cell>
          <cell r="F22">
            <v>12</v>
          </cell>
          <cell r="G22" t="str">
            <v>BUSINESS</v>
          </cell>
          <cell r="H22" t="str">
            <v>MFG-CHEM</v>
          </cell>
          <cell r="I22">
            <v>1881465.27</v>
          </cell>
          <cell r="J22">
            <v>38523.039926289923</v>
          </cell>
          <cell r="K22">
            <v>1881465.27</v>
          </cell>
        </row>
        <row r="23">
          <cell r="A23" t="str">
            <v>CIVIL ENG. RESEARCH AND TESTING</v>
          </cell>
          <cell r="B23">
            <v>127</v>
          </cell>
          <cell r="C23" t="str">
            <v>06</v>
          </cell>
          <cell r="D23" t="str">
            <v>JA $</v>
          </cell>
          <cell r="E23" t="str">
            <v>O/D</v>
          </cell>
          <cell r="F23">
            <v>19</v>
          </cell>
          <cell r="G23" t="str">
            <v>BUSINESS</v>
          </cell>
          <cell r="H23" t="str">
            <v>PROF.</v>
          </cell>
          <cell r="I23">
            <v>394849.97</v>
          </cell>
          <cell r="J23">
            <v>0</v>
          </cell>
          <cell r="K23">
            <v>0</v>
          </cell>
        </row>
        <row r="24">
          <cell r="A24" t="str">
            <v>CLARKE WILLIAM</v>
          </cell>
          <cell r="B24">
            <v>120</v>
          </cell>
          <cell r="C24" t="str">
            <v>52</v>
          </cell>
          <cell r="D24" t="str">
            <v>USD</v>
          </cell>
          <cell r="E24" t="str">
            <v>TERM</v>
          </cell>
          <cell r="F24">
            <v>15</v>
          </cell>
          <cell r="G24" t="str">
            <v>INDIV.</v>
          </cell>
          <cell r="H24" t="str">
            <v>INDIV.</v>
          </cell>
          <cell r="I24">
            <v>4884000</v>
          </cell>
          <cell r="J24">
            <v>100000</v>
          </cell>
          <cell r="K24">
            <v>4884000</v>
          </cell>
        </row>
        <row r="25">
          <cell r="A25" t="str">
            <v>CN INDUSTRIAL SUPPLIES LTD.</v>
          </cell>
          <cell r="B25">
            <v>120</v>
          </cell>
          <cell r="C25" t="str">
            <v>42</v>
          </cell>
          <cell r="D25" t="str">
            <v>USD</v>
          </cell>
          <cell r="E25" t="str">
            <v>TERM</v>
          </cell>
          <cell r="F25">
            <v>14</v>
          </cell>
          <cell r="G25" t="str">
            <v>BUSINESS</v>
          </cell>
          <cell r="H25" t="str">
            <v>DIST'N</v>
          </cell>
          <cell r="I25">
            <v>1881316.8</v>
          </cell>
          <cell r="J25">
            <v>38520</v>
          </cell>
          <cell r="K25">
            <v>1881316.8</v>
          </cell>
        </row>
        <row r="26">
          <cell r="A26" t="str">
            <v>COATES BROTHERS JAMAICA LIMITED</v>
          </cell>
          <cell r="B26">
            <v>120</v>
          </cell>
          <cell r="C26" t="str">
            <v>04</v>
          </cell>
          <cell r="D26" t="str">
            <v>JA $</v>
          </cell>
          <cell r="E26" t="str">
            <v>TERM</v>
          </cell>
          <cell r="F26">
            <v>15</v>
          </cell>
          <cell r="G26" t="str">
            <v>BUSINESS</v>
          </cell>
          <cell r="H26" t="str">
            <v>PROF.</v>
          </cell>
          <cell r="I26">
            <v>1883924.58</v>
          </cell>
          <cell r="J26">
            <v>0</v>
          </cell>
          <cell r="K26">
            <v>0</v>
          </cell>
        </row>
        <row r="27">
          <cell r="A27" t="str">
            <v>CODNER YVONNE AND OR MICHAEL</v>
          </cell>
          <cell r="B27">
            <v>200</v>
          </cell>
          <cell r="C27" t="str">
            <v>01</v>
          </cell>
          <cell r="D27" t="str">
            <v>JA $</v>
          </cell>
          <cell r="E27" t="str">
            <v>O/D</v>
          </cell>
          <cell r="F27">
            <v>0</v>
          </cell>
          <cell r="G27" t="str">
            <v>INDIV.</v>
          </cell>
          <cell r="H27" t="str">
            <v>INDIV.</v>
          </cell>
          <cell r="I27">
            <v>6348.64</v>
          </cell>
          <cell r="J27">
            <v>0</v>
          </cell>
          <cell r="K27">
            <v>0</v>
          </cell>
        </row>
        <row r="28">
          <cell r="A28" t="str">
            <v>COLGATE PALMOLIVE</v>
          </cell>
          <cell r="B28">
            <v>120</v>
          </cell>
          <cell r="C28" t="str">
            <v>04</v>
          </cell>
          <cell r="D28" t="str">
            <v>JA $</v>
          </cell>
          <cell r="E28" t="str">
            <v>TERM</v>
          </cell>
          <cell r="F28">
            <v>26.5</v>
          </cell>
          <cell r="G28" t="str">
            <v>BUSINESS</v>
          </cell>
          <cell r="H28" t="str">
            <v>DIST'N</v>
          </cell>
          <cell r="I28">
            <v>379245.14</v>
          </cell>
          <cell r="J28">
            <v>0</v>
          </cell>
          <cell r="K28">
            <v>0</v>
          </cell>
        </row>
        <row r="29">
          <cell r="A29" t="str">
            <v>CONTINENTAL BAKING CO.</v>
          </cell>
          <cell r="B29">
            <v>150</v>
          </cell>
          <cell r="C29" t="str">
            <v>00</v>
          </cell>
          <cell r="D29" t="str">
            <v>USD</v>
          </cell>
          <cell r="E29" t="str">
            <v>LEASE</v>
          </cell>
          <cell r="F29">
            <v>15</v>
          </cell>
          <cell r="G29" t="str">
            <v>BUSINESS</v>
          </cell>
          <cell r="H29" t="str">
            <v>FOOD</v>
          </cell>
          <cell r="I29">
            <v>12090095.85</v>
          </cell>
          <cell r="J29">
            <v>247544.96007371004</v>
          </cell>
          <cell r="K29">
            <v>12090095.85</v>
          </cell>
        </row>
        <row r="30">
          <cell r="A30" t="str">
            <v>CONTINENTAL BAKING CO.</v>
          </cell>
          <cell r="B30">
            <v>150</v>
          </cell>
          <cell r="C30" t="str">
            <v>00</v>
          </cell>
          <cell r="D30" t="str">
            <v>USD</v>
          </cell>
          <cell r="E30" t="str">
            <v>LEASE</v>
          </cell>
          <cell r="F30">
            <v>15</v>
          </cell>
          <cell r="G30" t="str">
            <v>BUSINESS</v>
          </cell>
          <cell r="H30" t="str">
            <v>FOOD</v>
          </cell>
          <cell r="I30">
            <v>22657368.800000001</v>
          </cell>
          <cell r="J30">
            <v>463910.09009009006</v>
          </cell>
          <cell r="K30">
            <v>22657368.800000001</v>
          </cell>
        </row>
        <row r="31">
          <cell r="A31" t="str">
            <v>CUFFE MICHAEL OR DANA</v>
          </cell>
          <cell r="B31">
            <v>200</v>
          </cell>
          <cell r="C31" t="str">
            <v>05</v>
          </cell>
          <cell r="D31" t="str">
            <v>JA $</v>
          </cell>
          <cell r="E31" t="str">
            <v>O/D</v>
          </cell>
          <cell r="F31">
            <v>31.5</v>
          </cell>
          <cell r="G31" t="str">
            <v>INDIV.</v>
          </cell>
          <cell r="H31" t="str">
            <v>INDIV.</v>
          </cell>
          <cell r="I31">
            <v>1658.43</v>
          </cell>
          <cell r="J31">
            <v>0</v>
          </cell>
          <cell r="K31">
            <v>0</v>
          </cell>
        </row>
        <row r="32">
          <cell r="A32" t="str">
            <v>CUMIS INSURANCE SOCIETY INC.</v>
          </cell>
          <cell r="B32">
            <v>200</v>
          </cell>
          <cell r="C32" t="str">
            <v>16</v>
          </cell>
          <cell r="D32" t="str">
            <v>JA $</v>
          </cell>
          <cell r="E32" t="str">
            <v>O/D</v>
          </cell>
          <cell r="F32">
            <v>31.5</v>
          </cell>
          <cell r="G32" t="str">
            <v>BUSINESS</v>
          </cell>
          <cell r="H32" t="str">
            <v>PROF.</v>
          </cell>
          <cell r="I32">
            <v>100</v>
          </cell>
          <cell r="J32">
            <v>0</v>
          </cell>
          <cell r="K32">
            <v>0</v>
          </cell>
        </row>
        <row r="33">
          <cell r="A33" t="str">
            <v>DARAMOLA BANJO S.</v>
          </cell>
          <cell r="B33">
            <v>200</v>
          </cell>
          <cell r="C33" t="str">
            <v>05</v>
          </cell>
          <cell r="D33" t="str">
            <v>JA $</v>
          </cell>
          <cell r="E33" t="str">
            <v>O/D</v>
          </cell>
          <cell r="F33">
            <v>31.5</v>
          </cell>
          <cell r="G33" t="str">
            <v>INDIV.</v>
          </cell>
          <cell r="H33" t="str">
            <v>INDIV.</v>
          </cell>
          <cell r="I33">
            <v>75.37</v>
          </cell>
          <cell r="J33">
            <v>0</v>
          </cell>
          <cell r="K33">
            <v>0</v>
          </cell>
        </row>
        <row r="34">
          <cell r="A34" t="str">
            <v>DAVY NIGEL AND OR JENNIFER</v>
          </cell>
          <cell r="B34">
            <v>200</v>
          </cell>
          <cell r="C34" t="str">
            <v>05</v>
          </cell>
          <cell r="D34" t="str">
            <v>JA $</v>
          </cell>
          <cell r="E34" t="str">
            <v>O/D</v>
          </cell>
          <cell r="F34">
            <v>31.5</v>
          </cell>
          <cell r="G34" t="str">
            <v>INDIV.</v>
          </cell>
          <cell r="H34" t="str">
            <v>INDIV.</v>
          </cell>
          <cell r="I34">
            <v>2593.04</v>
          </cell>
          <cell r="J34">
            <v>0</v>
          </cell>
          <cell r="K34">
            <v>0</v>
          </cell>
        </row>
        <row r="35">
          <cell r="A35" t="str">
            <v>DAWKINS SUZETTE AND OR STEPHEN</v>
          </cell>
          <cell r="B35">
            <v>200</v>
          </cell>
          <cell r="C35" t="str">
            <v>01</v>
          </cell>
          <cell r="D35" t="str">
            <v>JA $</v>
          </cell>
          <cell r="E35" t="str">
            <v>O/D</v>
          </cell>
          <cell r="F35">
            <v>0</v>
          </cell>
          <cell r="G35" t="str">
            <v>INDIV.</v>
          </cell>
          <cell r="H35" t="str">
            <v>INDIV.</v>
          </cell>
          <cell r="I35">
            <v>1868.71</v>
          </cell>
          <cell r="J35">
            <v>0</v>
          </cell>
          <cell r="K35">
            <v>0</v>
          </cell>
        </row>
        <row r="36">
          <cell r="A36" t="str">
            <v>DEHRING BUNTING AND GOLDING LTD.</v>
          </cell>
          <cell r="B36">
            <v>200</v>
          </cell>
          <cell r="C36" t="str">
            <v>16</v>
          </cell>
          <cell r="D36" t="str">
            <v>JA $</v>
          </cell>
          <cell r="E36" t="str">
            <v>O/D</v>
          </cell>
          <cell r="F36">
            <v>31.5</v>
          </cell>
          <cell r="G36" t="str">
            <v>F.I.</v>
          </cell>
          <cell r="H36" t="str">
            <v>F.I.</v>
          </cell>
          <cell r="I36">
            <v>202.4</v>
          </cell>
          <cell r="J36">
            <v>0</v>
          </cell>
          <cell r="K36">
            <v>0</v>
          </cell>
        </row>
        <row r="37">
          <cell r="A37" t="str">
            <v>DONALD ROBERT AND WENDY</v>
          </cell>
          <cell r="B37">
            <v>200</v>
          </cell>
          <cell r="C37" t="str">
            <v>05</v>
          </cell>
          <cell r="D37" t="str">
            <v>JA $</v>
          </cell>
          <cell r="E37" t="str">
            <v>O/D</v>
          </cell>
          <cell r="F37">
            <v>31.5</v>
          </cell>
          <cell r="G37" t="str">
            <v>INDIV.</v>
          </cell>
          <cell r="H37" t="str">
            <v>INDIV.</v>
          </cell>
          <cell r="I37">
            <v>14.77</v>
          </cell>
          <cell r="J37">
            <v>0</v>
          </cell>
          <cell r="K37">
            <v>0</v>
          </cell>
        </row>
        <row r="38">
          <cell r="A38" t="str">
            <v>DUQUESNAY RONALD</v>
          </cell>
          <cell r="B38">
            <v>120</v>
          </cell>
          <cell r="C38" t="str">
            <v>03</v>
          </cell>
          <cell r="D38" t="str">
            <v>JA $</v>
          </cell>
          <cell r="E38" t="str">
            <v>MTG</v>
          </cell>
          <cell r="F38">
            <v>10</v>
          </cell>
          <cell r="G38" t="str">
            <v>INDIV.</v>
          </cell>
          <cell r="H38" t="str">
            <v>INDIV.</v>
          </cell>
          <cell r="I38">
            <v>1854.5</v>
          </cell>
          <cell r="J38">
            <v>0</v>
          </cell>
          <cell r="K38">
            <v>0</v>
          </cell>
        </row>
        <row r="39">
          <cell r="A39" t="str">
            <v>DUQUESNAY RONALD</v>
          </cell>
          <cell r="B39">
            <v>120</v>
          </cell>
          <cell r="C39" t="str">
            <v>33</v>
          </cell>
          <cell r="D39" t="str">
            <v>JA $</v>
          </cell>
          <cell r="E39" t="str">
            <v>MTG</v>
          </cell>
          <cell r="F39">
            <v>10</v>
          </cell>
          <cell r="G39" t="str">
            <v>INDIV.</v>
          </cell>
          <cell r="H39" t="str">
            <v>INDIV.</v>
          </cell>
          <cell r="I39">
            <v>36160.36</v>
          </cell>
          <cell r="J39">
            <v>0</v>
          </cell>
          <cell r="K39">
            <v>0</v>
          </cell>
        </row>
        <row r="40">
          <cell r="A40" t="str">
            <v>DUQUESNAY STEPHEN</v>
          </cell>
          <cell r="B40">
            <v>120</v>
          </cell>
          <cell r="C40" t="str">
            <v>03</v>
          </cell>
          <cell r="D40" t="str">
            <v>JA $</v>
          </cell>
          <cell r="E40" t="str">
            <v>MTG</v>
          </cell>
          <cell r="F40">
            <v>10</v>
          </cell>
          <cell r="G40" t="str">
            <v>INDIV.</v>
          </cell>
          <cell r="H40" t="str">
            <v>INDIV.</v>
          </cell>
          <cell r="I40">
            <v>927.27</v>
          </cell>
          <cell r="J40">
            <v>0</v>
          </cell>
          <cell r="K40">
            <v>0</v>
          </cell>
        </row>
        <row r="41">
          <cell r="A41" t="str">
            <v>DUQUESNAY STEPHEN</v>
          </cell>
          <cell r="B41">
            <v>120</v>
          </cell>
          <cell r="C41" t="str">
            <v>33</v>
          </cell>
          <cell r="D41" t="str">
            <v>JA $</v>
          </cell>
          <cell r="E41" t="str">
            <v>MTG</v>
          </cell>
          <cell r="F41">
            <v>10</v>
          </cell>
          <cell r="G41" t="str">
            <v>INDIV.</v>
          </cell>
          <cell r="H41" t="str">
            <v>INDIV.</v>
          </cell>
          <cell r="I41">
            <v>36065.550000000003</v>
          </cell>
          <cell r="J41">
            <v>0</v>
          </cell>
          <cell r="K41">
            <v>0</v>
          </cell>
        </row>
        <row r="42">
          <cell r="A42" t="str">
            <v>EMBASSY OF PERU</v>
          </cell>
          <cell r="B42">
            <v>200</v>
          </cell>
          <cell r="C42" t="str">
            <v>22</v>
          </cell>
          <cell r="D42" t="str">
            <v>USD</v>
          </cell>
          <cell r="E42" t="str">
            <v>O/D</v>
          </cell>
          <cell r="F42">
            <v>31.5</v>
          </cell>
          <cell r="G42" t="str">
            <v>OVERSEAS</v>
          </cell>
          <cell r="H42" t="str">
            <v>RESIDENTS</v>
          </cell>
          <cell r="I42">
            <v>504.03</v>
          </cell>
          <cell r="J42">
            <v>10.320024570024568</v>
          </cell>
          <cell r="K42">
            <v>504.02999999999992</v>
          </cell>
        </row>
        <row r="43">
          <cell r="A43" t="str">
            <v>EMULTECH SUPPLY CO. LTD.</v>
          </cell>
          <cell r="B43">
            <v>120</v>
          </cell>
          <cell r="C43" t="str">
            <v>42</v>
          </cell>
          <cell r="D43" t="str">
            <v>USD</v>
          </cell>
          <cell r="E43" t="str">
            <v>TERM</v>
          </cell>
          <cell r="F43">
            <v>10</v>
          </cell>
          <cell r="G43" t="str">
            <v>BUSINESS</v>
          </cell>
          <cell r="H43" t="str">
            <v>PROF.</v>
          </cell>
          <cell r="I43">
            <v>924497.24</v>
          </cell>
          <cell r="J43">
            <v>18929.099918099917</v>
          </cell>
          <cell r="K43">
            <v>924497.24</v>
          </cell>
        </row>
        <row r="44">
          <cell r="A44" t="str">
            <v>EPPING OIL COMPANY LIMITED</v>
          </cell>
          <cell r="B44">
            <v>120</v>
          </cell>
          <cell r="C44" t="str">
            <v>50</v>
          </cell>
          <cell r="D44" t="str">
            <v>JA $</v>
          </cell>
          <cell r="E44" t="str">
            <v>TERM</v>
          </cell>
          <cell r="F44">
            <v>31</v>
          </cell>
          <cell r="G44" t="str">
            <v>BUSINESS</v>
          </cell>
          <cell r="H44" t="str">
            <v>GAS</v>
          </cell>
          <cell r="I44">
            <v>3333333.35</v>
          </cell>
          <cell r="J44">
            <v>0</v>
          </cell>
          <cell r="K44">
            <v>0</v>
          </cell>
        </row>
        <row r="45">
          <cell r="A45" t="str">
            <v>EPPING OIL COMPANY LIMITED</v>
          </cell>
          <cell r="B45">
            <v>120</v>
          </cell>
          <cell r="C45" t="str">
            <v>50</v>
          </cell>
          <cell r="D45" t="str">
            <v>JA $</v>
          </cell>
          <cell r="E45" t="str">
            <v>TERM</v>
          </cell>
          <cell r="F45">
            <v>31</v>
          </cell>
          <cell r="G45" t="str">
            <v>BUSINESS</v>
          </cell>
          <cell r="H45" t="str">
            <v>GAS</v>
          </cell>
          <cell r="I45">
            <v>249999.9</v>
          </cell>
          <cell r="J45">
            <v>0</v>
          </cell>
          <cell r="K45">
            <v>0</v>
          </cell>
        </row>
        <row r="46">
          <cell r="A46" t="str">
            <v>ESSO STANDARD OIL S.A. LTD.</v>
          </cell>
          <cell r="B46">
            <v>126</v>
          </cell>
          <cell r="C46" t="str">
            <v>02</v>
          </cell>
          <cell r="D46" t="str">
            <v>JA $</v>
          </cell>
          <cell r="E46" t="str">
            <v>O/D</v>
          </cell>
          <cell r="F46">
            <v>26.3</v>
          </cell>
          <cell r="G46" t="str">
            <v>BUSINESS</v>
          </cell>
          <cell r="H46" t="str">
            <v>GAS</v>
          </cell>
          <cell r="I46">
            <v>680762.71</v>
          </cell>
          <cell r="J46">
            <v>0</v>
          </cell>
          <cell r="K46">
            <v>0</v>
          </cell>
        </row>
        <row r="47">
          <cell r="A47" t="str">
            <v>FALCON CORPORATION LIMITED</v>
          </cell>
          <cell r="B47">
            <v>120</v>
          </cell>
          <cell r="C47" t="str">
            <v>42</v>
          </cell>
          <cell r="D47" t="str">
            <v>USD</v>
          </cell>
          <cell r="E47" t="str">
            <v>TERM</v>
          </cell>
          <cell r="F47">
            <v>15</v>
          </cell>
          <cell r="G47" t="str">
            <v>BUSINESS</v>
          </cell>
          <cell r="H47" t="str">
            <v>DIST'N</v>
          </cell>
          <cell r="I47">
            <v>1465200</v>
          </cell>
          <cell r="J47">
            <v>29999.999999999996</v>
          </cell>
          <cell r="K47">
            <v>1465200</v>
          </cell>
        </row>
        <row r="48">
          <cell r="A48" t="str">
            <v>FALCON CORPORATION LIMITED</v>
          </cell>
          <cell r="B48">
            <v>200</v>
          </cell>
          <cell r="C48" t="str">
            <v>66</v>
          </cell>
          <cell r="D48" t="str">
            <v>JA $</v>
          </cell>
          <cell r="E48" t="str">
            <v>O/D</v>
          </cell>
          <cell r="F48">
            <v>31.5</v>
          </cell>
          <cell r="G48" t="str">
            <v>BUSINESS</v>
          </cell>
          <cell r="H48" t="str">
            <v>DIST'N</v>
          </cell>
          <cell r="I48">
            <v>17247.060000000001</v>
          </cell>
          <cell r="J48">
            <v>0</v>
          </cell>
          <cell r="K48">
            <v>0</v>
          </cell>
        </row>
        <row r="49">
          <cell r="A49" t="str">
            <v>FLEURY RICHARD</v>
          </cell>
          <cell r="B49">
            <v>200</v>
          </cell>
          <cell r="C49" t="str">
            <v>05</v>
          </cell>
          <cell r="D49" t="str">
            <v>JA $</v>
          </cell>
          <cell r="E49" t="str">
            <v>O/D</v>
          </cell>
          <cell r="F49">
            <v>31.5</v>
          </cell>
          <cell r="G49" t="str">
            <v>INDIV.</v>
          </cell>
          <cell r="H49" t="str">
            <v>INDIV.</v>
          </cell>
          <cell r="I49">
            <v>99.3</v>
          </cell>
          <cell r="J49">
            <v>0</v>
          </cell>
          <cell r="K49">
            <v>0</v>
          </cell>
        </row>
        <row r="50">
          <cell r="A50" t="str">
            <v>FUTURE FITNESS</v>
          </cell>
          <cell r="B50">
            <v>200</v>
          </cell>
          <cell r="C50" t="str">
            <v>66</v>
          </cell>
          <cell r="D50" t="str">
            <v>JA $</v>
          </cell>
          <cell r="E50" t="str">
            <v>O/D</v>
          </cell>
          <cell r="F50">
            <v>31.5</v>
          </cell>
          <cell r="G50" t="str">
            <v>BUSINESS</v>
          </cell>
          <cell r="H50" t="str">
            <v>PROF.</v>
          </cell>
          <cell r="I50">
            <v>486.9</v>
          </cell>
          <cell r="J50">
            <v>0</v>
          </cell>
          <cell r="K50">
            <v>0</v>
          </cell>
        </row>
        <row r="51">
          <cell r="A51" t="str">
            <v>GALLIMORE HEATHER OR REPOLE F.</v>
          </cell>
          <cell r="B51">
            <v>200</v>
          </cell>
          <cell r="C51" t="str">
            <v>05</v>
          </cell>
          <cell r="D51" t="str">
            <v>JA $</v>
          </cell>
          <cell r="E51" t="str">
            <v>O/D</v>
          </cell>
          <cell r="F51">
            <v>31.5</v>
          </cell>
          <cell r="G51" t="str">
            <v>INDIV.</v>
          </cell>
          <cell r="H51" t="str">
            <v>INDIV.</v>
          </cell>
          <cell r="I51">
            <v>84.09</v>
          </cell>
          <cell r="J51">
            <v>0</v>
          </cell>
          <cell r="K51">
            <v>0</v>
          </cell>
        </row>
        <row r="52">
          <cell r="A52" t="str">
            <v>GENERAL TOOL AND SUPPLY</v>
          </cell>
          <cell r="B52">
            <v>120</v>
          </cell>
          <cell r="C52" t="str">
            <v>42</v>
          </cell>
          <cell r="D52" t="str">
            <v>USD</v>
          </cell>
          <cell r="E52" t="str">
            <v>TERM</v>
          </cell>
          <cell r="F52">
            <v>15</v>
          </cell>
          <cell r="G52" t="str">
            <v>BUSINESS</v>
          </cell>
          <cell r="H52" t="str">
            <v>DIST'N</v>
          </cell>
          <cell r="I52">
            <v>7323301.5899999999</v>
          </cell>
          <cell r="J52">
            <v>149944.75</v>
          </cell>
          <cell r="K52">
            <v>7323301.5900000008</v>
          </cell>
        </row>
        <row r="53">
          <cell r="A53" t="str">
            <v>GENERAL TOOL AND SUPPLY</v>
          </cell>
          <cell r="B53">
            <v>200</v>
          </cell>
          <cell r="C53" t="str">
            <v>66</v>
          </cell>
          <cell r="D53" t="str">
            <v>JA $</v>
          </cell>
          <cell r="E53" t="str">
            <v>O/D</v>
          </cell>
          <cell r="F53">
            <v>31.5</v>
          </cell>
          <cell r="G53" t="str">
            <v>BUSINESS</v>
          </cell>
          <cell r="H53" t="str">
            <v>DIST'N</v>
          </cell>
          <cell r="I53">
            <v>70797.039999999994</v>
          </cell>
          <cell r="J53">
            <v>0</v>
          </cell>
          <cell r="K53">
            <v>0</v>
          </cell>
        </row>
        <row r="54">
          <cell r="A54" t="str">
            <v>GORDON MICHAEL ANTHONY</v>
          </cell>
          <cell r="B54">
            <v>200</v>
          </cell>
          <cell r="C54" t="str">
            <v>05</v>
          </cell>
          <cell r="D54" t="str">
            <v>JA $</v>
          </cell>
          <cell r="E54" t="str">
            <v>O/D</v>
          </cell>
          <cell r="F54">
            <v>31.5</v>
          </cell>
          <cell r="G54" t="str">
            <v>INDIV.</v>
          </cell>
          <cell r="H54" t="str">
            <v>INDIV.</v>
          </cell>
          <cell r="I54">
            <v>119.36</v>
          </cell>
          <cell r="J54">
            <v>0</v>
          </cell>
          <cell r="K54">
            <v>0</v>
          </cell>
        </row>
        <row r="55">
          <cell r="A55" t="str">
            <v>GOVERNMENT OF JAMAICA</v>
          </cell>
          <cell r="B55">
            <v>120</v>
          </cell>
          <cell r="C55" t="str">
            <v>18</v>
          </cell>
          <cell r="D55" t="str">
            <v>USD</v>
          </cell>
          <cell r="E55" t="str">
            <v>TERM</v>
          </cell>
          <cell r="F55">
            <v>10</v>
          </cell>
          <cell r="G55" t="str">
            <v>C.G</v>
          </cell>
          <cell r="H55" t="str">
            <v>C.G</v>
          </cell>
          <cell r="I55">
            <v>143935983.53999999</v>
          </cell>
          <cell r="J55">
            <v>2947092.2100737095</v>
          </cell>
          <cell r="K55">
            <v>143935983.53999999</v>
          </cell>
        </row>
        <row r="56">
          <cell r="A56" t="str">
            <v>GOVERNMENT OF JAMAICA</v>
          </cell>
          <cell r="B56">
            <v>120</v>
          </cell>
          <cell r="C56" t="str">
            <v>53</v>
          </cell>
          <cell r="D56" t="str">
            <v>USD</v>
          </cell>
          <cell r="E56" t="str">
            <v>TERM</v>
          </cell>
          <cell r="F56">
            <v>10</v>
          </cell>
          <cell r="G56" t="str">
            <v>C.G</v>
          </cell>
          <cell r="H56" t="str">
            <v>C.G</v>
          </cell>
          <cell r="I56">
            <v>5815350.96</v>
          </cell>
          <cell r="J56">
            <v>119069.42997542997</v>
          </cell>
          <cell r="K56">
            <v>5815350.96</v>
          </cell>
        </row>
        <row r="57">
          <cell r="A57" t="str">
            <v>GOVERNMENT OF JAMAICA</v>
          </cell>
          <cell r="B57">
            <v>120</v>
          </cell>
          <cell r="C57" t="str">
            <v>53</v>
          </cell>
          <cell r="D57" t="str">
            <v>USD</v>
          </cell>
          <cell r="E57" t="str">
            <v>TERM</v>
          </cell>
          <cell r="F57">
            <v>10</v>
          </cell>
          <cell r="G57" t="str">
            <v>C.G</v>
          </cell>
          <cell r="H57" t="str">
            <v>C.G</v>
          </cell>
          <cell r="I57">
            <v>514712.55</v>
          </cell>
          <cell r="J57">
            <v>10538.749999999998</v>
          </cell>
          <cell r="K57">
            <v>514712.54999999993</v>
          </cell>
        </row>
        <row r="58">
          <cell r="A58" t="str">
            <v>GOVERNMENT OF JAMAICA</v>
          </cell>
          <cell r="B58">
            <v>120</v>
          </cell>
          <cell r="C58" t="str">
            <v>53</v>
          </cell>
          <cell r="D58" t="str">
            <v>USD</v>
          </cell>
          <cell r="E58" t="str">
            <v>TERM</v>
          </cell>
          <cell r="F58">
            <v>10</v>
          </cell>
          <cell r="G58" t="str">
            <v>C.G</v>
          </cell>
          <cell r="H58" t="str">
            <v>C.G</v>
          </cell>
          <cell r="I58">
            <v>82948446.480000004</v>
          </cell>
          <cell r="J58">
            <v>1698371.14004914</v>
          </cell>
          <cell r="K58">
            <v>82948446.480000004</v>
          </cell>
        </row>
        <row r="59">
          <cell r="A59" t="str">
            <v>GRACE KENNEDY REMITTANCE SERVICE</v>
          </cell>
          <cell r="B59">
            <v>120</v>
          </cell>
          <cell r="C59" t="str">
            <v>04</v>
          </cell>
          <cell r="D59" t="str">
            <v>JA $</v>
          </cell>
          <cell r="E59" t="str">
            <v>TERM</v>
          </cell>
          <cell r="F59">
            <v>32</v>
          </cell>
          <cell r="G59" t="str">
            <v>F.I.</v>
          </cell>
          <cell r="H59" t="str">
            <v>F.I.</v>
          </cell>
          <cell r="I59">
            <v>1454458.98</v>
          </cell>
          <cell r="J59">
            <v>0</v>
          </cell>
          <cell r="K59">
            <v>0</v>
          </cell>
        </row>
        <row r="60">
          <cell r="A60" t="str">
            <v>GRAHAM VELMA OR JASON</v>
          </cell>
          <cell r="B60">
            <v>200</v>
          </cell>
          <cell r="C60" t="str">
            <v>05</v>
          </cell>
          <cell r="D60" t="str">
            <v>JA $</v>
          </cell>
          <cell r="E60" t="str">
            <v>O/D</v>
          </cell>
          <cell r="F60">
            <v>31.5</v>
          </cell>
          <cell r="G60" t="str">
            <v>INDIV.</v>
          </cell>
          <cell r="H60" t="str">
            <v>INDIV.</v>
          </cell>
          <cell r="I60">
            <v>5032.1400000000003</v>
          </cell>
          <cell r="J60">
            <v>0</v>
          </cell>
          <cell r="K60">
            <v>0</v>
          </cell>
        </row>
        <row r="61">
          <cell r="A61" t="str">
            <v>HARDWARE &amp; LUMBER LTD.</v>
          </cell>
          <cell r="B61">
            <v>127</v>
          </cell>
          <cell r="C61" t="str">
            <v>02</v>
          </cell>
          <cell r="D61" t="str">
            <v>JA $</v>
          </cell>
          <cell r="E61" t="str">
            <v>O/D</v>
          </cell>
          <cell r="F61">
            <v>19</v>
          </cell>
          <cell r="G61" t="str">
            <v>BUSINESS</v>
          </cell>
          <cell r="H61" t="str">
            <v>DIST'N</v>
          </cell>
          <cell r="I61">
            <v>5586557.9699999997</v>
          </cell>
          <cell r="J61">
            <v>0</v>
          </cell>
          <cell r="K61">
            <v>0</v>
          </cell>
        </row>
        <row r="62">
          <cell r="A62" t="str">
            <v>HARMAN SALES COMPANY LTD.</v>
          </cell>
          <cell r="B62">
            <v>127</v>
          </cell>
          <cell r="C62" t="str">
            <v>06</v>
          </cell>
          <cell r="D62" t="str">
            <v>JA $</v>
          </cell>
          <cell r="E62" t="str">
            <v>O/D</v>
          </cell>
          <cell r="F62">
            <v>19</v>
          </cell>
          <cell r="G62" t="str">
            <v>BUSINESS</v>
          </cell>
          <cell r="H62" t="str">
            <v>DIST'N</v>
          </cell>
          <cell r="I62">
            <v>39156.199999999997</v>
          </cell>
          <cell r="J62">
            <v>0</v>
          </cell>
          <cell r="K62">
            <v>0</v>
          </cell>
        </row>
        <row r="63">
          <cell r="A63" t="str">
            <v>HAYE CRISTOPHER F.</v>
          </cell>
          <cell r="B63">
            <v>200</v>
          </cell>
          <cell r="C63" t="str">
            <v>05</v>
          </cell>
          <cell r="D63" t="str">
            <v>JA $</v>
          </cell>
          <cell r="E63" t="str">
            <v>O/D</v>
          </cell>
          <cell r="F63">
            <v>31.5</v>
          </cell>
          <cell r="G63" t="str">
            <v>INDIV.</v>
          </cell>
          <cell r="H63" t="str">
            <v>INDIV.</v>
          </cell>
          <cell r="I63">
            <v>145.78</v>
          </cell>
          <cell r="J63">
            <v>0</v>
          </cell>
          <cell r="K63">
            <v>0</v>
          </cell>
        </row>
        <row r="64">
          <cell r="A64" t="str">
            <v>HIGHGATE FOOD PRODUCTS LIMITED</v>
          </cell>
          <cell r="B64">
            <v>200</v>
          </cell>
          <cell r="C64" t="str">
            <v>02</v>
          </cell>
          <cell r="D64" t="str">
            <v>JA $</v>
          </cell>
          <cell r="E64" t="str">
            <v>O/D</v>
          </cell>
          <cell r="F64">
            <v>31.5</v>
          </cell>
          <cell r="G64" t="str">
            <v>BUSINESS</v>
          </cell>
          <cell r="H64" t="str">
            <v>FOOD</v>
          </cell>
          <cell r="I64">
            <v>28.81</v>
          </cell>
          <cell r="J64">
            <v>0</v>
          </cell>
          <cell r="K64">
            <v>0</v>
          </cell>
        </row>
        <row r="65">
          <cell r="A65" t="str">
            <v>HOLIDAY EXPLORERS LTD.</v>
          </cell>
          <cell r="B65">
            <v>200</v>
          </cell>
          <cell r="C65" t="str">
            <v>66</v>
          </cell>
          <cell r="D65" t="str">
            <v>JA $</v>
          </cell>
          <cell r="E65" t="str">
            <v>O/D</v>
          </cell>
          <cell r="F65">
            <v>31.5</v>
          </cell>
          <cell r="G65" t="str">
            <v>BUSINESS</v>
          </cell>
          <cell r="H65" t="str">
            <v>TOURISM</v>
          </cell>
          <cell r="I65">
            <v>52.05</v>
          </cell>
          <cell r="J65">
            <v>0</v>
          </cell>
          <cell r="K65">
            <v>0</v>
          </cell>
        </row>
        <row r="66">
          <cell r="A66" t="str">
            <v>HWE MINING AND CONTRACTING LTD.</v>
          </cell>
          <cell r="B66">
            <v>120</v>
          </cell>
          <cell r="C66" t="str">
            <v>04</v>
          </cell>
          <cell r="D66" t="str">
            <v>USD</v>
          </cell>
          <cell r="E66" t="str">
            <v>TERM</v>
          </cell>
          <cell r="F66">
            <v>12</v>
          </cell>
          <cell r="G66" t="str">
            <v>BUSINESS</v>
          </cell>
          <cell r="H66" t="str">
            <v>MINING</v>
          </cell>
          <cell r="I66">
            <v>1232086.19</v>
          </cell>
          <cell r="J66">
            <v>25226.989967239966</v>
          </cell>
          <cell r="K66">
            <v>1232086.19</v>
          </cell>
        </row>
        <row r="67">
          <cell r="A67" t="str">
            <v>HYDE DEBBIE-ANNE</v>
          </cell>
          <cell r="B67">
            <v>200</v>
          </cell>
          <cell r="C67" t="str">
            <v>01</v>
          </cell>
          <cell r="D67" t="str">
            <v>JA $</v>
          </cell>
          <cell r="E67" t="str">
            <v>O/D</v>
          </cell>
          <cell r="F67">
            <v>0</v>
          </cell>
          <cell r="G67" t="str">
            <v>INDIV.</v>
          </cell>
          <cell r="H67" t="str">
            <v>INDIV.</v>
          </cell>
          <cell r="I67">
            <v>375.35</v>
          </cell>
          <cell r="J67">
            <v>0</v>
          </cell>
          <cell r="K67">
            <v>0</v>
          </cell>
        </row>
        <row r="68">
          <cell r="A68" t="str">
            <v>INTERNATIONAL HOTELS</v>
          </cell>
          <cell r="B68">
            <v>150</v>
          </cell>
          <cell r="C68" t="str">
            <v>00</v>
          </cell>
          <cell r="D68" t="str">
            <v>USD</v>
          </cell>
          <cell r="E68" t="str">
            <v>LEASE</v>
          </cell>
          <cell r="F68">
            <v>12.5</v>
          </cell>
          <cell r="G68" t="str">
            <v>BUSINESS</v>
          </cell>
          <cell r="H68" t="str">
            <v>TOURISM</v>
          </cell>
          <cell r="I68">
            <v>45706706.920000002</v>
          </cell>
          <cell r="J68">
            <v>935845.76003275998</v>
          </cell>
          <cell r="K68">
            <v>45706706.920000002</v>
          </cell>
        </row>
        <row r="69">
          <cell r="A69" t="str">
            <v>INTERNATIONAL HOTELS</v>
          </cell>
          <cell r="B69">
            <v>150</v>
          </cell>
          <cell r="C69" t="str">
            <v>01</v>
          </cell>
          <cell r="D69" t="str">
            <v>USD</v>
          </cell>
          <cell r="E69" t="str">
            <v>LEASE</v>
          </cell>
          <cell r="F69">
            <v>12.5</v>
          </cell>
          <cell r="G69" t="str">
            <v>BUSINESS</v>
          </cell>
          <cell r="H69" t="str">
            <v>TOURISM</v>
          </cell>
          <cell r="I69">
            <v>2252239.02</v>
          </cell>
          <cell r="J69">
            <v>46114.640049140049</v>
          </cell>
          <cell r="K69">
            <v>2252239.02</v>
          </cell>
        </row>
        <row r="70">
          <cell r="A70" t="str">
            <v>IT'S A DOGS WORLD LIMITED</v>
          </cell>
          <cell r="B70">
            <v>127</v>
          </cell>
          <cell r="C70" t="str">
            <v>06</v>
          </cell>
          <cell r="D70" t="str">
            <v>JA $</v>
          </cell>
          <cell r="E70" t="str">
            <v>O/D</v>
          </cell>
          <cell r="F70">
            <v>19</v>
          </cell>
          <cell r="G70" t="str">
            <v>BUSINESS</v>
          </cell>
          <cell r="H70" t="str">
            <v>PROF.</v>
          </cell>
          <cell r="I70">
            <v>7099.15</v>
          </cell>
          <cell r="J70">
            <v>0</v>
          </cell>
          <cell r="K70">
            <v>0</v>
          </cell>
        </row>
        <row r="71">
          <cell r="A71" t="str">
            <v>J.R. WELLINGTON</v>
          </cell>
          <cell r="B71">
            <v>200</v>
          </cell>
          <cell r="C71" t="str">
            <v>67</v>
          </cell>
          <cell r="D71" t="str">
            <v>USD</v>
          </cell>
          <cell r="E71" t="str">
            <v>O/D</v>
          </cell>
          <cell r="F71">
            <v>31.5</v>
          </cell>
          <cell r="G71" t="str">
            <v>INDIV.</v>
          </cell>
          <cell r="H71" t="str">
            <v>INDIV.</v>
          </cell>
          <cell r="I71">
            <v>482.05</v>
          </cell>
          <cell r="J71">
            <v>9.8699836199836195</v>
          </cell>
          <cell r="K71">
            <v>482.05</v>
          </cell>
        </row>
        <row r="72">
          <cell r="A72" t="str">
            <v>JACKSON LENWORTH OR JANET</v>
          </cell>
          <cell r="B72">
            <v>200</v>
          </cell>
          <cell r="C72" t="str">
            <v>05</v>
          </cell>
          <cell r="D72" t="str">
            <v>JA $</v>
          </cell>
          <cell r="E72" t="str">
            <v>O/D</v>
          </cell>
          <cell r="F72">
            <v>31.5</v>
          </cell>
          <cell r="G72" t="str">
            <v>INDIV.</v>
          </cell>
          <cell r="H72" t="str">
            <v>INDIV.</v>
          </cell>
          <cell r="I72">
            <v>38164.29</v>
          </cell>
          <cell r="J72">
            <v>0</v>
          </cell>
          <cell r="K72">
            <v>0</v>
          </cell>
        </row>
        <row r="73">
          <cell r="A73" t="str">
            <v>JAMAICA BROILERS GROUP</v>
          </cell>
          <cell r="B73">
            <v>120</v>
          </cell>
          <cell r="C73" t="str">
            <v>02</v>
          </cell>
          <cell r="D73" t="str">
            <v>JA $</v>
          </cell>
          <cell r="E73" t="str">
            <v>TERM</v>
          </cell>
          <cell r="F73">
            <v>12</v>
          </cell>
          <cell r="G73" t="str">
            <v>BUSINESS</v>
          </cell>
          <cell r="H73" t="str">
            <v>LIVESTOCK</v>
          </cell>
          <cell r="I73">
            <v>12078950</v>
          </cell>
          <cell r="J73">
            <v>0</v>
          </cell>
          <cell r="K73">
            <v>0</v>
          </cell>
        </row>
        <row r="74">
          <cell r="A74" t="str">
            <v>JAMAICA ELECTRICAL TECHNOLOGY</v>
          </cell>
          <cell r="B74">
            <v>126</v>
          </cell>
          <cell r="C74" t="str">
            <v>07</v>
          </cell>
          <cell r="D74" t="str">
            <v>JA $</v>
          </cell>
          <cell r="E74" t="str">
            <v>O/D</v>
          </cell>
          <cell r="F74">
            <v>21</v>
          </cell>
          <cell r="G74" t="str">
            <v>BUSINESS</v>
          </cell>
          <cell r="H74" t="str">
            <v>PROF.</v>
          </cell>
          <cell r="I74">
            <v>552135.43999999994</v>
          </cell>
          <cell r="J74">
            <v>0</v>
          </cell>
          <cell r="K74">
            <v>0</v>
          </cell>
        </row>
        <row r="75">
          <cell r="A75" t="str">
            <v>JAMAICA OBSERVER</v>
          </cell>
          <cell r="B75">
            <v>120</v>
          </cell>
          <cell r="C75" t="str">
            <v>42</v>
          </cell>
          <cell r="D75" t="str">
            <v>USD</v>
          </cell>
          <cell r="E75" t="str">
            <v>TERM</v>
          </cell>
          <cell r="F75">
            <v>9.5</v>
          </cell>
          <cell r="G75" t="str">
            <v>BUSINESS</v>
          </cell>
          <cell r="H75" t="str">
            <v>PRINT</v>
          </cell>
          <cell r="I75">
            <v>10892668.960000001</v>
          </cell>
          <cell r="J75">
            <v>223027.61998361998</v>
          </cell>
          <cell r="K75">
            <v>10892668.960000001</v>
          </cell>
        </row>
        <row r="76">
          <cell r="A76" t="str">
            <v>JAMAICA PETROLEUM TERMINALS LTD.</v>
          </cell>
          <cell r="B76">
            <v>200</v>
          </cell>
          <cell r="C76" t="str">
            <v>02</v>
          </cell>
          <cell r="D76" t="str">
            <v>JA $</v>
          </cell>
          <cell r="E76" t="str">
            <v>O/D</v>
          </cell>
          <cell r="F76">
            <v>31.5</v>
          </cell>
          <cell r="G76" t="str">
            <v>BUSINESS</v>
          </cell>
          <cell r="H76" t="str">
            <v>GAS</v>
          </cell>
          <cell r="I76">
            <v>0.7</v>
          </cell>
          <cell r="J76">
            <v>0</v>
          </cell>
          <cell r="K76">
            <v>0</v>
          </cell>
        </row>
        <row r="77">
          <cell r="A77" t="str">
            <v>JAMAICA PUBLIC SERVICE CO. LTD</v>
          </cell>
          <cell r="B77">
            <v>120</v>
          </cell>
          <cell r="C77" t="str">
            <v>02</v>
          </cell>
          <cell r="D77" t="str">
            <v>USD</v>
          </cell>
          <cell r="E77" t="str">
            <v>TERM</v>
          </cell>
          <cell r="F77">
            <v>9.75</v>
          </cell>
          <cell r="G77" t="str">
            <v>BUSINESS</v>
          </cell>
          <cell r="H77" t="str">
            <v>GAS</v>
          </cell>
          <cell r="I77">
            <v>166056000</v>
          </cell>
          <cell r="J77">
            <v>3399999.9999999995</v>
          </cell>
          <cell r="K77">
            <v>166056000</v>
          </cell>
        </row>
        <row r="78">
          <cell r="A78" t="str">
            <v>JAMAICA PUBLIC SERVICE CO. LTD</v>
          </cell>
          <cell r="B78">
            <v>128</v>
          </cell>
          <cell r="C78" t="str">
            <v>14</v>
          </cell>
          <cell r="D78" t="str">
            <v>USD</v>
          </cell>
          <cell r="E78" t="str">
            <v>L/C</v>
          </cell>
          <cell r="F78">
            <v>9.75</v>
          </cell>
          <cell r="G78" t="str">
            <v>BUSINESS</v>
          </cell>
          <cell r="H78" t="str">
            <v>GAS</v>
          </cell>
          <cell r="I78">
            <v>78599793.930000007</v>
          </cell>
          <cell r="J78">
            <v>1609332.39004914</v>
          </cell>
          <cell r="K78">
            <v>78599793.930000007</v>
          </cell>
        </row>
        <row r="79">
          <cell r="A79" t="str">
            <v>JAMES COLLETH INGIRD D.</v>
          </cell>
          <cell r="B79">
            <v>200</v>
          </cell>
          <cell r="C79" t="str">
            <v>05</v>
          </cell>
          <cell r="D79" t="str">
            <v>JA $</v>
          </cell>
          <cell r="E79" t="str">
            <v>O/D</v>
          </cell>
          <cell r="F79">
            <v>31.5</v>
          </cell>
          <cell r="G79" t="str">
            <v>INDIV.</v>
          </cell>
          <cell r="H79" t="str">
            <v>INDIV.</v>
          </cell>
          <cell r="I79">
            <v>531.4</v>
          </cell>
          <cell r="J79">
            <v>0</v>
          </cell>
          <cell r="K79">
            <v>0</v>
          </cell>
        </row>
        <row r="80">
          <cell r="A80" t="str">
            <v>JAMES SAMUELS AND CO. LTD.</v>
          </cell>
          <cell r="B80">
            <v>200</v>
          </cell>
          <cell r="C80" t="str">
            <v>66</v>
          </cell>
          <cell r="D80" t="str">
            <v>JA $</v>
          </cell>
          <cell r="E80" t="str">
            <v>O/D</v>
          </cell>
          <cell r="F80">
            <v>31.5</v>
          </cell>
          <cell r="G80" t="str">
            <v>INDIV.</v>
          </cell>
          <cell r="H80" t="str">
            <v>INDIV.</v>
          </cell>
          <cell r="I80">
            <v>10995.57</v>
          </cell>
          <cell r="J80">
            <v>0</v>
          </cell>
          <cell r="K80">
            <v>0</v>
          </cell>
        </row>
        <row r="81">
          <cell r="A81" t="str">
            <v>JARRETT VERNETA OR LITTLE M.</v>
          </cell>
          <cell r="B81">
            <v>200</v>
          </cell>
          <cell r="C81" t="str">
            <v>05</v>
          </cell>
          <cell r="D81" t="str">
            <v>JA $</v>
          </cell>
          <cell r="E81" t="str">
            <v>O/D</v>
          </cell>
          <cell r="F81">
            <v>31.5</v>
          </cell>
          <cell r="G81" t="str">
            <v>INDIV.</v>
          </cell>
          <cell r="H81" t="str">
            <v>INDIV.</v>
          </cell>
          <cell r="I81">
            <v>90.68</v>
          </cell>
          <cell r="J81">
            <v>0</v>
          </cell>
          <cell r="K81">
            <v>0</v>
          </cell>
        </row>
        <row r="82">
          <cell r="A82" t="str">
            <v>JOHNS HALL AGGREGATES LTD</v>
          </cell>
          <cell r="B82">
            <v>120</v>
          </cell>
          <cell r="C82" t="str">
            <v>95</v>
          </cell>
          <cell r="D82" t="str">
            <v>JA $</v>
          </cell>
          <cell r="E82" t="str">
            <v>TERM</v>
          </cell>
          <cell r="F82">
            <v>29</v>
          </cell>
          <cell r="G82" t="str">
            <v>BUSINESS</v>
          </cell>
          <cell r="H82" t="str">
            <v>MINING</v>
          </cell>
          <cell r="I82">
            <v>516526.97</v>
          </cell>
          <cell r="J82">
            <v>0</v>
          </cell>
          <cell r="K82">
            <v>0</v>
          </cell>
        </row>
        <row r="83">
          <cell r="A83" t="str">
            <v>JOHNSON &amp; JOHNSON JA. LTD.</v>
          </cell>
          <cell r="B83">
            <v>127</v>
          </cell>
          <cell r="C83" t="str">
            <v>01</v>
          </cell>
          <cell r="D83" t="str">
            <v>JA $</v>
          </cell>
          <cell r="E83" t="str">
            <v>O/D</v>
          </cell>
          <cell r="F83">
            <v>26.3</v>
          </cell>
          <cell r="G83" t="str">
            <v>BUSINESS</v>
          </cell>
          <cell r="H83" t="str">
            <v>DIST'N</v>
          </cell>
          <cell r="I83">
            <v>22808361.66</v>
          </cell>
          <cell r="J83">
            <v>0</v>
          </cell>
          <cell r="K83">
            <v>0</v>
          </cell>
        </row>
        <row r="84">
          <cell r="A84" t="str">
            <v>JOHNSON OTIS</v>
          </cell>
          <cell r="B84">
            <v>200</v>
          </cell>
          <cell r="C84" t="str">
            <v>05</v>
          </cell>
          <cell r="D84" t="str">
            <v>JA $</v>
          </cell>
          <cell r="E84" t="str">
            <v>O/D</v>
          </cell>
          <cell r="F84">
            <v>31.5</v>
          </cell>
          <cell r="G84" t="str">
            <v>INDIV.</v>
          </cell>
          <cell r="H84" t="str">
            <v>INDIV.</v>
          </cell>
          <cell r="I84">
            <v>318.06</v>
          </cell>
          <cell r="J84">
            <v>0</v>
          </cell>
          <cell r="K84">
            <v>0</v>
          </cell>
        </row>
        <row r="85">
          <cell r="A85" t="str">
            <v>K. CHANDIRAM LIMITED</v>
          </cell>
          <cell r="B85">
            <v>120</v>
          </cell>
          <cell r="C85" t="str">
            <v>04</v>
          </cell>
          <cell r="D85" t="str">
            <v>USD</v>
          </cell>
          <cell r="E85" t="str">
            <v>TERM</v>
          </cell>
          <cell r="F85">
            <v>12</v>
          </cell>
          <cell r="G85" t="str">
            <v>BUSINESS</v>
          </cell>
          <cell r="H85" t="str">
            <v>DIST'N</v>
          </cell>
          <cell r="I85">
            <v>3330457.72</v>
          </cell>
          <cell r="J85">
            <v>68191.190008190009</v>
          </cell>
          <cell r="K85">
            <v>3330457.72</v>
          </cell>
        </row>
        <row r="86">
          <cell r="A86" t="str">
            <v>KEENADON LTD T-A L.G SERV CENTRE</v>
          </cell>
          <cell r="B86">
            <v>120</v>
          </cell>
          <cell r="C86" t="str">
            <v>50</v>
          </cell>
          <cell r="D86" t="str">
            <v>JA $</v>
          </cell>
          <cell r="E86" t="str">
            <v>TERM</v>
          </cell>
          <cell r="F86">
            <v>29</v>
          </cell>
          <cell r="G86" t="str">
            <v>BUSINESS</v>
          </cell>
          <cell r="H86" t="str">
            <v>GAS</v>
          </cell>
          <cell r="I86">
            <v>3346938.68</v>
          </cell>
          <cell r="J86">
            <v>0</v>
          </cell>
          <cell r="K86">
            <v>0</v>
          </cell>
        </row>
        <row r="87">
          <cell r="A87" t="str">
            <v>KEENADON LTD T-A L.G SERV CENTRE</v>
          </cell>
          <cell r="B87">
            <v>127</v>
          </cell>
          <cell r="C87" t="str">
            <v>06</v>
          </cell>
          <cell r="D87" t="str">
            <v>JA $</v>
          </cell>
          <cell r="E87" t="str">
            <v>O/D</v>
          </cell>
          <cell r="F87">
            <v>19</v>
          </cell>
          <cell r="G87" t="str">
            <v>BUSINESS</v>
          </cell>
          <cell r="H87" t="str">
            <v>GAS</v>
          </cell>
          <cell r="I87">
            <v>1558900.49</v>
          </cell>
          <cell r="J87">
            <v>0</v>
          </cell>
          <cell r="K87">
            <v>0</v>
          </cell>
        </row>
        <row r="88">
          <cell r="A88" t="str">
            <v>KING MICHAEL JAMES</v>
          </cell>
          <cell r="B88">
            <v>200</v>
          </cell>
          <cell r="C88" t="str">
            <v>05</v>
          </cell>
          <cell r="D88" t="str">
            <v>JA $</v>
          </cell>
          <cell r="E88" t="str">
            <v>O/D</v>
          </cell>
          <cell r="F88">
            <v>31.5</v>
          </cell>
          <cell r="G88" t="str">
            <v>INDIV.</v>
          </cell>
          <cell r="H88" t="str">
            <v>INDIV.</v>
          </cell>
          <cell r="I88">
            <v>11088.96</v>
          </cell>
          <cell r="J88">
            <v>0</v>
          </cell>
          <cell r="K88">
            <v>0</v>
          </cell>
        </row>
        <row r="89">
          <cell r="A89" t="str">
            <v>KNAPLUND TROND OR MORGAN PORTIA</v>
          </cell>
          <cell r="B89">
            <v>200</v>
          </cell>
          <cell r="C89" t="str">
            <v>05</v>
          </cell>
          <cell r="D89" t="str">
            <v>JA $</v>
          </cell>
          <cell r="E89" t="str">
            <v>O/D</v>
          </cell>
          <cell r="F89">
            <v>31.5</v>
          </cell>
          <cell r="G89" t="str">
            <v>INDIV.</v>
          </cell>
          <cell r="H89" t="str">
            <v>INDIV.</v>
          </cell>
          <cell r="I89">
            <v>69.52</v>
          </cell>
          <cell r="J89">
            <v>0</v>
          </cell>
          <cell r="K89">
            <v>0</v>
          </cell>
        </row>
        <row r="90">
          <cell r="A90" t="str">
            <v>KNOWLES PENNY</v>
          </cell>
          <cell r="B90">
            <v>200</v>
          </cell>
          <cell r="C90" t="str">
            <v>05</v>
          </cell>
          <cell r="D90" t="str">
            <v>JA $</v>
          </cell>
          <cell r="E90" t="str">
            <v>O/D</v>
          </cell>
          <cell r="F90">
            <v>31.5</v>
          </cell>
          <cell r="G90" t="str">
            <v>INDIV.</v>
          </cell>
          <cell r="H90" t="str">
            <v>INDIV.</v>
          </cell>
          <cell r="I90">
            <v>294.22000000000003</v>
          </cell>
          <cell r="J90">
            <v>0</v>
          </cell>
          <cell r="K90">
            <v>0</v>
          </cell>
        </row>
        <row r="91">
          <cell r="A91" t="str">
            <v>L.C.G. CONSTRUCTION LTD.</v>
          </cell>
          <cell r="B91">
            <v>200</v>
          </cell>
          <cell r="C91" t="str">
            <v>66</v>
          </cell>
          <cell r="D91" t="str">
            <v>JA $</v>
          </cell>
          <cell r="E91" t="str">
            <v>O/D</v>
          </cell>
          <cell r="F91">
            <v>31.5</v>
          </cell>
          <cell r="G91" t="str">
            <v>BUSINESS</v>
          </cell>
          <cell r="H91" t="str">
            <v>construction</v>
          </cell>
          <cell r="I91">
            <v>38692.589999999997</v>
          </cell>
          <cell r="J91">
            <v>0</v>
          </cell>
          <cell r="K91">
            <v>0</v>
          </cell>
        </row>
        <row r="92">
          <cell r="A92" t="str">
            <v>MACKO HOWARD OR VALRIE</v>
          </cell>
          <cell r="B92">
            <v>200</v>
          </cell>
          <cell r="C92" t="str">
            <v>05</v>
          </cell>
          <cell r="D92" t="str">
            <v>JA $</v>
          </cell>
          <cell r="E92" t="str">
            <v>O/D</v>
          </cell>
          <cell r="F92">
            <v>31.5</v>
          </cell>
          <cell r="G92" t="str">
            <v>INDIV.</v>
          </cell>
          <cell r="H92" t="str">
            <v>INDIV.</v>
          </cell>
          <cell r="I92">
            <v>51.15</v>
          </cell>
          <cell r="J92">
            <v>0</v>
          </cell>
          <cell r="K92">
            <v>0</v>
          </cell>
        </row>
        <row r="93">
          <cell r="A93" t="str">
            <v>MAIN STREET MUSIC LTD.</v>
          </cell>
          <cell r="B93">
            <v>200</v>
          </cell>
          <cell r="C93" t="str">
            <v>66</v>
          </cell>
          <cell r="D93" t="str">
            <v>JA $</v>
          </cell>
          <cell r="E93" t="str">
            <v>O/D</v>
          </cell>
          <cell r="F93">
            <v>31.5</v>
          </cell>
          <cell r="G93" t="str">
            <v>BUSINESS</v>
          </cell>
          <cell r="H93" t="str">
            <v>ENTERTAINMENT</v>
          </cell>
          <cell r="I93">
            <v>16114.71</v>
          </cell>
          <cell r="J93">
            <v>0</v>
          </cell>
          <cell r="K93">
            <v>0</v>
          </cell>
        </row>
        <row r="94">
          <cell r="A94" t="str">
            <v>MAIN STREET MUSIC LTD.</v>
          </cell>
          <cell r="B94">
            <v>200</v>
          </cell>
          <cell r="C94" t="str">
            <v>66</v>
          </cell>
          <cell r="D94" t="str">
            <v>JA $</v>
          </cell>
          <cell r="E94" t="str">
            <v>O/D</v>
          </cell>
          <cell r="F94">
            <v>31.5</v>
          </cell>
          <cell r="G94" t="str">
            <v>BUSINESS</v>
          </cell>
          <cell r="H94" t="str">
            <v>ENTERTAINMENT</v>
          </cell>
          <cell r="I94">
            <v>31.22</v>
          </cell>
          <cell r="J94">
            <v>0</v>
          </cell>
          <cell r="K94">
            <v>0</v>
          </cell>
        </row>
        <row r="95">
          <cell r="A95" t="str">
            <v>MAIN STREET MUSIC LTD.</v>
          </cell>
          <cell r="B95">
            <v>200</v>
          </cell>
          <cell r="C95" t="str">
            <v>66</v>
          </cell>
          <cell r="D95" t="str">
            <v>JA $</v>
          </cell>
          <cell r="E95" t="str">
            <v>O/D</v>
          </cell>
          <cell r="F95">
            <v>31.5</v>
          </cell>
          <cell r="G95" t="str">
            <v>BUSINESS</v>
          </cell>
          <cell r="H95" t="str">
            <v>ENTERTAINMENT</v>
          </cell>
          <cell r="I95">
            <v>21.66</v>
          </cell>
          <cell r="J95">
            <v>0</v>
          </cell>
          <cell r="K95">
            <v>0</v>
          </cell>
        </row>
        <row r="96">
          <cell r="A96" t="str">
            <v>MASSA ALISON K.</v>
          </cell>
          <cell r="B96">
            <v>200</v>
          </cell>
          <cell r="C96" t="str">
            <v>05</v>
          </cell>
          <cell r="D96" t="str">
            <v>JA $</v>
          </cell>
          <cell r="E96" t="str">
            <v>O/D</v>
          </cell>
          <cell r="F96">
            <v>31.5</v>
          </cell>
          <cell r="G96" t="str">
            <v>INDIV.</v>
          </cell>
          <cell r="H96" t="str">
            <v>INDIV.</v>
          </cell>
          <cell r="I96">
            <v>28181.77</v>
          </cell>
          <cell r="J96">
            <v>0</v>
          </cell>
          <cell r="K96">
            <v>0</v>
          </cell>
        </row>
        <row r="97">
          <cell r="A97" t="str">
            <v>MATROUSSE HOLDINGS LIMITED</v>
          </cell>
          <cell r="B97">
            <v>120</v>
          </cell>
          <cell r="C97" t="str">
            <v>02</v>
          </cell>
          <cell r="D97" t="str">
            <v>USD</v>
          </cell>
          <cell r="E97" t="str">
            <v>TERM</v>
          </cell>
          <cell r="F97">
            <v>11</v>
          </cell>
          <cell r="G97" t="str">
            <v>BUSINESS</v>
          </cell>
          <cell r="H97" t="str">
            <v>PROF.</v>
          </cell>
          <cell r="I97">
            <v>3168567.28</v>
          </cell>
          <cell r="J97">
            <v>64876.479934479925</v>
          </cell>
          <cell r="K97">
            <v>3168567.28</v>
          </cell>
        </row>
        <row r="98">
          <cell r="A98" t="str">
            <v>MAYNE ROHAN AND OR HOPE</v>
          </cell>
          <cell r="B98">
            <v>200</v>
          </cell>
          <cell r="C98" t="str">
            <v>01</v>
          </cell>
          <cell r="D98" t="str">
            <v>JA $</v>
          </cell>
          <cell r="E98" t="str">
            <v>O/D</v>
          </cell>
          <cell r="F98">
            <v>0</v>
          </cell>
          <cell r="G98" t="str">
            <v>INDIV.</v>
          </cell>
          <cell r="H98" t="str">
            <v>INDIV.</v>
          </cell>
          <cell r="I98">
            <v>4554.49</v>
          </cell>
          <cell r="J98">
            <v>0</v>
          </cell>
          <cell r="K98">
            <v>0</v>
          </cell>
        </row>
        <row r="99">
          <cell r="A99" t="str">
            <v>MCINTOSH HOWARD</v>
          </cell>
          <cell r="B99">
            <v>200</v>
          </cell>
          <cell r="C99" t="str">
            <v>05</v>
          </cell>
          <cell r="D99" t="str">
            <v>JA $</v>
          </cell>
          <cell r="E99" t="str">
            <v>O/D</v>
          </cell>
          <cell r="F99">
            <v>31.5</v>
          </cell>
          <cell r="G99" t="str">
            <v>INDIV.</v>
          </cell>
          <cell r="H99" t="str">
            <v>INDIV.</v>
          </cell>
          <cell r="I99">
            <v>9983.9</v>
          </cell>
          <cell r="J99">
            <v>0</v>
          </cell>
          <cell r="K99">
            <v>0</v>
          </cell>
        </row>
        <row r="100">
          <cell r="A100" t="str">
            <v>MILLER DEBBIE ANN</v>
          </cell>
          <cell r="B100">
            <v>200</v>
          </cell>
          <cell r="C100" t="str">
            <v>62</v>
          </cell>
          <cell r="D100" t="str">
            <v>JA $</v>
          </cell>
          <cell r="E100" t="str">
            <v>O/D</v>
          </cell>
          <cell r="F100">
            <v>31.5</v>
          </cell>
          <cell r="G100" t="str">
            <v>INDIV.</v>
          </cell>
          <cell r="H100" t="str">
            <v>INDIV.</v>
          </cell>
          <cell r="I100">
            <v>0.5</v>
          </cell>
          <cell r="J100">
            <v>0</v>
          </cell>
          <cell r="K100">
            <v>0</v>
          </cell>
        </row>
        <row r="101">
          <cell r="A101" t="str">
            <v>MONCRIEFFE ANGELA</v>
          </cell>
          <cell r="B101">
            <v>200</v>
          </cell>
          <cell r="C101" t="str">
            <v>05</v>
          </cell>
          <cell r="D101" t="str">
            <v>JA $</v>
          </cell>
          <cell r="E101" t="str">
            <v>O/D</v>
          </cell>
          <cell r="F101">
            <v>31.5</v>
          </cell>
          <cell r="G101" t="str">
            <v>INDIV.</v>
          </cell>
          <cell r="H101" t="str">
            <v>INDIV.</v>
          </cell>
          <cell r="I101">
            <v>414.57</v>
          </cell>
          <cell r="J101">
            <v>0</v>
          </cell>
          <cell r="K101">
            <v>0</v>
          </cell>
        </row>
        <row r="102">
          <cell r="A102" t="str">
            <v>MOORE BUSINESS FORMS CARIB LTD.</v>
          </cell>
          <cell r="B102">
            <v>120</v>
          </cell>
          <cell r="C102" t="str">
            <v>04</v>
          </cell>
          <cell r="D102" t="str">
            <v>JA $</v>
          </cell>
          <cell r="E102" t="str">
            <v>TERM</v>
          </cell>
          <cell r="F102">
            <v>21</v>
          </cell>
          <cell r="G102" t="str">
            <v>BUSINESS</v>
          </cell>
          <cell r="H102" t="str">
            <v>PRINT</v>
          </cell>
          <cell r="I102">
            <v>1482699.72</v>
          </cell>
          <cell r="J102">
            <v>0</v>
          </cell>
          <cell r="K102">
            <v>0</v>
          </cell>
        </row>
        <row r="103">
          <cell r="A103" t="str">
            <v>MOORE BUSINESS FORMS CARIB LTD.</v>
          </cell>
          <cell r="B103">
            <v>120</v>
          </cell>
          <cell r="C103" t="str">
            <v>04</v>
          </cell>
          <cell r="D103" t="str">
            <v>JA $</v>
          </cell>
          <cell r="E103" t="str">
            <v>TERM</v>
          </cell>
          <cell r="F103">
            <v>21</v>
          </cell>
          <cell r="G103" t="str">
            <v>BUSINESS</v>
          </cell>
          <cell r="H103" t="str">
            <v>PRINT</v>
          </cell>
          <cell r="I103">
            <v>1358242.52</v>
          </cell>
          <cell r="J103">
            <v>0</v>
          </cell>
          <cell r="K103">
            <v>0</v>
          </cell>
        </row>
        <row r="104">
          <cell r="A104" t="str">
            <v>MUSSON JAMAICA LTD.</v>
          </cell>
          <cell r="B104">
            <v>120</v>
          </cell>
          <cell r="C104" t="str">
            <v>02</v>
          </cell>
          <cell r="D104" t="str">
            <v>JA $</v>
          </cell>
          <cell r="E104" t="str">
            <v>TERM</v>
          </cell>
          <cell r="F104">
            <v>12</v>
          </cell>
          <cell r="G104" t="str">
            <v>BUSINESS</v>
          </cell>
          <cell r="H104" t="str">
            <v>FOOD</v>
          </cell>
          <cell r="I104">
            <v>6437524.21</v>
          </cell>
          <cell r="J104">
            <v>0</v>
          </cell>
          <cell r="K104">
            <v>0</v>
          </cell>
        </row>
        <row r="105">
          <cell r="A105" t="str">
            <v>MYERS,FLETCHER AND GORDON</v>
          </cell>
          <cell r="B105">
            <v>127</v>
          </cell>
          <cell r="C105" t="str">
            <v>02</v>
          </cell>
          <cell r="D105" t="str">
            <v>JA $</v>
          </cell>
          <cell r="E105" t="str">
            <v>O/D</v>
          </cell>
          <cell r="F105">
            <v>26.3</v>
          </cell>
          <cell r="G105" t="str">
            <v>BUSINESS</v>
          </cell>
          <cell r="H105" t="str">
            <v>PROF.</v>
          </cell>
          <cell r="I105">
            <v>3093458.45</v>
          </cell>
          <cell r="J105">
            <v>0</v>
          </cell>
          <cell r="K105">
            <v>0</v>
          </cell>
        </row>
        <row r="106">
          <cell r="A106" t="str">
            <v>NESTLE-JMP LIMITED</v>
          </cell>
          <cell r="B106">
            <v>120</v>
          </cell>
          <cell r="C106" t="str">
            <v>04</v>
          </cell>
          <cell r="D106" t="str">
            <v>JA $</v>
          </cell>
          <cell r="E106" t="str">
            <v>TERM</v>
          </cell>
          <cell r="F106">
            <v>12</v>
          </cell>
          <cell r="G106" t="str">
            <v>BUSINESS</v>
          </cell>
          <cell r="H106" t="str">
            <v>FOOD</v>
          </cell>
          <cell r="I106">
            <v>2334082.0699999998</v>
          </cell>
          <cell r="J106">
            <v>0</v>
          </cell>
          <cell r="K106">
            <v>0</v>
          </cell>
        </row>
        <row r="107">
          <cell r="A107" t="str">
            <v>NESTLE-JMP LIMITED</v>
          </cell>
          <cell r="B107">
            <v>120</v>
          </cell>
          <cell r="C107" t="str">
            <v>41</v>
          </cell>
          <cell r="D107" t="str">
            <v>JA $</v>
          </cell>
          <cell r="E107" t="str">
            <v>TERM</v>
          </cell>
          <cell r="F107">
            <v>12</v>
          </cell>
          <cell r="G107" t="str">
            <v>BUSINESS</v>
          </cell>
          <cell r="H107" t="str">
            <v>FOOD</v>
          </cell>
          <cell r="I107">
            <v>98342000</v>
          </cell>
          <cell r="J107">
            <v>0</v>
          </cell>
          <cell r="K107">
            <v>0</v>
          </cell>
        </row>
        <row r="108">
          <cell r="A108" t="str">
            <v>NICO DISTRIBUTORS LIMITED</v>
          </cell>
          <cell r="B108">
            <v>120</v>
          </cell>
          <cell r="C108" t="str">
            <v>06</v>
          </cell>
          <cell r="D108" t="str">
            <v>JA $</v>
          </cell>
          <cell r="E108" t="str">
            <v>TERM</v>
          </cell>
          <cell r="F108">
            <v>30.75</v>
          </cell>
          <cell r="G108" t="str">
            <v>BUSINESS</v>
          </cell>
          <cell r="H108" t="str">
            <v>DIST'N</v>
          </cell>
          <cell r="I108">
            <v>4183067.01</v>
          </cell>
          <cell r="J108">
            <v>0</v>
          </cell>
          <cell r="K108">
            <v>0</v>
          </cell>
        </row>
        <row r="109">
          <cell r="A109" t="str">
            <v>NICO DISTRIBUTORS LIMITED</v>
          </cell>
          <cell r="B109">
            <v>120</v>
          </cell>
          <cell r="C109" t="str">
            <v>06</v>
          </cell>
          <cell r="D109" t="str">
            <v>USD</v>
          </cell>
          <cell r="E109" t="str">
            <v>TERM</v>
          </cell>
          <cell r="F109">
            <v>30.75</v>
          </cell>
          <cell r="G109" t="str">
            <v>BUSINESS</v>
          </cell>
          <cell r="H109" t="str">
            <v>DIST'N</v>
          </cell>
          <cell r="I109">
            <v>17582400</v>
          </cell>
          <cell r="J109">
            <v>360000</v>
          </cell>
          <cell r="K109">
            <v>17582400</v>
          </cell>
        </row>
        <row r="110">
          <cell r="A110" t="str">
            <v>PARRIS SANDRA AND OR DONALD</v>
          </cell>
          <cell r="B110">
            <v>200</v>
          </cell>
          <cell r="C110" t="str">
            <v>01</v>
          </cell>
          <cell r="D110" t="str">
            <v>JA $</v>
          </cell>
          <cell r="E110" t="str">
            <v>O/D</v>
          </cell>
          <cell r="F110">
            <v>0</v>
          </cell>
          <cell r="G110" t="str">
            <v>INDIV.</v>
          </cell>
          <cell r="H110" t="str">
            <v>INDIV.</v>
          </cell>
          <cell r="I110">
            <v>3484.53</v>
          </cell>
          <cell r="J110">
            <v>0</v>
          </cell>
          <cell r="K110">
            <v>0</v>
          </cell>
        </row>
        <row r="111">
          <cell r="A111" t="str">
            <v>PEGASUS HOTEL</v>
          </cell>
          <cell r="B111">
            <v>120</v>
          </cell>
          <cell r="C111" t="str">
            <v>04</v>
          </cell>
          <cell r="D111" t="str">
            <v>USD</v>
          </cell>
          <cell r="E111" t="str">
            <v>TERM</v>
          </cell>
          <cell r="F111">
            <v>12</v>
          </cell>
          <cell r="G111" t="str">
            <v>BUSINESS</v>
          </cell>
          <cell r="H111" t="str">
            <v>TOURISM</v>
          </cell>
          <cell r="I111">
            <v>1009914.99</v>
          </cell>
          <cell r="J111">
            <v>20678.030098280098</v>
          </cell>
          <cell r="K111">
            <v>1009914.9900000001</v>
          </cell>
        </row>
        <row r="112">
          <cell r="A112" t="str">
            <v>PHILLPOTTS ARTHUR B.</v>
          </cell>
          <cell r="B112">
            <v>200</v>
          </cell>
          <cell r="C112" t="str">
            <v>05</v>
          </cell>
          <cell r="D112" t="str">
            <v>JA $</v>
          </cell>
          <cell r="E112" t="str">
            <v>O/D</v>
          </cell>
          <cell r="F112">
            <v>31.5</v>
          </cell>
          <cell r="G112" t="str">
            <v>INDIV.</v>
          </cell>
          <cell r="H112" t="str">
            <v>INDIV.</v>
          </cell>
          <cell r="I112">
            <v>528.94000000000005</v>
          </cell>
          <cell r="J112">
            <v>0</v>
          </cell>
          <cell r="K112">
            <v>0</v>
          </cell>
        </row>
        <row r="113">
          <cell r="A113" t="str">
            <v>PORT AUTHORITY OF JAMAICA</v>
          </cell>
          <cell r="B113">
            <v>120</v>
          </cell>
          <cell r="C113" t="str">
            <v>02</v>
          </cell>
          <cell r="D113" t="str">
            <v>USD</v>
          </cell>
          <cell r="E113" t="str">
            <v>TERM</v>
          </cell>
          <cell r="F113">
            <v>11</v>
          </cell>
          <cell r="G113" t="str">
            <v>PSX</v>
          </cell>
          <cell r="H113" t="str">
            <v>PSX</v>
          </cell>
          <cell r="I113">
            <v>48840000</v>
          </cell>
          <cell r="J113">
            <v>999999.99999999988</v>
          </cell>
          <cell r="K113">
            <v>48840000</v>
          </cell>
        </row>
        <row r="114">
          <cell r="A114" t="str">
            <v>PORT AUTHORITY OF JAMAICA</v>
          </cell>
          <cell r="B114">
            <v>120</v>
          </cell>
          <cell r="C114" t="str">
            <v>55</v>
          </cell>
          <cell r="D114" t="str">
            <v>USD</v>
          </cell>
          <cell r="E114" t="str">
            <v>TERM</v>
          </cell>
          <cell r="F114">
            <v>11</v>
          </cell>
          <cell r="G114" t="str">
            <v>PSX</v>
          </cell>
          <cell r="H114" t="str">
            <v>PSX</v>
          </cell>
          <cell r="I114">
            <v>25055135.379999999</v>
          </cell>
          <cell r="J114">
            <v>513004.40990990982</v>
          </cell>
          <cell r="K114">
            <v>25055135.379999999</v>
          </cell>
        </row>
        <row r="115">
          <cell r="A115" t="str">
            <v>PORT AUTHORITY OF JAMAICA</v>
          </cell>
          <cell r="B115">
            <v>120</v>
          </cell>
          <cell r="C115" t="str">
            <v>55</v>
          </cell>
          <cell r="D115" t="str">
            <v>USD</v>
          </cell>
          <cell r="E115" t="str">
            <v>TERM</v>
          </cell>
          <cell r="F115">
            <v>11</v>
          </cell>
          <cell r="G115" t="str">
            <v>PSX</v>
          </cell>
          <cell r="H115" t="str">
            <v>PSX</v>
          </cell>
          <cell r="I115">
            <v>1763985.54</v>
          </cell>
          <cell r="J115">
            <v>36117.640049140049</v>
          </cell>
          <cell r="K115">
            <v>1763985.54</v>
          </cell>
        </row>
        <row r="116">
          <cell r="A116" t="str">
            <v>PORT AUTHORITY OF JAMAICA</v>
          </cell>
          <cell r="B116">
            <v>120</v>
          </cell>
          <cell r="C116" t="str">
            <v>55</v>
          </cell>
          <cell r="D116" t="str">
            <v>USD</v>
          </cell>
          <cell r="E116" t="str">
            <v>TERM</v>
          </cell>
          <cell r="F116">
            <v>11</v>
          </cell>
          <cell r="G116" t="str">
            <v>PSX</v>
          </cell>
          <cell r="H116" t="str">
            <v>PSX</v>
          </cell>
          <cell r="I116">
            <v>7505695.0599999996</v>
          </cell>
          <cell r="J116">
            <v>153679.26003276001</v>
          </cell>
          <cell r="K116">
            <v>7505695.0599999996</v>
          </cell>
        </row>
        <row r="117">
          <cell r="A117" t="str">
            <v>PUSEY RACQUEL</v>
          </cell>
          <cell r="B117">
            <v>200</v>
          </cell>
          <cell r="C117" t="str">
            <v>05</v>
          </cell>
          <cell r="D117" t="str">
            <v>JA $</v>
          </cell>
          <cell r="E117" t="str">
            <v>O/D</v>
          </cell>
          <cell r="F117">
            <v>31.5</v>
          </cell>
          <cell r="G117" t="str">
            <v>INDIV.</v>
          </cell>
          <cell r="H117" t="str">
            <v>INDIV.</v>
          </cell>
          <cell r="I117">
            <v>903.14</v>
          </cell>
          <cell r="J117">
            <v>0</v>
          </cell>
          <cell r="K117">
            <v>0</v>
          </cell>
        </row>
        <row r="118">
          <cell r="A118" t="str">
            <v>REAL  WOODS LIMITED</v>
          </cell>
          <cell r="B118">
            <v>200</v>
          </cell>
          <cell r="C118" t="str">
            <v>60</v>
          </cell>
          <cell r="D118" t="str">
            <v>JA $</v>
          </cell>
          <cell r="E118" t="str">
            <v>O/D</v>
          </cell>
          <cell r="F118">
            <v>31.5</v>
          </cell>
          <cell r="G118" t="str">
            <v>BUSINESS</v>
          </cell>
          <cell r="H118" t="str">
            <v>PROF.</v>
          </cell>
          <cell r="I118">
            <v>51936.87</v>
          </cell>
          <cell r="J118">
            <v>0</v>
          </cell>
          <cell r="K118">
            <v>0</v>
          </cell>
        </row>
        <row r="119">
          <cell r="A119" t="str">
            <v>RESTAURANTS OF JAMAICA</v>
          </cell>
          <cell r="B119">
            <v>120</v>
          </cell>
          <cell r="C119" t="str">
            <v>50</v>
          </cell>
          <cell r="D119" t="str">
            <v>JA $</v>
          </cell>
          <cell r="E119" t="str">
            <v>TERM</v>
          </cell>
          <cell r="F119">
            <v>20.88</v>
          </cell>
          <cell r="G119" t="str">
            <v>BUSINESS</v>
          </cell>
          <cell r="H119" t="str">
            <v>FOOD</v>
          </cell>
          <cell r="I119">
            <v>5526315.6900000004</v>
          </cell>
          <cell r="J119">
            <v>0</v>
          </cell>
          <cell r="K119">
            <v>0</v>
          </cell>
        </row>
        <row r="120">
          <cell r="A120" t="str">
            <v>RESTAURANTS OF JAMAICA</v>
          </cell>
          <cell r="B120">
            <v>150</v>
          </cell>
          <cell r="C120" t="str">
            <v>00</v>
          </cell>
          <cell r="D120" t="str">
            <v>JA $</v>
          </cell>
          <cell r="E120" t="str">
            <v>LEASE</v>
          </cell>
          <cell r="F120">
            <v>21</v>
          </cell>
          <cell r="G120" t="str">
            <v>BUSINESS</v>
          </cell>
          <cell r="H120" t="str">
            <v>FOOD</v>
          </cell>
          <cell r="I120">
            <v>2140079.7999999998</v>
          </cell>
          <cell r="J120">
            <v>0</v>
          </cell>
          <cell r="K120">
            <v>0</v>
          </cell>
        </row>
        <row r="121">
          <cell r="A121" t="str">
            <v>RULAND JOHN AND OR CAROLYN</v>
          </cell>
          <cell r="B121">
            <v>200</v>
          </cell>
          <cell r="C121" t="str">
            <v>05</v>
          </cell>
          <cell r="D121" t="str">
            <v>JA $</v>
          </cell>
          <cell r="E121" t="str">
            <v>O/D</v>
          </cell>
          <cell r="F121">
            <v>31.5</v>
          </cell>
          <cell r="G121" t="str">
            <v>INDIV.</v>
          </cell>
          <cell r="H121" t="str">
            <v>INDIV.</v>
          </cell>
          <cell r="I121">
            <v>100</v>
          </cell>
          <cell r="J121">
            <v>0</v>
          </cell>
          <cell r="K121">
            <v>0</v>
          </cell>
        </row>
        <row r="122">
          <cell r="A122" t="str">
            <v>SALOMON SMITH BARNEY-INC.</v>
          </cell>
          <cell r="B122">
            <v>200</v>
          </cell>
          <cell r="C122" t="str">
            <v>16</v>
          </cell>
          <cell r="D122" t="str">
            <v>JA $</v>
          </cell>
          <cell r="E122" t="str">
            <v>O/D</v>
          </cell>
          <cell r="F122">
            <v>31.5</v>
          </cell>
          <cell r="G122" t="str">
            <v>F.I.</v>
          </cell>
          <cell r="H122" t="str">
            <v>F.I.</v>
          </cell>
          <cell r="I122">
            <v>1952.72</v>
          </cell>
          <cell r="J122">
            <v>0</v>
          </cell>
          <cell r="K122">
            <v>0</v>
          </cell>
        </row>
        <row r="123">
          <cell r="A123" t="str">
            <v>SAMUELS CAROL AND OR ROCHESTER M</v>
          </cell>
          <cell r="B123">
            <v>200</v>
          </cell>
          <cell r="C123" t="str">
            <v>05</v>
          </cell>
          <cell r="D123" t="str">
            <v>JA $</v>
          </cell>
          <cell r="E123" t="str">
            <v>O/D</v>
          </cell>
          <cell r="F123">
            <v>31.5</v>
          </cell>
          <cell r="G123" t="str">
            <v>INDIV.</v>
          </cell>
          <cell r="H123" t="str">
            <v>INDIV.</v>
          </cell>
          <cell r="I123">
            <v>327.29000000000002</v>
          </cell>
          <cell r="J123">
            <v>0</v>
          </cell>
          <cell r="K123">
            <v>0</v>
          </cell>
        </row>
        <row r="124">
          <cell r="A124" t="str">
            <v>SERAMCO</v>
          </cell>
          <cell r="B124">
            <v>120</v>
          </cell>
          <cell r="C124" t="str">
            <v>15</v>
          </cell>
          <cell r="D124" t="str">
            <v>JA $</v>
          </cell>
          <cell r="E124" t="str">
            <v>TERM</v>
          </cell>
          <cell r="F124">
            <v>9.75</v>
          </cell>
          <cell r="G124" t="str">
            <v>BUSINESS</v>
          </cell>
          <cell r="H124" t="str">
            <v>PROF.</v>
          </cell>
          <cell r="I124">
            <v>976927.86</v>
          </cell>
          <cell r="J124">
            <v>0</v>
          </cell>
          <cell r="K124">
            <v>0</v>
          </cell>
        </row>
        <row r="125">
          <cell r="A125" t="str">
            <v>SERAMCO</v>
          </cell>
          <cell r="B125">
            <v>120</v>
          </cell>
          <cell r="C125" t="str">
            <v>15</v>
          </cell>
          <cell r="D125" t="str">
            <v>USD</v>
          </cell>
          <cell r="E125" t="str">
            <v>TERM</v>
          </cell>
          <cell r="F125">
            <v>9.75</v>
          </cell>
          <cell r="G125" t="str">
            <v>BUSINESS</v>
          </cell>
          <cell r="H125" t="str">
            <v>PROF.</v>
          </cell>
          <cell r="I125">
            <v>3681781.91</v>
          </cell>
          <cell r="J125">
            <v>75384.559991809991</v>
          </cell>
          <cell r="K125">
            <v>3681781.91</v>
          </cell>
        </row>
        <row r="126">
          <cell r="A126" t="str">
            <v>SHELL COMPANY W.I. LTD.</v>
          </cell>
          <cell r="B126">
            <v>120</v>
          </cell>
          <cell r="C126" t="str">
            <v>02</v>
          </cell>
          <cell r="D126" t="str">
            <v>JA $</v>
          </cell>
          <cell r="E126" t="str">
            <v>TERM</v>
          </cell>
          <cell r="F126">
            <v>13.7</v>
          </cell>
          <cell r="G126" t="str">
            <v>BUSINESS</v>
          </cell>
          <cell r="H126" t="str">
            <v>GAS</v>
          </cell>
          <cell r="I126">
            <v>70000000</v>
          </cell>
          <cell r="J126">
            <v>0</v>
          </cell>
          <cell r="K126">
            <v>0</v>
          </cell>
        </row>
        <row r="127">
          <cell r="A127" t="str">
            <v>SHELL COMPANY W.I. LTD.</v>
          </cell>
          <cell r="B127">
            <v>200</v>
          </cell>
          <cell r="C127" t="str">
            <v>02</v>
          </cell>
          <cell r="D127" t="str">
            <v>JA $</v>
          </cell>
          <cell r="E127" t="str">
            <v>O/D</v>
          </cell>
          <cell r="F127">
            <v>31.5</v>
          </cell>
          <cell r="G127" t="str">
            <v>BUSINESS</v>
          </cell>
          <cell r="H127" t="str">
            <v>GAS</v>
          </cell>
          <cell r="I127">
            <v>524288.16</v>
          </cell>
          <cell r="J127">
            <v>0</v>
          </cell>
          <cell r="K127">
            <v>0</v>
          </cell>
        </row>
        <row r="128">
          <cell r="A128" t="str">
            <v>SHELL COMPANY W.I. LTD.</v>
          </cell>
          <cell r="B128">
            <v>200</v>
          </cell>
          <cell r="C128" t="str">
            <v>02</v>
          </cell>
          <cell r="D128" t="str">
            <v>JA $</v>
          </cell>
          <cell r="E128" t="str">
            <v>O/D</v>
          </cell>
          <cell r="F128">
            <v>31.5</v>
          </cell>
          <cell r="G128" t="str">
            <v>BUSINESS</v>
          </cell>
          <cell r="H128" t="str">
            <v>GAS</v>
          </cell>
          <cell r="I128">
            <v>629876.62</v>
          </cell>
          <cell r="J128">
            <v>0</v>
          </cell>
          <cell r="K128">
            <v>0</v>
          </cell>
        </row>
        <row r="129">
          <cell r="A129" t="str">
            <v>SHELL COMPANY W.I. LTD.</v>
          </cell>
          <cell r="B129">
            <v>200</v>
          </cell>
          <cell r="C129" t="str">
            <v>02</v>
          </cell>
          <cell r="D129" t="str">
            <v>JA $</v>
          </cell>
          <cell r="E129" t="str">
            <v>O/D</v>
          </cell>
          <cell r="F129">
            <v>31.5</v>
          </cell>
          <cell r="G129" t="str">
            <v>BUSINESS</v>
          </cell>
          <cell r="H129" t="str">
            <v>GAS</v>
          </cell>
          <cell r="I129">
            <v>745916.31</v>
          </cell>
          <cell r="J129">
            <v>0</v>
          </cell>
          <cell r="K129">
            <v>0</v>
          </cell>
        </row>
        <row r="130">
          <cell r="A130" t="str">
            <v>SHELL COMPANY W.I. LTD.</v>
          </cell>
          <cell r="B130">
            <v>200</v>
          </cell>
          <cell r="C130" t="str">
            <v>02</v>
          </cell>
          <cell r="D130" t="str">
            <v>JA $</v>
          </cell>
          <cell r="E130" t="str">
            <v>O/D</v>
          </cell>
          <cell r="F130">
            <v>31.5</v>
          </cell>
          <cell r="G130" t="str">
            <v>BUSINESS</v>
          </cell>
          <cell r="H130" t="str">
            <v>GAS</v>
          </cell>
          <cell r="I130">
            <v>127193.02</v>
          </cell>
          <cell r="J130">
            <v>0</v>
          </cell>
          <cell r="K130">
            <v>0</v>
          </cell>
        </row>
        <row r="131">
          <cell r="A131" t="str">
            <v>SHELL COMPANY W.I. LTD.</v>
          </cell>
          <cell r="B131">
            <v>200</v>
          </cell>
          <cell r="C131" t="str">
            <v>02</v>
          </cell>
          <cell r="D131" t="str">
            <v>JA $</v>
          </cell>
          <cell r="E131" t="str">
            <v>O/D</v>
          </cell>
          <cell r="F131">
            <v>31.5</v>
          </cell>
          <cell r="G131" t="str">
            <v>BUSINESS</v>
          </cell>
          <cell r="H131" t="str">
            <v>GAS</v>
          </cell>
          <cell r="I131">
            <v>370164.45</v>
          </cell>
          <cell r="J131">
            <v>0</v>
          </cell>
          <cell r="K131">
            <v>0</v>
          </cell>
        </row>
        <row r="132">
          <cell r="A132" t="str">
            <v>SHELL COMPANY W.I. LTD.</v>
          </cell>
          <cell r="B132">
            <v>200</v>
          </cell>
          <cell r="C132" t="str">
            <v>02</v>
          </cell>
          <cell r="D132" t="str">
            <v>JA $</v>
          </cell>
          <cell r="E132" t="str">
            <v>O/D</v>
          </cell>
          <cell r="F132">
            <v>31.5</v>
          </cell>
          <cell r="G132" t="str">
            <v>BUSINESS</v>
          </cell>
          <cell r="H132" t="str">
            <v>GAS</v>
          </cell>
          <cell r="I132">
            <v>226961.21</v>
          </cell>
          <cell r="J132">
            <v>0</v>
          </cell>
          <cell r="K132">
            <v>0</v>
          </cell>
        </row>
        <row r="133">
          <cell r="A133" t="str">
            <v>SHELL COMPANY W.I. LTD.</v>
          </cell>
          <cell r="B133">
            <v>200</v>
          </cell>
          <cell r="C133" t="str">
            <v>02</v>
          </cell>
          <cell r="D133" t="str">
            <v>JA $</v>
          </cell>
          <cell r="E133" t="str">
            <v>O/D</v>
          </cell>
          <cell r="F133">
            <v>31.5</v>
          </cell>
          <cell r="G133" t="str">
            <v>BUSINESS</v>
          </cell>
          <cell r="H133" t="str">
            <v>GAS</v>
          </cell>
          <cell r="I133">
            <v>448984.08</v>
          </cell>
          <cell r="J133">
            <v>0</v>
          </cell>
          <cell r="K133">
            <v>0</v>
          </cell>
        </row>
        <row r="134">
          <cell r="A134" t="str">
            <v>SHELL COMPANY W.I. LTD.</v>
          </cell>
          <cell r="B134">
            <v>200</v>
          </cell>
          <cell r="C134" t="str">
            <v>60</v>
          </cell>
          <cell r="D134" t="str">
            <v>JA $</v>
          </cell>
          <cell r="E134" t="str">
            <v>O/D</v>
          </cell>
          <cell r="F134">
            <v>31.5</v>
          </cell>
          <cell r="G134" t="str">
            <v>BUSINESS</v>
          </cell>
          <cell r="H134" t="str">
            <v>GAS</v>
          </cell>
          <cell r="I134">
            <v>74.77</v>
          </cell>
          <cell r="J134">
            <v>0</v>
          </cell>
          <cell r="K134">
            <v>0</v>
          </cell>
        </row>
        <row r="135">
          <cell r="A135" t="str">
            <v>SOLOMON ARMSTRONG AND CO. LTD.</v>
          </cell>
          <cell r="B135">
            <v>200</v>
          </cell>
          <cell r="C135" t="str">
            <v>66</v>
          </cell>
          <cell r="D135" t="str">
            <v>JA $</v>
          </cell>
          <cell r="E135" t="str">
            <v>O/D</v>
          </cell>
          <cell r="F135">
            <v>31.5</v>
          </cell>
          <cell r="G135" t="str">
            <v>BUSINESS</v>
          </cell>
          <cell r="H135" t="str">
            <v>PROF.</v>
          </cell>
          <cell r="I135">
            <v>100</v>
          </cell>
          <cell r="J135">
            <v>0</v>
          </cell>
          <cell r="K135">
            <v>0</v>
          </cell>
        </row>
        <row r="136">
          <cell r="A136" t="str">
            <v>SPENCE WAYNE</v>
          </cell>
          <cell r="B136">
            <v>200</v>
          </cell>
          <cell r="C136" t="str">
            <v>05</v>
          </cell>
          <cell r="D136" t="str">
            <v>JA $</v>
          </cell>
          <cell r="E136" t="str">
            <v>O/D</v>
          </cell>
          <cell r="F136">
            <v>31.5</v>
          </cell>
          <cell r="G136" t="str">
            <v>INDIV.</v>
          </cell>
          <cell r="H136" t="str">
            <v>INDIV.</v>
          </cell>
          <cell r="I136">
            <v>237.08</v>
          </cell>
          <cell r="J136">
            <v>0</v>
          </cell>
          <cell r="K136">
            <v>0</v>
          </cell>
        </row>
        <row r="137">
          <cell r="A137" t="str">
            <v>STAFF-16%</v>
          </cell>
          <cell r="B137">
            <v>121</v>
          </cell>
          <cell r="C137" t="str">
            <v>10</v>
          </cell>
          <cell r="D137" t="str">
            <v>JA $</v>
          </cell>
          <cell r="E137" t="str">
            <v>MTG</v>
          </cell>
          <cell r="F137">
            <v>16</v>
          </cell>
          <cell r="G137" t="str">
            <v>INDIV.</v>
          </cell>
          <cell r="H137" t="str">
            <v>construction</v>
          </cell>
          <cell r="I137">
            <v>11077505.67</v>
          </cell>
          <cell r="J137">
            <v>0</v>
          </cell>
          <cell r="K137">
            <v>0</v>
          </cell>
        </row>
        <row r="138">
          <cell r="A138" t="str">
            <v>STAFF-20.75%</v>
          </cell>
          <cell r="B138">
            <v>121</v>
          </cell>
          <cell r="C138" t="str">
            <v>06</v>
          </cell>
          <cell r="D138" t="str">
            <v>JA $</v>
          </cell>
          <cell r="E138" t="str">
            <v>TERM</v>
          </cell>
          <cell r="F138">
            <v>20.75</v>
          </cell>
          <cell r="G138" t="str">
            <v>INDIV.</v>
          </cell>
          <cell r="H138" t="str">
            <v>INDIV.</v>
          </cell>
          <cell r="I138">
            <v>1554034.24</v>
          </cell>
          <cell r="J138">
            <v>0</v>
          </cell>
          <cell r="K138">
            <v>0</v>
          </cell>
        </row>
        <row r="139">
          <cell r="A139" t="str">
            <v>STAFF-3%</v>
          </cell>
          <cell r="B139">
            <v>121</v>
          </cell>
          <cell r="C139" t="str">
            <v>08</v>
          </cell>
          <cell r="D139" t="str">
            <v>JA $</v>
          </cell>
          <cell r="E139" t="str">
            <v>MTG</v>
          </cell>
          <cell r="F139">
            <v>3</v>
          </cell>
          <cell r="G139" t="str">
            <v>INDIV.</v>
          </cell>
          <cell r="H139" t="str">
            <v>construction</v>
          </cell>
          <cell r="I139">
            <v>41840340.479999997</v>
          </cell>
          <cell r="J139">
            <v>0</v>
          </cell>
          <cell r="K139">
            <v>0</v>
          </cell>
        </row>
        <row r="140">
          <cell r="A140" t="str">
            <v>STAFF-4%</v>
          </cell>
          <cell r="B140">
            <v>121</v>
          </cell>
          <cell r="C140" t="str">
            <v>00</v>
          </cell>
          <cell r="D140" t="str">
            <v>JA $</v>
          </cell>
          <cell r="E140" t="str">
            <v>TERM</v>
          </cell>
          <cell r="F140">
            <v>4</v>
          </cell>
          <cell r="G140" t="str">
            <v>INDIV.</v>
          </cell>
          <cell r="H140" t="str">
            <v>INDIV.</v>
          </cell>
          <cell r="I140">
            <v>55252744.869999997</v>
          </cell>
          <cell r="J140">
            <v>0</v>
          </cell>
          <cell r="K140">
            <v>0</v>
          </cell>
        </row>
        <row r="141">
          <cell r="A141" t="str">
            <v>SUGAR COMPANY</v>
          </cell>
          <cell r="B141">
            <v>120</v>
          </cell>
          <cell r="C141" t="str">
            <v>18</v>
          </cell>
          <cell r="D141" t="str">
            <v>USD</v>
          </cell>
          <cell r="E141" t="str">
            <v>TERM</v>
          </cell>
          <cell r="F141">
            <v>12</v>
          </cell>
          <cell r="G141" t="str">
            <v>POX</v>
          </cell>
          <cell r="H141" t="str">
            <v>POX</v>
          </cell>
          <cell r="I141">
            <v>6783330.9500000002</v>
          </cell>
          <cell r="J141">
            <v>138888.84009009009</v>
          </cell>
          <cell r="K141">
            <v>6783330.9500000002</v>
          </cell>
        </row>
        <row r="142">
          <cell r="A142" t="str">
            <v>TAN-MARJ INVESTMENTS LTD.</v>
          </cell>
          <cell r="B142">
            <v>120</v>
          </cell>
          <cell r="C142" t="str">
            <v>50</v>
          </cell>
          <cell r="D142" t="str">
            <v>JA $</v>
          </cell>
          <cell r="E142" t="str">
            <v>TERM</v>
          </cell>
          <cell r="F142">
            <v>22</v>
          </cell>
          <cell r="G142" t="str">
            <v>BUSINESS</v>
          </cell>
          <cell r="H142" t="str">
            <v>PROF.</v>
          </cell>
          <cell r="I142">
            <v>20100000</v>
          </cell>
          <cell r="J142">
            <v>0</v>
          </cell>
          <cell r="K142">
            <v>0</v>
          </cell>
        </row>
        <row r="143">
          <cell r="A143" t="str">
            <v>TASTEE LIMITED</v>
          </cell>
          <cell r="B143">
            <v>120</v>
          </cell>
          <cell r="C143" t="str">
            <v>02</v>
          </cell>
          <cell r="D143" t="str">
            <v>JA $</v>
          </cell>
          <cell r="E143" t="str">
            <v>TERM</v>
          </cell>
          <cell r="F143">
            <v>22.63</v>
          </cell>
          <cell r="G143" t="str">
            <v>BUSINESS</v>
          </cell>
          <cell r="H143" t="str">
            <v>FOOD</v>
          </cell>
          <cell r="I143">
            <v>12750000</v>
          </cell>
          <cell r="J143">
            <v>0</v>
          </cell>
          <cell r="K143">
            <v>0</v>
          </cell>
        </row>
        <row r="144">
          <cell r="A144" t="str">
            <v>TAYLOR ROBERT AND KECIA J.</v>
          </cell>
          <cell r="B144">
            <v>200</v>
          </cell>
          <cell r="C144" t="str">
            <v>01</v>
          </cell>
          <cell r="D144" t="str">
            <v>JA $</v>
          </cell>
          <cell r="E144" t="str">
            <v>O/D</v>
          </cell>
          <cell r="F144">
            <v>0</v>
          </cell>
          <cell r="G144" t="str">
            <v>INDIV.</v>
          </cell>
          <cell r="H144" t="str">
            <v>INDIV.</v>
          </cell>
          <cell r="I144">
            <v>4265.42</v>
          </cell>
          <cell r="J144">
            <v>0</v>
          </cell>
          <cell r="K144">
            <v>0</v>
          </cell>
        </row>
        <row r="145">
          <cell r="A145" t="str">
            <v>THEODORE INVESTMENTS LTD - TCBY</v>
          </cell>
          <cell r="B145">
            <v>120</v>
          </cell>
          <cell r="C145" t="str">
            <v>07</v>
          </cell>
          <cell r="D145" t="str">
            <v>USD</v>
          </cell>
          <cell r="E145" t="str">
            <v>TERM</v>
          </cell>
          <cell r="F145">
            <v>14</v>
          </cell>
          <cell r="G145" t="str">
            <v>BUSINESS</v>
          </cell>
          <cell r="H145" t="str">
            <v>FOOD</v>
          </cell>
          <cell r="I145">
            <v>1779867.82</v>
          </cell>
          <cell r="J145">
            <v>36442.830057330058</v>
          </cell>
          <cell r="K145">
            <v>1779867.82</v>
          </cell>
        </row>
        <row r="146">
          <cell r="A146" t="str">
            <v>THOMPSON JULIE</v>
          </cell>
          <cell r="B146">
            <v>200</v>
          </cell>
          <cell r="C146" t="str">
            <v>05</v>
          </cell>
          <cell r="D146" t="str">
            <v>JA $</v>
          </cell>
          <cell r="E146" t="str">
            <v>O/D</v>
          </cell>
          <cell r="F146">
            <v>31.5</v>
          </cell>
          <cell r="G146" t="str">
            <v>INDIV.</v>
          </cell>
          <cell r="H146" t="str">
            <v>INDIV.</v>
          </cell>
          <cell r="I146">
            <v>2397.4</v>
          </cell>
          <cell r="J146">
            <v>0</v>
          </cell>
          <cell r="K146">
            <v>0</v>
          </cell>
        </row>
        <row r="147">
          <cell r="A147" t="str">
            <v>THREE RIVERS MGMT. LTD.</v>
          </cell>
          <cell r="B147">
            <v>120</v>
          </cell>
          <cell r="C147" t="str">
            <v>04</v>
          </cell>
          <cell r="D147" t="str">
            <v>JA $</v>
          </cell>
          <cell r="E147" t="str">
            <v>TERM</v>
          </cell>
          <cell r="F147">
            <v>23</v>
          </cell>
          <cell r="G147" t="str">
            <v>BUSINESS</v>
          </cell>
          <cell r="H147" t="str">
            <v>TOURISM</v>
          </cell>
          <cell r="I147">
            <v>2716912.95</v>
          </cell>
          <cell r="J147">
            <v>0</v>
          </cell>
          <cell r="K147">
            <v>0</v>
          </cell>
        </row>
        <row r="148">
          <cell r="A148" t="str">
            <v>TIMO'S TRADING LIMITED</v>
          </cell>
          <cell r="B148">
            <v>127</v>
          </cell>
          <cell r="C148" t="str">
            <v>07</v>
          </cell>
          <cell r="D148" t="str">
            <v>JA $</v>
          </cell>
          <cell r="E148" t="str">
            <v>O/D</v>
          </cell>
          <cell r="F148">
            <v>17</v>
          </cell>
          <cell r="G148" t="str">
            <v>BUSINESS</v>
          </cell>
          <cell r="H148" t="str">
            <v>DIST'N</v>
          </cell>
          <cell r="I148">
            <v>3666913.83</v>
          </cell>
          <cell r="J148">
            <v>0</v>
          </cell>
          <cell r="K148">
            <v>0</v>
          </cell>
        </row>
        <row r="149">
          <cell r="A149" t="str">
            <v>TOMLINSON-WARSKOW JUDITH</v>
          </cell>
          <cell r="B149">
            <v>200</v>
          </cell>
          <cell r="C149" t="str">
            <v>01</v>
          </cell>
          <cell r="D149" t="str">
            <v>JA $</v>
          </cell>
          <cell r="E149" t="str">
            <v>O/D</v>
          </cell>
          <cell r="F149">
            <v>0</v>
          </cell>
          <cell r="G149" t="str">
            <v>INDIV.</v>
          </cell>
          <cell r="H149" t="str">
            <v>INDIV.</v>
          </cell>
          <cell r="I149">
            <v>4125.13</v>
          </cell>
          <cell r="J149">
            <v>0</v>
          </cell>
          <cell r="K149">
            <v>0</v>
          </cell>
        </row>
        <row r="150">
          <cell r="A150" t="str">
            <v>TROPICAIR</v>
          </cell>
          <cell r="B150">
            <v>120</v>
          </cell>
          <cell r="C150" t="str">
            <v>02</v>
          </cell>
          <cell r="D150" t="str">
            <v>USD</v>
          </cell>
          <cell r="E150" t="str">
            <v>TERM</v>
          </cell>
          <cell r="F150">
            <v>10</v>
          </cell>
          <cell r="G150" t="str">
            <v>BUSINESS</v>
          </cell>
          <cell r="H150" t="str">
            <v>METALS</v>
          </cell>
          <cell r="I150">
            <v>46398000</v>
          </cell>
          <cell r="J150">
            <v>949999.99999999988</v>
          </cell>
          <cell r="K150">
            <v>46398000</v>
          </cell>
        </row>
        <row r="151">
          <cell r="A151" t="str">
            <v>TROPICAIR</v>
          </cell>
          <cell r="B151">
            <v>120</v>
          </cell>
          <cell r="C151" t="str">
            <v>63</v>
          </cell>
          <cell r="D151" t="str">
            <v>JA $</v>
          </cell>
          <cell r="E151" t="str">
            <v>TERM</v>
          </cell>
          <cell r="F151">
            <v>10</v>
          </cell>
          <cell r="G151" t="str">
            <v>BUSINESS</v>
          </cell>
          <cell r="H151" t="str">
            <v>METALS</v>
          </cell>
          <cell r="I151">
            <v>1758830</v>
          </cell>
          <cell r="J151">
            <v>0</v>
          </cell>
          <cell r="K151">
            <v>0</v>
          </cell>
        </row>
        <row r="152">
          <cell r="A152" t="str">
            <v>TULLOCH FRANCIS AND DOREEN T-A</v>
          </cell>
          <cell r="B152">
            <v>200</v>
          </cell>
          <cell r="C152" t="str">
            <v>60</v>
          </cell>
          <cell r="D152" t="str">
            <v>JA $</v>
          </cell>
          <cell r="E152" t="str">
            <v>O/D</v>
          </cell>
          <cell r="F152">
            <v>31.5</v>
          </cell>
          <cell r="G152" t="str">
            <v>INDIV.</v>
          </cell>
          <cell r="H152" t="str">
            <v>INDIV.</v>
          </cell>
          <cell r="I152">
            <v>40</v>
          </cell>
          <cell r="J152">
            <v>0</v>
          </cell>
          <cell r="K152">
            <v>0</v>
          </cell>
        </row>
        <row r="153">
          <cell r="A153" t="str">
            <v>TYRES R US LIMITED</v>
          </cell>
          <cell r="B153">
            <v>120</v>
          </cell>
          <cell r="C153" t="str">
            <v>42</v>
          </cell>
          <cell r="D153" t="str">
            <v>USD</v>
          </cell>
          <cell r="E153" t="str">
            <v>TERM</v>
          </cell>
          <cell r="F153">
            <v>14</v>
          </cell>
          <cell r="G153" t="str">
            <v>BUSINESS</v>
          </cell>
          <cell r="H153" t="str">
            <v>DIST'N</v>
          </cell>
          <cell r="I153">
            <v>21636465.300000001</v>
          </cell>
          <cell r="J153">
            <v>443007.07002456998</v>
          </cell>
          <cell r="K153">
            <v>21636465.300000001</v>
          </cell>
        </row>
        <row r="154">
          <cell r="A154" t="str">
            <v>TYRES R US LIMITED</v>
          </cell>
          <cell r="B154">
            <v>200</v>
          </cell>
          <cell r="C154" t="str">
            <v>66</v>
          </cell>
          <cell r="D154" t="str">
            <v>JA $</v>
          </cell>
          <cell r="E154" t="str">
            <v>O/D</v>
          </cell>
          <cell r="F154">
            <v>31.5</v>
          </cell>
          <cell r="G154" t="str">
            <v>BUSINESS</v>
          </cell>
          <cell r="H154" t="str">
            <v>DIST'N</v>
          </cell>
          <cell r="I154">
            <v>68.28</v>
          </cell>
          <cell r="J154">
            <v>0</v>
          </cell>
          <cell r="K154">
            <v>0</v>
          </cell>
        </row>
        <row r="155">
          <cell r="A155" t="str">
            <v>VA TECH ESCHER WYSS S.A.</v>
          </cell>
          <cell r="B155">
            <v>200</v>
          </cell>
          <cell r="C155" t="str">
            <v>02</v>
          </cell>
          <cell r="D155" t="str">
            <v>JA $</v>
          </cell>
          <cell r="E155" t="str">
            <v>O/D</v>
          </cell>
          <cell r="F155">
            <v>31.5</v>
          </cell>
          <cell r="G155" t="str">
            <v>BUSINESS</v>
          </cell>
          <cell r="H155" t="str">
            <v>PROF.</v>
          </cell>
          <cell r="I155">
            <v>206.43</v>
          </cell>
          <cell r="J155">
            <v>0</v>
          </cell>
          <cell r="K155">
            <v>0</v>
          </cell>
        </row>
        <row r="156">
          <cell r="A156" t="str">
            <v>VAP LIMITED</v>
          </cell>
          <cell r="B156">
            <v>120</v>
          </cell>
          <cell r="C156" t="str">
            <v>02</v>
          </cell>
          <cell r="D156" t="str">
            <v>JA $</v>
          </cell>
          <cell r="E156" t="str">
            <v>TERM</v>
          </cell>
          <cell r="F156">
            <v>32</v>
          </cell>
          <cell r="G156" t="str">
            <v>BUSINESS</v>
          </cell>
          <cell r="H156" t="str">
            <v>PROF.</v>
          </cell>
          <cell r="I156">
            <v>446342.56</v>
          </cell>
          <cell r="J156">
            <v>0</v>
          </cell>
          <cell r="K156">
            <v>0</v>
          </cell>
        </row>
        <row r="157">
          <cell r="A157" t="str">
            <v>VAP LIMITED</v>
          </cell>
          <cell r="B157">
            <v>120</v>
          </cell>
          <cell r="C157" t="str">
            <v>42</v>
          </cell>
          <cell r="D157" t="str">
            <v>USD</v>
          </cell>
          <cell r="E157" t="str">
            <v>TERM</v>
          </cell>
          <cell r="F157">
            <v>32</v>
          </cell>
          <cell r="G157" t="str">
            <v>BUSINESS</v>
          </cell>
          <cell r="H157" t="str">
            <v>PROF.</v>
          </cell>
          <cell r="I157">
            <v>3619317.99</v>
          </cell>
          <cell r="J157">
            <v>74105.609950859944</v>
          </cell>
          <cell r="K157">
            <v>3619317.9899999998</v>
          </cell>
        </row>
        <row r="158">
          <cell r="A158" t="str">
            <v>VAP LIMITED</v>
          </cell>
          <cell r="B158">
            <v>120</v>
          </cell>
          <cell r="C158" t="str">
            <v>50</v>
          </cell>
          <cell r="D158" t="str">
            <v>JA $</v>
          </cell>
          <cell r="E158" t="str">
            <v>TERM</v>
          </cell>
          <cell r="F158">
            <v>32</v>
          </cell>
          <cell r="G158" t="str">
            <v>BUSINESS</v>
          </cell>
          <cell r="H158" t="str">
            <v>PROF.</v>
          </cell>
          <cell r="I158">
            <v>0.01</v>
          </cell>
          <cell r="J158">
            <v>0</v>
          </cell>
          <cell r="K158">
            <v>0</v>
          </cell>
        </row>
        <row r="159">
          <cell r="A159" t="str">
            <v>VAP LIMITED</v>
          </cell>
          <cell r="B159">
            <v>127</v>
          </cell>
          <cell r="C159" t="str">
            <v>06</v>
          </cell>
          <cell r="D159" t="str">
            <v>JA $</v>
          </cell>
          <cell r="E159" t="str">
            <v>O/D</v>
          </cell>
          <cell r="F159">
            <v>19</v>
          </cell>
          <cell r="G159" t="str">
            <v>BUSINESS</v>
          </cell>
          <cell r="H159" t="str">
            <v>PROF.</v>
          </cell>
          <cell r="I159">
            <v>4115690.9</v>
          </cell>
          <cell r="J159">
            <v>0</v>
          </cell>
          <cell r="K159">
            <v>0</v>
          </cell>
        </row>
        <row r="160">
          <cell r="A160" t="str">
            <v>VILLAGE RESORTS LIMITED</v>
          </cell>
          <cell r="B160">
            <v>120</v>
          </cell>
          <cell r="C160" t="str">
            <v>02</v>
          </cell>
          <cell r="D160" t="str">
            <v>USD</v>
          </cell>
          <cell r="E160" t="str">
            <v>TERM</v>
          </cell>
          <cell r="F160">
            <v>12</v>
          </cell>
          <cell r="G160" t="str">
            <v>BUSINESS</v>
          </cell>
          <cell r="H160" t="str">
            <v>TOURISM</v>
          </cell>
          <cell r="I160">
            <v>1709400</v>
          </cell>
          <cell r="J160">
            <v>35000</v>
          </cell>
          <cell r="K160">
            <v>1709400.0000000002</v>
          </cell>
        </row>
        <row r="161">
          <cell r="A161" t="str">
            <v>VILLAGE RESORTS LIMITED</v>
          </cell>
          <cell r="B161">
            <v>120</v>
          </cell>
          <cell r="C161" t="str">
            <v>04</v>
          </cell>
          <cell r="D161" t="str">
            <v>USD</v>
          </cell>
          <cell r="E161" t="str">
            <v>TERM</v>
          </cell>
          <cell r="F161">
            <v>12</v>
          </cell>
          <cell r="G161" t="str">
            <v>BUSINESS</v>
          </cell>
          <cell r="H161" t="str">
            <v>TOURISM</v>
          </cell>
          <cell r="I161">
            <v>969640.06</v>
          </cell>
          <cell r="J161">
            <v>19853.400081900083</v>
          </cell>
          <cell r="K161">
            <v>969640.06000000017</v>
          </cell>
        </row>
        <row r="162">
          <cell r="A162" t="str">
            <v>WEDDERBURN AREBOFE OR SAMUEL</v>
          </cell>
          <cell r="B162">
            <v>200</v>
          </cell>
          <cell r="C162" t="str">
            <v>05</v>
          </cell>
          <cell r="D162" t="str">
            <v>JA $</v>
          </cell>
          <cell r="E162" t="str">
            <v>O/D</v>
          </cell>
          <cell r="F162">
            <v>31.5</v>
          </cell>
          <cell r="G162" t="str">
            <v>INDIV.</v>
          </cell>
          <cell r="H162" t="str">
            <v>INDIV.</v>
          </cell>
          <cell r="I162">
            <v>2870.36</v>
          </cell>
          <cell r="J162">
            <v>0</v>
          </cell>
          <cell r="K162">
            <v>0</v>
          </cell>
        </row>
        <row r="163">
          <cell r="A163" t="str">
            <v>WENDICO JAMAICA LIMITED</v>
          </cell>
          <cell r="B163">
            <v>120</v>
          </cell>
          <cell r="C163" t="str">
            <v>13</v>
          </cell>
          <cell r="D163" t="str">
            <v>USD</v>
          </cell>
          <cell r="E163" t="str">
            <v>TERM</v>
          </cell>
          <cell r="F163">
            <v>12</v>
          </cell>
          <cell r="G163" t="str">
            <v>BUSINESS</v>
          </cell>
          <cell r="H163" t="str">
            <v>FOOD</v>
          </cell>
          <cell r="I163">
            <v>3923020.74</v>
          </cell>
          <cell r="J163">
            <v>80323.929975429972</v>
          </cell>
          <cell r="K163">
            <v>3923020.74</v>
          </cell>
        </row>
        <row r="164">
          <cell r="A164" t="str">
            <v>WENDICO JAMAICA LIMITED</v>
          </cell>
          <cell r="B164">
            <v>150</v>
          </cell>
          <cell r="C164" t="str">
            <v>01</v>
          </cell>
          <cell r="D164" t="str">
            <v>USD</v>
          </cell>
          <cell r="E164" t="str">
            <v>LEASE</v>
          </cell>
          <cell r="F164">
            <v>15</v>
          </cell>
          <cell r="G164" t="str">
            <v>BUSINESS</v>
          </cell>
          <cell r="H164" t="str">
            <v>FOOD</v>
          </cell>
          <cell r="I164">
            <v>1262092.02</v>
          </cell>
          <cell r="J164">
            <v>25841.359950859951</v>
          </cell>
          <cell r="K164">
            <v>1262092.02</v>
          </cell>
        </row>
        <row r="165">
          <cell r="A165" t="str">
            <v>WENDICO JAMAICA LIMITED</v>
          </cell>
          <cell r="B165">
            <v>150</v>
          </cell>
          <cell r="C165" t="str">
            <v>11</v>
          </cell>
          <cell r="D165" t="str">
            <v>USD</v>
          </cell>
          <cell r="E165" t="str">
            <v>LEASE</v>
          </cell>
          <cell r="F165">
            <v>15</v>
          </cell>
          <cell r="G165" t="str">
            <v>BUSINESS</v>
          </cell>
          <cell r="H165" t="str">
            <v>FOOD</v>
          </cell>
          <cell r="I165">
            <v>10219062.310000001</v>
          </cell>
          <cell r="J165">
            <v>209235.51003276004</v>
          </cell>
          <cell r="K165">
            <v>10219062.310000001</v>
          </cell>
        </row>
        <row r="166">
          <cell r="A166" t="str">
            <v>WILMOT LOURAINE</v>
          </cell>
          <cell r="B166">
            <v>200</v>
          </cell>
          <cell r="C166" t="str">
            <v>01</v>
          </cell>
          <cell r="D166" t="str">
            <v>JA $</v>
          </cell>
          <cell r="E166" t="str">
            <v>O/D</v>
          </cell>
          <cell r="F166">
            <v>0</v>
          </cell>
          <cell r="G166" t="str">
            <v>INDIV.</v>
          </cell>
          <cell r="H166" t="str">
            <v>INDIV.</v>
          </cell>
          <cell r="I166">
            <v>3748.16</v>
          </cell>
          <cell r="J166">
            <v>0</v>
          </cell>
          <cell r="K166">
            <v>0</v>
          </cell>
        </row>
        <row r="167">
          <cell r="A167" t="str">
            <v>WILSON TRUDY</v>
          </cell>
          <cell r="B167">
            <v>200</v>
          </cell>
          <cell r="C167" t="str">
            <v>01</v>
          </cell>
          <cell r="D167" t="str">
            <v>JA $</v>
          </cell>
          <cell r="E167" t="str">
            <v>O/D</v>
          </cell>
          <cell r="F167">
            <v>0</v>
          </cell>
          <cell r="G167" t="str">
            <v>INDIV.</v>
          </cell>
          <cell r="H167" t="str">
            <v>INDIV.</v>
          </cell>
          <cell r="I167">
            <v>2356.41</v>
          </cell>
          <cell r="J167">
            <v>0</v>
          </cell>
          <cell r="K167">
            <v>0</v>
          </cell>
        </row>
        <row r="168">
          <cell r="A168" t="str">
            <v>WRAY AND NEPHEW GROUP LIMITED</v>
          </cell>
          <cell r="B168">
            <v>120</v>
          </cell>
          <cell r="C168" t="str">
            <v>02</v>
          </cell>
          <cell r="D168" t="str">
            <v>JA $</v>
          </cell>
          <cell r="E168" t="str">
            <v>TERM</v>
          </cell>
          <cell r="F168">
            <v>13</v>
          </cell>
          <cell r="G168" t="str">
            <v>BUSINESS</v>
          </cell>
          <cell r="H168" t="str">
            <v>RUM</v>
          </cell>
          <cell r="I168">
            <v>18500000</v>
          </cell>
          <cell r="J168">
            <v>0</v>
          </cell>
          <cell r="K168">
            <v>0</v>
          </cell>
        </row>
        <row r="169">
          <cell r="A169" t="str">
            <v>WRAY AND NEPHEW GROUP LIMITED</v>
          </cell>
          <cell r="B169">
            <v>120</v>
          </cell>
          <cell r="C169" t="str">
            <v>02</v>
          </cell>
          <cell r="D169" t="str">
            <v>JA $</v>
          </cell>
          <cell r="E169" t="str">
            <v>TERM</v>
          </cell>
          <cell r="F169">
            <v>13</v>
          </cell>
          <cell r="G169" t="str">
            <v>BUSINESS</v>
          </cell>
          <cell r="H169" t="str">
            <v>RUM</v>
          </cell>
          <cell r="I169">
            <v>242058000</v>
          </cell>
          <cell r="J169">
            <v>0</v>
          </cell>
          <cell r="K169">
            <v>0</v>
          </cell>
        </row>
        <row r="170">
          <cell r="A170" t="str">
            <v>WRAY AND NEPHEW GROUP LIMITED</v>
          </cell>
          <cell r="B170">
            <v>120</v>
          </cell>
          <cell r="C170" t="str">
            <v>50</v>
          </cell>
          <cell r="D170" t="str">
            <v>JA $</v>
          </cell>
          <cell r="E170" t="str">
            <v>TERM</v>
          </cell>
          <cell r="F170">
            <v>13</v>
          </cell>
          <cell r="G170" t="str">
            <v>BUSINESS</v>
          </cell>
          <cell r="H170" t="str">
            <v>RUM</v>
          </cell>
          <cell r="I170">
            <v>8853780</v>
          </cell>
          <cell r="J170">
            <v>0</v>
          </cell>
          <cell r="K170">
            <v>0</v>
          </cell>
        </row>
        <row r="171">
          <cell r="A171" t="str">
            <v>WRAY AND NEPHEW GROUP LIMITED</v>
          </cell>
          <cell r="B171">
            <v>120</v>
          </cell>
          <cell r="C171" t="str">
            <v>50</v>
          </cell>
          <cell r="D171" t="str">
            <v>JA $</v>
          </cell>
          <cell r="E171" t="str">
            <v>TERM</v>
          </cell>
          <cell r="F171">
            <v>13</v>
          </cell>
          <cell r="G171" t="str">
            <v>BUSINESS</v>
          </cell>
          <cell r="H171" t="str">
            <v>RUM</v>
          </cell>
          <cell r="I171">
            <v>34521219.960000001</v>
          </cell>
          <cell r="J171">
            <v>0</v>
          </cell>
          <cell r="K171">
            <v>0</v>
          </cell>
        </row>
        <row r="172">
          <cell r="A172" t="str">
            <v>WRAY AND NEPHEW GROUP LIMITED</v>
          </cell>
          <cell r="B172">
            <v>120</v>
          </cell>
          <cell r="C172" t="str">
            <v>50</v>
          </cell>
          <cell r="D172" t="str">
            <v>JA $</v>
          </cell>
          <cell r="E172" t="str">
            <v>TERM</v>
          </cell>
          <cell r="F172">
            <v>13</v>
          </cell>
          <cell r="G172" t="str">
            <v>BUSINESS</v>
          </cell>
          <cell r="H172" t="str">
            <v>RUM</v>
          </cell>
          <cell r="I172">
            <v>96778378.370000005</v>
          </cell>
          <cell r="J172">
            <v>0</v>
          </cell>
          <cell r="K172">
            <v>0</v>
          </cell>
        </row>
        <row r="173">
          <cell r="A173" t="str">
            <v>XEROX JAMAICA LIMITED</v>
          </cell>
          <cell r="B173">
            <v>200</v>
          </cell>
          <cell r="C173" t="str">
            <v>12</v>
          </cell>
          <cell r="D173" t="str">
            <v>USD</v>
          </cell>
          <cell r="E173" t="str">
            <v>O/D</v>
          </cell>
          <cell r="F173">
            <v>31.5</v>
          </cell>
          <cell r="G173" t="str">
            <v>BUSINESS</v>
          </cell>
          <cell r="H173" t="str">
            <v>PROF.</v>
          </cell>
          <cell r="I173">
            <v>3907465.2</v>
          </cell>
          <cell r="J173">
            <v>80005.429975429972</v>
          </cell>
          <cell r="K173">
            <v>3907465.2</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12" displayName="Table12" ref="A1:E1521" totalsRowShown="0" headerRowDxfId="5" tableBorderDxfId="4">
  <autoFilter ref="A1:E1521" xr:uid="{00000000-0009-0000-0100-000006000000}"/>
  <sortState xmlns:xlrd2="http://schemas.microsoft.com/office/spreadsheetml/2017/richdata2" ref="A2:E1507">
    <sortCondition ref="A1:A1507"/>
  </sortState>
  <tableColumns count="5">
    <tableColumn id="1" xr3:uid="{00000000-0010-0000-0000-000001000000}" name="Enumeration *" dataDxfId="3"/>
    <tableColumn id="2" xr3:uid="{00000000-0010-0000-0000-000002000000}" name="Key *" dataDxfId="2"/>
    <tableColumn id="3" xr3:uid="{00000000-0010-0000-0000-000003000000}" name="Label *" dataDxfId="1"/>
    <tableColumn id="4" xr3:uid="{00000000-0010-0000-0000-000004000000}" name="Parent Key" dataDxfId="0"/>
    <tableColumn id="5" xr3:uid="{00000000-0010-0000-0000-000005000000}"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B6"/>
  <sheetViews>
    <sheetView workbookViewId="0"/>
  </sheetViews>
  <sheetFormatPr defaultRowHeight="12.75"/>
  <sheetData>
    <row r="1" spans="1:2" ht="15">
      <c r="A1" s="1" t="s">
        <v>33</v>
      </c>
      <c r="B1" s="2" t="s">
        <v>3</v>
      </c>
    </row>
    <row r="2" spans="1:2" ht="14.25">
      <c r="A2" s="25" t="s">
        <v>73</v>
      </c>
      <c r="B2" s="25" t="s">
        <v>78</v>
      </c>
    </row>
    <row r="3" spans="1:2" ht="14.25">
      <c r="A3" s="26" t="s">
        <v>74</v>
      </c>
      <c r="B3" s="26" t="s">
        <v>11</v>
      </c>
    </row>
    <row r="4" spans="1:2" ht="14.25">
      <c r="A4" s="25" t="s">
        <v>75</v>
      </c>
      <c r="B4" s="25" t="s">
        <v>12</v>
      </c>
    </row>
    <row r="5" spans="1:2" ht="14.25">
      <c r="A5" s="26" t="s">
        <v>76</v>
      </c>
      <c r="B5" s="26" t="s">
        <v>13</v>
      </c>
    </row>
    <row r="6" spans="1:2" ht="14.25">
      <c r="A6" s="25" t="s">
        <v>77</v>
      </c>
      <c r="B6" s="25" t="s">
        <v>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8">
    <tabColor rgb="FFFF0000"/>
    <pageSetUpPr fitToPage="1"/>
  </sheetPr>
  <dimension ref="A1:J473"/>
  <sheetViews>
    <sheetView showGridLines="0" topLeftCell="A451" zoomScale="96" zoomScaleNormal="96" zoomScaleSheetLayoutView="100" workbookViewId="0">
      <selection activeCell="B12" sqref="B12"/>
    </sheetView>
  </sheetViews>
  <sheetFormatPr defaultColWidth="11.42578125" defaultRowHeight="15.75"/>
  <cols>
    <col min="1" max="1" width="8.28515625" style="42" customWidth="1"/>
    <col min="2" max="2" width="57.42578125" style="42" customWidth="1"/>
    <col min="3" max="3" width="24.140625" style="42" customWidth="1"/>
    <col min="4" max="5" width="15.85546875" style="42" customWidth="1"/>
    <col min="6" max="6" width="11.42578125" style="42" customWidth="1"/>
    <col min="7" max="7" width="10.140625" style="42" bestFit="1" customWidth="1"/>
    <col min="8" max="8" width="21.42578125" style="42" customWidth="1"/>
    <col min="9" max="9" width="15" style="42" bestFit="1" customWidth="1"/>
    <col min="10" max="10" width="18.5703125" style="42" customWidth="1"/>
    <col min="11" max="255" width="11.42578125" style="42"/>
    <col min="256" max="256" width="16.5703125" style="42" bestFit="1" customWidth="1"/>
    <col min="257" max="257" width="26" style="42" customWidth="1"/>
    <col min="258" max="258" width="26.42578125" style="42" customWidth="1"/>
    <col min="259" max="259" width="21.42578125" style="42" customWidth="1"/>
    <col min="260" max="260" width="3.42578125" style="42" bestFit="1" customWidth="1"/>
    <col min="261" max="262" width="11.42578125" style="42" customWidth="1"/>
    <col min="263" max="263" width="10.140625" style="42" bestFit="1" customWidth="1"/>
    <col min="264" max="511" width="11.42578125" style="42"/>
    <col min="512" max="512" width="16.5703125" style="42" bestFit="1" customWidth="1"/>
    <col min="513" max="513" width="26" style="42" customWidth="1"/>
    <col min="514" max="514" width="26.42578125" style="42" customWidth="1"/>
    <col min="515" max="515" width="21.42578125" style="42" customWidth="1"/>
    <col min="516" max="516" width="3.42578125" style="42" bestFit="1" customWidth="1"/>
    <col min="517" max="518" width="11.42578125" style="42" customWidth="1"/>
    <col min="519" max="519" width="10.140625" style="42" bestFit="1" customWidth="1"/>
    <col min="520" max="767" width="11.42578125" style="42"/>
    <col min="768" max="768" width="16.5703125" style="42" bestFit="1" customWidth="1"/>
    <col min="769" max="769" width="26" style="42" customWidth="1"/>
    <col min="770" max="770" width="26.42578125" style="42" customWidth="1"/>
    <col min="771" max="771" width="21.42578125" style="42" customWidth="1"/>
    <col min="772" max="772" width="3.42578125" style="42" bestFit="1" customWidth="1"/>
    <col min="773" max="774" width="11.42578125" style="42" customWidth="1"/>
    <col min="775" max="775" width="10.140625" style="42" bestFit="1" customWidth="1"/>
    <col min="776" max="1023" width="11.42578125" style="42"/>
    <col min="1024" max="1024" width="16.5703125" style="42" bestFit="1" customWidth="1"/>
    <col min="1025" max="1025" width="26" style="42" customWidth="1"/>
    <col min="1026" max="1026" width="26.42578125" style="42" customWidth="1"/>
    <col min="1027" max="1027" width="21.42578125" style="42" customWidth="1"/>
    <col min="1028" max="1028" width="3.42578125" style="42" bestFit="1" customWidth="1"/>
    <col min="1029" max="1030" width="11.42578125" style="42" customWidth="1"/>
    <col min="1031" max="1031" width="10.140625" style="42" bestFit="1" customWidth="1"/>
    <col min="1032" max="1279" width="11.42578125" style="42"/>
    <col min="1280" max="1280" width="16.5703125" style="42" bestFit="1" customWidth="1"/>
    <col min="1281" max="1281" width="26" style="42" customWidth="1"/>
    <col min="1282" max="1282" width="26.42578125" style="42" customWidth="1"/>
    <col min="1283" max="1283" width="21.42578125" style="42" customWidth="1"/>
    <col min="1284" max="1284" width="3.42578125" style="42" bestFit="1" customWidth="1"/>
    <col min="1285" max="1286" width="11.42578125" style="42" customWidth="1"/>
    <col min="1287" max="1287" width="10.140625" style="42" bestFit="1" customWidth="1"/>
    <col min="1288" max="1535" width="11.42578125" style="42"/>
    <col min="1536" max="1536" width="16.5703125" style="42" bestFit="1" customWidth="1"/>
    <col min="1537" max="1537" width="26" style="42" customWidth="1"/>
    <col min="1538" max="1538" width="26.42578125" style="42" customWidth="1"/>
    <col min="1539" max="1539" width="21.42578125" style="42" customWidth="1"/>
    <col min="1540" max="1540" width="3.42578125" style="42" bestFit="1" customWidth="1"/>
    <col min="1541" max="1542" width="11.42578125" style="42" customWidth="1"/>
    <col min="1543" max="1543" width="10.140625" style="42" bestFit="1" customWidth="1"/>
    <col min="1544" max="1791" width="11.42578125" style="42"/>
    <col min="1792" max="1792" width="16.5703125" style="42" bestFit="1" customWidth="1"/>
    <col min="1793" max="1793" width="26" style="42" customWidth="1"/>
    <col min="1794" max="1794" width="26.42578125" style="42" customWidth="1"/>
    <col min="1795" max="1795" width="21.42578125" style="42" customWidth="1"/>
    <col min="1796" max="1796" width="3.42578125" style="42" bestFit="1" customWidth="1"/>
    <col min="1797" max="1798" width="11.42578125" style="42" customWidth="1"/>
    <col min="1799" max="1799" width="10.140625" style="42" bestFit="1" customWidth="1"/>
    <col min="1800" max="2047" width="11.42578125" style="42"/>
    <col min="2048" max="2048" width="16.5703125" style="42" bestFit="1" customWidth="1"/>
    <col min="2049" max="2049" width="26" style="42" customWidth="1"/>
    <col min="2050" max="2050" width="26.42578125" style="42" customWidth="1"/>
    <col min="2051" max="2051" width="21.42578125" style="42" customWidth="1"/>
    <col min="2052" max="2052" width="3.42578125" style="42" bestFit="1" customWidth="1"/>
    <col min="2053" max="2054" width="11.42578125" style="42" customWidth="1"/>
    <col min="2055" max="2055" width="10.140625" style="42" bestFit="1" customWidth="1"/>
    <col min="2056" max="2303" width="11.42578125" style="42"/>
    <col min="2304" max="2304" width="16.5703125" style="42" bestFit="1" customWidth="1"/>
    <col min="2305" max="2305" width="26" style="42" customWidth="1"/>
    <col min="2306" max="2306" width="26.42578125" style="42" customWidth="1"/>
    <col min="2307" max="2307" width="21.42578125" style="42" customWidth="1"/>
    <col min="2308" max="2308" width="3.42578125" style="42" bestFit="1" customWidth="1"/>
    <col min="2309" max="2310" width="11.42578125" style="42" customWidth="1"/>
    <col min="2311" max="2311" width="10.140625" style="42" bestFit="1" customWidth="1"/>
    <col min="2312" max="2559" width="11.42578125" style="42"/>
    <col min="2560" max="2560" width="16.5703125" style="42" bestFit="1" customWidth="1"/>
    <col min="2561" max="2561" width="26" style="42" customWidth="1"/>
    <col min="2562" max="2562" width="26.42578125" style="42" customWidth="1"/>
    <col min="2563" max="2563" width="21.42578125" style="42" customWidth="1"/>
    <col min="2564" max="2564" width="3.42578125" style="42" bestFit="1" customWidth="1"/>
    <col min="2565" max="2566" width="11.42578125" style="42" customWidth="1"/>
    <col min="2567" max="2567" width="10.140625" style="42" bestFit="1" customWidth="1"/>
    <col min="2568" max="2815" width="11.42578125" style="42"/>
    <col min="2816" max="2816" width="16.5703125" style="42" bestFit="1" customWidth="1"/>
    <col min="2817" max="2817" width="26" style="42" customWidth="1"/>
    <col min="2818" max="2818" width="26.42578125" style="42" customWidth="1"/>
    <col min="2819" max="2819" width="21.42578125" style="42" customWidth="1"/>
    <col min="2820" max="2820" width="3.42578125" style="42" bestFit="1" customWidth="1"/>
    <col min="2821" max="2822" width="11.42578125" style="42" customWidth="1"/>
    <col min="2823" max="2823" width="10.140625" style="42" bestFit="1" customWidth="1"/>
    <col min="2824" max="3071" width="11.42578125" style="42"/>
    <col min="3072" max="3072" width="16.5703125" style="42" bestFit="1" customWidth="1"/>
    <col min="3073" max="3073" width="26" style="42" customWidth="1"/>
    <col min="3074" max="3074" width="26.42578125" style="42" customWidth="1"/>
    <col min="3075" max="3075" width="21.42578125" style="42" customWidth="1"/>
    <col min="3076" max="3076" width="3.42578125" style="42" bestFit="1" customWidth="1"/>
    <col min="3077" max="3078" width="11.42578125" style="42" customWidth="1"/>
    <col min="3079" max="3079" width="10.140625" style="42" bestFit="1" customWidth="1"/>
    <col min="3080" max="3327" width="11.42578125" style="42"/>
    <col min="3328" max="3328" width="16.5703125" style="42" bestFit="1" customWidth="1"/>
    <col min="3329" max="3329" width="26" style="42" customWidth="1"/>
    <col min="3330" max="3330" width="26.42578125" style="42" customWidth="1"/>
    <col min="3331" max="3331" width="21.42578125" style="42" customWidth="1"/>
    <col min="3332" max="3332" width="3.42578125" style="42" bestFit="1" customWidth="1"/>
    <col min="3333" max="3334" width="11.42578125" style="42" customWidth="1"/>
    <col min="3335" max="3335" width="10.140625" style="42" bestFit="1" customWidth="1"/>
    <col min="3336" max="3583" width="11.42578125" style="42"/>
    <col min="3584" max="3584" width="16.5703125" style="42" bestFit="1" customWidth="1"/>
    <col min="3585" max="3585" width="26" style="42" customWidth="1"/>
    <col min="3586" max="3586" width="26.42578125" style="42" customWidth="1"/>
    <col min="3587" max="3587" width="21.42578125" style="42" customWidth="1"/>
    <col min="3588" max="3588" width="3.42578125" style="42" bestFit="1" customWidth="1"/>
    <col min="3589" max="3590" width="11.42578125" style="42" customWidth="1"/>
    <col min="3591" max="3591" width="10.140625" style="42" bestFit="1" customWidth="1"/>
    <col min="3592" max="3839" width="11.42578125" style="42"/>
    <col min="3840" max="3840" width="16.5703125" style="42" bestFit="1" customWidth="1"/>
    <col min="3841" max="3841" width="26" style="42" customWidth="1"/>
    <col min="3842" max="3842" width="26.42578125" style="42" customWidth="1"/>
    <col min="3843" max="3843" width="21.42578125" style="42" customWidth="1"/>
    <col min="3844" max="3844" width="3.42578125" style="42" bestFit="1" customWidth="1"/>
    <col min="3845" max="3846" width="11.42578125" style="42" customWidth="1"/>
    <col min="3847" max="3847" width="10.140625" style="42" bestFit="1" customWidth="1"/>
    <col min="3848" max="4095" width="11.42578125" style="42"/>
    <col min="4096" max="4096" width="16.5703125" style="42" bestFit="1" customWidth="1"/>
    <col min="4097" max="4097" width="26" style="42" customWidth="1"/>
    <col min="4098" max="4098" width="26.42578125" style="42" customWidth="1"/>
    <col min="4099" max="4099" width="21.42578125" style="42" customWidth="1"/>
    <col min="4100" max="4100" width="3.42578125" style="42" bestFit="1" customWidth="1"/>
    <col min="4101" max="4102" width="11.42578125" style="42" customWidth="1"/>
    <col min="4103" max="4103" width="10.140625" style="42" bestFit="1" customWidth="1"/>
    <col min="4104" max="4351" width="11.42578125" style="42"/>
    <col min="4352" max="4352" width="16.5703125" style="42" bestFit="1" customWidth="1"/>
    <col min="4353" max="4353" width="26" style="42" customWidth="1"/>
    <col min="4354" max="4354" width="26.42578125" style="42" customWidth="1"/>
    <col min="4355" max="4355" width="21.42578125" style="42" customWidth="1"/>
    <col min="4356" max="4356" width="3.42578125" style="42" bestFit="1" customWidth="1"/>
    <col min="4357" max="4358" width="11.42578125" style="42" customWidth="1"/>
    <col min="4359" max="4359" width="10.140625" style="42" bestFit="1" customWidth="1"/>
    <col min="4360" max="4607" width="11.42578125" style="42"/>
    <col min="4608" max="4608" width="16.5703125" style="42" bestFit="1" customWidth="1"/>
    <col min="4609" max="4609" width="26" style="42" customWidth="1"/>
    <col min="4610" max="4610" width="26.42578125" style="42" customWidth="1"/>
    <col min="4611" max="4611" width="21.42578125" style="42" customWidth="1"/>
    <col min="4612" max="4612" width="3.42578125" style="42" bestFit="1" customWidth="1"/>
    <col min="4613" max="4614" width="11.42578125" style="42" customWidth="1"/>
    <col min="4615" max="4615" width="10.140625" style="42" bestFit="1" customWidth="1"/>
    <col min="4616" max="4863" width="11.42578125" style="42"/>
    <col min="4864" max="4864" width="16.5703125" style="42" bestFit="1" customWidth="1"/>
    <col min="4865" max="4865" width="26" style="42" customWidth="1"/>
    <col min="4866" max="4866" width="26.42578125" style="42" customWidth="1"/>
    <col min="4867" max="4867" width="21.42578125" style="42" customWidth="1"/>
    <col min="4868" max="4868" width="3.42578125" style="42" bestFit="1" customWidth="1"/>
    <col min="4869" max="4870" width="11.42578125" style="42" customWidth="1"/>
    <col min="4871" max="4871" width="10.140625" style="42" bestFit="1" customWidth="1"/>
    <col min="4872" max="5119" width="11.42578125" style="42"/>
    <col min="5120" max="5120" width="16.5703125" style="42" bestFit="1" customWidth="1"/>
    <col min="5121" max="5121" width="26" style="42" customWidth="1"/>
    <col min="5122" max="5122" width="26.42578125" style="42" customWidth="1"/>
    <col min="5123" max="5123" width="21.42578125" style="42" customWidth="1"/>
    <col min="5124" max="5124" width="3.42578125" style="42" bestFit="1" customWidth="1"/>
    <col min="5125" max="5126" width="11.42578125" style="42" customWidth="1"/>
    <col min="5127" max="5127" width="10.140625" style="42" bestFit="1" customWidth="1"/>
    <col min="5128" max="5375" width="11.42578125" style="42"/>
    <col min="5376" max="5376" width="16.5703125" style="42" bestFit="1" customWidth="1"/>
    <col min="5377" max="5377" width="26" style="42" customWidth="1"/>
    <col min="5378" max="5378" width="26.42578125" style="42" customWidth="1"/>
    <col min="5379" max="5379" width="21.42578125" style="42" customWidth="1"/>
    <col min="5380" max="5380" width="3.42578125" style="42" bestFit="1" customWidth="1"/>
    <col min="5381" max="5382" width="11.42578125" style="42" customWidth="1"/>
    <col min="5383" max="5383" width="10.140625" style="42" bestFit="1" customWidth="1"/>
    <col min="5384" max="5631" width="11.42578125" style="42"/>
    <col min="5632" max="5632" width="16.5703125" style="42" bestFit="1" customWidth="1"/>
    <col min="5633" max="5633" width="26" style="42" customWidth="1"/>
    <col min="5634" max="5634" width="26.42578125" style="42" customWidth="1"/>
    <col min="5635" max="5635" width="21.42578125" style="42" customWidth="1"/>
    <col min="5636" max="5636" width="3.42578125" style="42" bestFit="1" customWidth="1"/>
    <col min="5637" max="5638" width="11.42578125" style="42" customWidth="1"/>
    <col min="5639" max="5639" width="10.140625" style="42" bestFit="1" customWidth="1"/>
    <col min="5640" max="5887" width="11.42578125" style="42"/>
    <col min="5888" max="5888" width="16.5703125" style="42" bestFit="1" customWidth="1"/>
    <col min="5889" max="5889" width="26" style="42" customWidth="1"/>
    <col min="5890" max="5890" width="26.42578125" style="42" customWidth="1"/>
    <col min="5891" max="5891" width="21.42578125" style="42" customWidth="1"/>
    <col min="5892" max="5892" width="3.42578125" style="42" bestFit="1" customWidth="1"/>
    <col min="5893" max="5894" width="11.42578125" style="42" customWidth="1"/>
    <col min="5895" max="5895" width="10.140625" style="42" bestFit="1" customWidth="1"/>
    <col min="5896" max="6143" width="11.42578125" style="42"/>
    <col min="6144" max="6144" width="16.5703125" style="42" bestFit="1" customWidth="1"/>
    <col min="6145" max="6145" width="26" style="42" customWidth="1"/>
    <col min="6146" max="6146" width="26.42578125" style="42" customWidth="1"/>
    <col min="6147" max="6147" width="21.42578125" style="42" customWidth="1"/>
    <col min="6148" max="6148" width="3.42578125" style="42" bestFit="1" customWidth="1"/>
    <col min="6149" max="6150" width="11.42578125" style="42" customWidth="1"/>
    <col min="6151" max="6151" width="10.140625" style="42" bestFit="1" customWidth="1"/>
    <col min="6152" max="6399" width="11.42578125" style="42"/>
    <col min="6400" max="6400" width="16.5703125" style="42" bestFit="1" customWidth="1"/>
    <col min="6401" max="6401" width="26" style="42" customWidth="1"/>
    <col min="6402" max="6402" width="26.42578125" style="42" customWidth="1"/>
    <col min="6403" max="6403" width="21.42578125" style="42" customWidth="1"/>
    <col min="6404" max="6404" width="3.42578125" style="42" bestFit="1" customWidth="1"/>
    <col min="6405" max="6406" width="11.42578125" style="42" customWidth="1"/>
    <col min="6407" max="6407" width="10.140625" style="42" bestFit="1" customWidth="1"/>
    <col min="6408" max="6655" width="11.42578125" style="42"/>
    <col min="6656" max="6656" width="16.5703125" style="42" bestFit="1" customWidth="1"/>
    <col min="6657" max="6657" width="26" style="42" customWidth="1"/>
    <col min="6658" max="6658" width="26.42578125" style="42" customWidth="1"/>
    <col min="6659" max="6659" width="21.42578125" style="42" customWidth="1"/>
    <col min="6660" max="6660" width="3.42578125" style="42" bestFit="1" customWidth="1"/>
    <col min="6661" max="6662" width="11.42578125" style="42" customWidth="1"/>
    <col min="6663" max="6663" width="10.140625" style="42" bestFit="1" customWidth="1"/>
    <col min="6664" max="6911" width="11.42578125" style="42"/>
    <col min="6912" max="6912" width="16.5703125" style="42" bestFit="1" customWidth="1"/>
    <col min="6913" max="6913" width="26" style="42" customWidth="1"/>
    <col min="6914" max="6914" width="26.42578125" style="42" customWidth="1"/>
    <col min="6915" max="6915" width="21.42578125" style="42" customWidth="1"/>
    <col min="6916" max="6916" width="3.42578125" style="42" bestFit="1" customWidth="1"/>
    <col min="6917" max="6918" width="11.42578125" style="42" customWidth="1"/>
    <col min="6919" max="6919" width="10.140625" style="42" bestFit="1" customWidth="1"/>
    <col min="6920" max="7167" width="11.42578125" style="42"/>
    <col min="7168" max="7168" width="16.5703125" style="42" bestFit="1" customWidth="1"/>
    <col min="7169" max="7169" width="26" style="42" customWidth="1"/>
    <col min="7170" max="7170" width="26.42578125" style="42" customWidth="1"/>
    <col min="7171" max="7171" width="21.42578125" style="42" customWidth="1"/>
    <col min="7172" max="7172" width="3.42578125" style="42" bestFit="1" customWidth="1"/>
    <col min="7173" max="7174" width="11.42578125" style="42" customWidth="1"/>
    <col min="7175" max="7175" width="10.140625" style="42" bestFit="1" customWidth="1"/>
    <col min="7176" max="7423" width="11.42578125" style="42"/>
    <col min="7424" max="7424" width="16.5703125" style="42" bestFit="1" customWidth="1"/>
    <col min="7425" max="7425" width="26" style="42" customWidth="1"/>
    <col min="7426" max="7426" width="26.42578125" style="42" customWidth="1"/>
    <col min="7427" max="7427" width="21.42578125" style="42" customWidth="1"/>
    <col min="7428" max="7428" width="3.42578125" style="42" bestFit="1" customWidth="1"/>
    <col min="7429" max="7430" width="11.42578125" style="42" customWidth="1"/>
    <col min="7431" max="7431" width="10.140625" style="42" bestFit="1" customWidth="1"/>
    <col min="7432" max="7679" width="11.42578125" style="42"/>
    <col min="7680" max="7680" width="16.5703125" style="42" bestFit="1" customWidth="1"/>
    <col min="7681" max="7681" width="26" style="42" customWidth="1"/>
    <col min="7682" max="7682" width="26.42578125" style="42" customWidth="1"/>
    <col min="7683" max="7683" width="21.42578125" style="42" customWidth="1"/>
    <col min="7684" max="7684" width="3.42578125" style="42" bestFit="1" customWidth="1"/>
    <col min="7685" max="7686" width="11.42578125" style="42" customWidth="1"/>
    <col min="7687" max="7687" width="10.140625" style="42" bestFit="1" customWidth="1"/>
    <col min="7688" max="7935" width="11.42578125" style="42"/>
    <col min="7936" max="7936" width="16.5703125" style="42" bestFit="1" customWidth="1"/>
    <col min="7937" max="7937" width="26" style="42" customWidth="1"/>
    <col min="7938" max="7938" width="26.42578125" style="42" customWidth="1"/>
    <col min="7939" max="7939" width="21.42578125" style="42" customWidth="1"/>
    <col min="7940" max="7940" width="3.42578125" style="42" bestFit="1" customWidth="1"/>
    <col min="7941" max="7942" width="11.42578125" style="42" customWidth="1"/>
    <col min="7943" max="7943" width="10.140625" style="42" bestFit="1" customWidth="1"/>
    <col min="7944" max="8191" width="11.42578125" style="42"/>
    <col min="8192" max="8192" width="16.5703125" style="42" bestFit="1" customWidth="1"/>
    <col min="8193" max="8193" width="26" style="42" customWidth="1"/>
    <col min="8194" max="8194" width="26.42578125" style="42" customWidth="1"/>
    <col min="8195" max="8195" width="21.42578125" style="42" customWidth="1"/>
    <col min="8196" max="8196" width="3.42578125" style="42" bestFit="1" customWidth="1"/>
    <col min="8197" max="8198" width="11.42578125" style="42" customWidth="1"/>
    <col min="8199" max="8199" width="10.140625" style="42" bestFit="1" customWidth="1"/>
    <col min="8200" max="8447" width="11.42578125" style="42"/>
    <col min="8448" max="8448" width="16.5703125" style="42" bestFit="1" customWidth="1"/>
    <col min="8449" max="8449" width="26" style="42" customWidth="1"/>
    <col min="8450" max="8450" width="26.42578125" style="42" customWidth="1"/>
    <col min="8451" max="8451" width="21.42578125" style="42" customWidth="1"/>
    <col min="8452" max="8452" width="3.42578125" style="42" bestFit="1" customWidth="1"/>
    <col min="8453" max="8454" width="11.42578125" style="42" customWidth="1"/>
    <col min="8455" max="8455" width="10.140625" style="42" bestFit="1" customWidth="1"/>
    <col min="8456" max="8703" width="11.42578125" style="42"/>
    <col min="8704" max="8704" width="16.5703125" style="42" bestFit="1" customWidth="1"/>
    <col min="8705" max="8705" width="26" style="42" customWidth="1"/>
    <col min="8706" max="8706" width="26.42578125" style="42" customWidth="1"/>
    <col min="8707" max="8707" width="21.42578125" style="42" customWidth="1"/>
    <col min="8708" max="8708" width="3.42578125" style="42" bestFit="1" customWidth="1"/>
    <col min="8709" max="8710" width="11.42578125" style="42" customWidth="1"/>
    <col min="8711" max="8711" width="10.140625" style="42" bestFit="1" customWidth="1"/>
    <col min="8712" max="8959" width="11.42578125" style="42"/>
    <col min="8960" max="8960" width="16.5703125" style="42" bestFit="1" customWidth="1"/>
    <col min="8961" max="8961" width="26" style="42" customWidth="1"/>
    <col min="8962" max="8962" width="26.42578125" style="42" customWidth="1"/>
    <col min="8963" max="8963" width="21.42578125" style="42" customWidth="1"/>
    <col min="8964" max="8964" width="3.42578125" style="42" bestFit="1" customWidth="1"/>
    <col min="8965" max="8966" width="11.42578125" style="42" customWidth="1"/>
    <col min="8967" max="8967" width="10.140625" style="42" bestFit="1" customWidth="1"/>
    <col min="8968" max="9215" width="11.42578125" style="42"/>
    <col min="9216" max="9216" width="16.5703125" style="42" bestFit="1" customWidth="1"/>
    <col min="9217" max="9217" width="26" style="42" customWidth="1"/>
    <col min="9218" max="9218" width="26.42578125" style="42" customWidth="1"/>
    <col min="9219" max="9219" width="21.42578125" style="42" customWidth="1"/>
    <col min="9220" max="9220" width="3.42578125" style="42" bestFit="1" customWidth="1"/>
    <col min="9221" max="9222" width="11.42578125" style="42" customWidth="1"/>
    <col min="9223" max="9223" width="10.140625" style="42" bestFit="1" customWidth="1"/>
    <col min="9224" max="9471" width="11.42578125" style="42"/>
    <col min="9472" max="9472" width="16.5703125" style="42" bestFit="1" customWidth="1"/>
    <col min="9473" max="9473" width="26" style="42" customWidth="1"/>
    <col min="9474" max="9474" width="26.42578125" style="42" customWidth="1"/>
    <col min="9475" max="9475" width="21.42578125" style="42" customWidth="1"/>
    <col min="9476" max="9476" width="3.42578125" style="42" bestFit="1" customWidth="1"/>
    <col min="9477" max="9478" width="11.42578125" style="42" customWidth="1"/>
    <col min="9479" max="9479" width="10.140625" style="42" bestFit="1" customWidth="1"/>
    <col min="9480" max="9727" width="11.42578125" style="42"/>
    <col min="9728" max="9728" width="16.5703125" style="42" bestFit="1" customWidth="1"/>
    <col min="9729" max="9729" width="26" style="42" customWidth="1"/>
    <col min="9730" max="9730" width="26.42578125" style="42" customWidth="1"/>
    <col min="9731" max="9731" width="21.42578125" style="42" customWidth="1"/>
    <col min="9732" max="9732" width="3.42578125" style="42" bestFit="1" customWidth="1"/>
    <col min="9733" max="9734" width="11.42578125" style="42" customWidth="1"/>
    <col min="9735" max="9735" width="10.140625" style="42" bestFit="1" customWidth="1"/>
    <col min="9736" max="9983" width="11.42578125" style="42"/>
    <col min="9984" max="9984" width="16.5703125" style="42" bestFit="1" customWidth="1"/>
    <col min="9985" max="9985" width="26" style="42" customWidth="1"/>
    <col min="9986" max="9986" width="26.42578125" style="42" customWidth="1"/>
    <col min="9987" max="9987" width="21.42578125" style="42" customWidth="1"/>
    <col min="9988" max="9988" width="3.42578125" style="42" bestFit="1" customWidth="1"/>
    <col min="9989" max="9990" width="11.42578125" style="42" customWidth="1"/>
    <col min="9991" max="9991" width="10.140625" style="42" bestFit="1" customWidth="1"/>
    <col min="9992" max="10239" width="11.42578125" style="42"/>
    <col min="10240" max="10240" width="16.5703125" style="42" bestFit="1" customWidth="1"/>
    <col min="10241" max="10241" width="26" style="42" customWidth="1"/>
    <col min="10242" max="10242" width="26.42578125" style="42" customWidth="1"/>
    <col min="10243" max="10243" width="21.42578125" style="42" customWidth="1"/>
    <col min="10244" max="10244" width="3.42578125" style="42" bestFit="1" customWidth="1"/>
    <col min="10245" max="10246" width="11.42578125" style="42" customWidth="1"/>
    <col min="10247" max="10247" width="10.140625" style="42" bestFit="1" customWidth="1"/>
    <col min="10248" max="10495" width="11.42578125" style="42"/>
    <col min="10496" max="10496" width="16.5703125" style="42" bestFit="1" customWidth="1"/>
    <col min="10497" max="10497" width="26" style="42" customWidth="1"/>
    <col min="10498" max="10498" width="26.42578125" style="42" customWidth="1"/>
    <col min="10499" max="10499" width="21.42578125" style="42" customWidth="1"/>
    <col min="10500" max="10500" width="3.42578125" style="42" bestFit="1" customWidth="1"/>
    <col min="10501" max="10502" width="11.42578125" style="42" customWidth="1"/>
    <col min="10503" max="10503" width="10.140625" style="42" bestFit="1" customWidth="1"/>
    <col min="10504" max="10751" width="11.42578125" style="42"/>
    <col min="10752" max="10752" width="16.5703125" style="42" bestFit="1" customWidth="1"/>
    <col min="10753" max="10753" width="26" style="42" customWidth="1"/>
    <col min="10754" max="10754" width="26.42578125" style="42" customWidth="1"/>
    <col min="10755" max="10755" width="21.42578125" style="42" customWidth="1"/>
    <col min="10756" max="10756" width="3.42578125" style="42" bestFit="1" customWidth="1"/>
    <col min="10757" max="10758" width="11.42578125" style="42" customWidth="1"/>
    <col min="10759" max="10759" width="10.140625" style="42" bestFit="1" customWidth="1"/>
    <col min="10760" max="11007" width="11.42578125" style="42"/>
    <col min="11008" max="11008" width="16.5703125" style="42" bestFit="1" customWidth="1"/>
    <col min="11009" max="11009" width="26" style="42" customWidth="1"/>
    <col min="11010" max="11010" width="26.42578125" style="42" customWidth="1"/>
    <col min="11011" max="11011" width="21.42578125" style="42" customWidth="1"/>
    <col min="11012" max="11012" width="3.42578125" style="42" bestFit="1" customWidth="1"/>
    <col min="11013" max="11014" width="11.42578125" style="42" customWidth="1"/>
    <col min="11015" max="11015" width="10.140625" style="42" bestFit="1" customWidth="1"/>
    <col min="11016" max="11263" width="11.42578125" style="42"/>
    <col min="11264" max="11264" width="16.5703125" style="42" bestFit="1" customWidth="1"/>
    <col min="11265" max="11265" width="26" style="42" customWidth="1"/>
    <col min="11266" max="11266" width="26.42578125" style="42" customWidth="1"/>
    <col min="11267" max="11267" width="21.42578125" style="42" customWidth="1"/>
    <col min="11268" max="11268" width="3.42578125" style="42" bestFit="1" customWidth="1"/>
    <col min="11269" max="11270" width="11.42578125" style="42" customWidth="1"/>
    <col min="11271" max="11271" width="10.140625" style="42" bestFit="1" customWidth="1"/>
    <col min="11272" max="11519" width="11.42578125" style="42"/>
    <col min="11520" max="11520" width="16.5703125" style="42" bestFit="1" customWidth="1"/>
    <col min="11521" max="11521" width="26" style="42" customWidth="1"/>
    <col min="11522" max="11522" width="26.42578125" style="42" customWidth="1"/>
    <col min="11523" max="11523" width="21.42578125" style="42" customWidth="1"/>
    <col min="11524" max="11524" width="3.42578125" style="42" bestFit="1" customWidth="1"/>
    <col min="11525" max="11526" width="11.42578125" style="42" customWidth="1"/>
    <col min="11527" max="11527" width="10.140625" style="42" bestFit="1" customWidth="1"/>
    <col min="11528" max="11775" width="11.42578125" style="42"/>
    <col min="11776" max="11776" width="16.5703125" style="42" bestFit="1" customWidth="1"/>
    <col min="11777" max="11777" width="26" style="42" customWidth="1"/>
    <col min="11778" max="11778" width="26.42578125" style="42" customWidth="1"/>
    <col min="11779" max="11779" width="21.42578125" style="42" customWidth="1"/>
    <col min="11780" max="11780" width="3.42578125" style="42" bestFit="1" customWidth="1"/>
    <col min="11781" max="11782" width="11.42578125" style="42" customWidth="1"/>
    <col min="11783" max="11783" width="10.140625" style="42" bestFit="1" customWidth="1"/>
    <col min="11784" max="12031" width="11.42578125" style="42"/>
    <col min="12032" max="12032" width="16.5703125" style="42" bestFit="1" customWidth="1"/>
    <col min="12033" max="12033" width="26" style="42" customWidth="1"/>
    <col min="12034" max="12034" width="26.42578125" style="42" customWidth="1"/>
    <col min="12035" max="12035" width="21.42578125" style="42" customWidth="1"/>
    <col min="12036" max="12036" width="3.42578125" style="42" bestFit="1" customWidth="1"/>
    <col min="12037" max="12038" width="11.42578125" style="42" customWidth="1"/>
    <col min="12039" max="12039" width="10.140625" style="42" bestFit="1" customWidth="1"/>
    <col min="12040" max="12287" width="11.42578125" style="42"/>
    <col min="12288" max="12288" width="16.5703125" style="42" bestFit="1" customWidth="1"/>
    <col min="12289" max="12289" width="26" style="42" customWidth="1"/>
    <col min="12290" max="12290" width="26.42578125" style="42" customWidth="1"/>
    <col min="12291" max="12291" width="21.42578125" style="42" customWidth="1"/>
    <col min="12292" max="12292" width="3.42578125" style="42" bestFit="1" customWidth="1"/>
    <col min="12293" max="12294" width="11.42578125" style="42" customWidth="1"/>
    <col min="12295" max="12295" width="10.140625" style="42" bestFit="1" customWidth="1"/>
    <col min="12296" max="12543" width="11.42578125" style="42"/>
    <col min="12544" max="12544" width="16.5703125" style="42" bestFit="1" customWidth="1"/>
    <col min="12545" max="12545" width="26" style="42" customWidth="1"/>
    <col min="12546" max="12546" width="26.42578125" style="42" customWidth="1"/>
    <col min="12547" max="12547" width="21.42578125" style="42" customWidth="1"/>
    <col min="12548" max="12548" width="3.42578125" style="42" bestFit="1" customWidth="1"/>
    <col min="12549" max="12550" width="11.42578125" style="42" customWidth="1"/>
    <col min="12551" max="12551" width="10.140625" style="42" bestFit="1" customWidth="1"/>
    <col min="12552" max="12799" width="11.42578125" style="42"/>
    <col min="12800" max="12800" width="16.5703125" style="42" bestFit="1" customWidth="1"/>
    <col min="12801" max="12801" width="26" style="42" customWidth="1"/>
    <col min="12802" max="12802" width="26.42578125" style="42" customWidth="1"/>
    <col min="12803" max="12803" width="21.42578125" style="42" customWidth="1"/>
    <col min="12804" max="12804" width="3.42578125" style="42" bestFit="1" customWidth="1"/>
    <col min="12805" max="12806" width="11.42578125" style="42" customWidth="1"/>
    <col min="12807" max="12807" width="10.140625" style="42" bestFit="1" customWidth="1"/>
    <col min="12808" max="13055" width="11.42578125" style="42"/>
    <col min="13056" max="13056" width="16.5703125" style="42" bestFit="1" customWidth="1"/>
    <col min="13057" max="13057" width="26" style="42" customWidth="1"/>
    <col min="13058" max="13058" width="26.42578125" style="42" customWidth="1"/>
    <col min="13059" max="13059" width="21.42578125" style="42" customWidth="1"/>
    <col min="13060" max="13060" width="3.42578125" style="42" bestFit="1" customWidth="1"/>
    <col min="13061" max="13062" width="11.42578125" style="42" customWidth="1"/>
    <col min="13063" max="13063" width="10.140625" style="42" bestFit="1" customWidth="1"/>
    <col min="13064" max="13311" width="11.42578125" style="42"/>
    <col min="13312" max="13312" width="16.5703125" style="42" bestFit="1" customWidth="1"/>
    <col min="13313" max="13313" width="26" style="42" customWidth="1"/>
    <col min="13314" max="13314" width="26.42578125" style="42" customWidth="1"/>
    <col min="13315" max="13315" width="21.42578125" style="42" customWidth="1"/>
    <col min="13316" max="13316" width="3.42578125" style="42" bestFit="1" customWidth="1"/>
    <col min="13317" max="13318" width="11.42578125" style="42" customWidth="1"/>
    <col min="13319" max="13319" width="10.140625" style="42" bestFit="1" customWidth="1"/>
    <col min="13320" max="13567" width="11.42578125" style="42"/>
    <col min="13568" max="13568" width="16.5703125" style="42" bestFit="1" customWidth="1"/>
    <col min="13569" max="13569" width="26" style="42" customWidth="1"/>
    <col min="13570" max="13570" width="26.42578125" style="42" customWidth="1"/>
    <col min="13571" max="13571" width="21.42578125" style="42" customWidth="1"/>
    <col min="13572" max="13572" width="3.42578125" style="42" bestFit="1" customWidth="1"/>
    <col min="13573" max="13574" width="11.42578125" style="42" customWidth="1"/>
    <col min="13575" max="13575" width="10.140625" style="42" bestFit="1" customWidth="1"/>
    <col min="13576" max="13823" width="11.42578125" style="42"/>
    <col min="13824" max="13824" width="16.5703125" style="42" bestFit="1" customWidth="1"/>
    <col min="13825" max="13825" width="26" style="42" customWidth="1"/>
    <col min="13826" max="13826" width="26.42578125" style="42" customWidth="1"/>
    <col min="13827" max="13827" width="21.42578125" style="42" customWidth="1"/>
    <col min="13828" max="13828" width="3.42578125" style="42" bestFit="1" customWidth="1"/>
    <col min="13829" max="13830" width="11.42578125" style="42" customWidth="1"/>
    <col min="13831" max="13831" width="10.140625" style="42" bestFit="1" customWidth="1"/>
    <col min="13832" max="14079" width="11.42578125" style="42"/>
    <col min="14080" max="14080" width="16.5703125" style="42" bestFit="1" customWidth="1"/>
    <col min="14081" max="14081" width="26" style="42" customWidth="1"/>
    <col min="14082" max="14082" width="26.42578125" style="42" customWidth="1"/>
    <col min="14083" max="14083" width="21.42578125" style="42" customWidth="1"/>
    <col min="14084" max="14084" width="3.42578125" style="42" bestFit="1" customWidth="1"/>
    <col min="14085" max="14086" width="11.42578125" style="42" customWidth="1"/>
    <col min="14087" max="14087" width="10.140625" style="42" bestFit="1" customWidth="1"/>
    <col min="14088" max="14335" width="11.42578125" style="42"/>
    <col min="14336" max="14336" width="16.5703125" style="42" bestFit="1" customWidth="1"/>
    <col min="14337" max="14337" width="26" style="42" customWidth="1"/>
    <col min="14338" max="14338" width="26.42578125" style="42" customWidth="1"/>
    <col min="14339" max="14339" width="21.42578125" style="42" customWidth="1"/>
    <col min="14340" max="14340" width="3.42578125" style="42" bestFit="1" customWidth="1"/>
    <col min="14341" max="14342" width="11.42578125" style="42" customWidth="1"/>
    <col min="14343" max="14343" width="10.140625" style="42" bestFit="1" customWidth="1"/>
    <col min="14344" max="14591" width="11.42578125" style="42"/>
    <col min="14592" max="14592" width="16.5703125" style="42" bestFit="1" customWidth="1"/>
    <col min="14593" max="14593" width="26" style="42" customWidth="1"/>
    <col min="14594" max="14594" width="26.42578125" style="42" customWidth="1"/>
    <col min="14595" max="14595" width="21.42578125" style="42" customWidth="1"/>
    <col min="14596" max="14596" width="3.42578125" style="42" bestFit="1" customWidth="1"/>
    <col min="14597" max="14598" width="11.42578125" style="42" customWidth="1"/>
    <col min="14599" max="14599" width="10.140625" style="42" bestFit="1" customWidth="1"/>
    <col min="14600" max="14847" width="11.42578125" style="42"/>
    <col min="14848" max="14848" width="16.5703125" style="42" bestFit="1" customWidth="1"/>
    <col min="14849" max="14849" width="26" style="42" customWidth="1"/>
    <col min="14850" max="14850" width="26.42578125" style="42" customWidth="1"/>
    <col min="14851" max="14851" width="21.42578125" style="42" customWidth="1"/>
    <col min="14852" max="14852" width="3.42578125" style="42" bestFit="1" customWidth="1"/>
    <col min="14853" max="14854" width="11.42578125" style="42" customWidth="1"/>
    <col min="14855" max="14855" width="10.140625" style="42" bestFit="1" customWidth="1"/>
    <col min="14856" max="15103" width="11.42578125" style="42"/>
    <col min="15104" max="15104" width="16.5703125" style="42" bestFit="1" customWidth="1"/>
    <col min="15105" max="15105" width="26" style="42" customWidth="1"/>
    <col min="15106" max="15106" width="26.42578125" style="42" customWidth="1"/>
    <col min="15107" max="15107" width="21.42578125" style="42" customWidth="1"/>
    <col min="15108" max="15108" width="3.42578125" style="42" bestFit="1" customWidth="1"/>
    <col min="15109" max="15110" width="11.42578125" style="42" customWidth="1"/>
    <col min="15111" max="15111" width="10.140625" style="42" bestFit="1" customWidth="1"/>
    <col min="15112" max="15359" width="11.42578125" style="42"/>
    <col min="15360" max="15360" width="16.5703125" style="42" bestFit="1" customWidth="1"/>
    <col min="15361" max="15361" width="26" style="42" customWidth="1"/>
    <col min="15362" max="15362" width="26.42578125" style="42" customWidth="1"/>
    <col min="15363" max="15363" width="21.42578125" style="42" customWidth="1"/>
    <col min="15364" max="15364" width="3.42578125" style="42" bestFit="1" customWidth="1"/>
    <col min="15365" max="15366" width="11.42578125" style="42" customWidth="1"/>
    <col min="15367" max="15367" width="10.140625" style="42" bestFit="1" customWidth="1"/>
    <col min="15368" max="15615" width="11.42578125" style="42"/>
    <col min="15616" max="15616" width="16.5703125" style="42" bestFit="1" customWidth="1"/>
    <col min="15617" max="15617" width="26" style="42" customWidth="1"/>
    <col min="15618" max="15618" width="26.42578125" style="42" customWidth="1"/>
    <col min="15619" max="15619" width="21.42578125" style="42" customWidth="1"/>
    <col min="15620" max="15620" width="3.42578125" style="42" bestFit="1" customWidth="1"/>
    <col min="15621" max="15622" width="11.42578125" style="42" customWidth="1"/>
    <col min="15623" max="15623" width="10.140625" style="42" bestFit="1" customWidth="1"/>
    <col min="15624" max="15871" width="11.42578125" style="42"/>
    <col min="15872" max="15872" width="16.5703125" style="42" bestFit="1" customWidth="1"/>
    <col min="15873" max="15873" width="26" style="42" customWidth="1"/>
    <col min="15874" max="15874" width="26.42578125" style="42" customWidth="1"/>
    <col min="15875" max="15875" width="21.42578125" style="42" customWidth="1"/>
    <col min="15876" max="15876" width="3.42578125" style="42" bestFit="1" customWidth="1"/>
    <col min="15877" max="15878" width="11.42578125" style="42" customWidth="1"/>
    <col min="15879" max="15879" width="10.140625" style="42" bestFit="1" customWidth="1"/>
    <col min="15880" max="16127" width="11.42578125" style="42"/>
    <col min="16128" max="16128" width="16.5703125" style="42" bestFit="1" customWidth="1"/>
    <col min="16129" max="16129" width="26" style="42" customWidth="1"/>
    <col min="16130" max="16130" width="26.42578125" style="42" customWidth="1"/>
    <col min="16131" max="16131" width="21.42578125" style="42" customWidth="1"/>
    <col min="16132" max="16132" width="3.42578125" style="42" bestFit="1" customWidth="1"/>
    <col min="16133" max="16134" width="11.42578125" style="42" customWidth="1"/>
    <col min="16135" max="16135" width="10.140625" style="42" bestFit="1" customWidth="1"/>
    <col min="16136" max="16384" width="11.42578125" style="42"/>
  </cols>
  <sheetData>
    <row r="1" spans="1:10" s="348" customFormat="1">
      <c r="A1" s="708" t="s">
        <v>819</v>
      </c>
      <c r="B1" s="738"/>
      <c r="C1" s="709" t="s">
        <v>488</v>
      </c>
      <c r="D1" s="711"/>
      <c r="E1" s="736"/>
      <c r="F1" s="737"/>
      <c r="G1" s="737"/>
      <c r="H1" s="737"/>
      <c r="I1" s="737"/>
      <c r="J1" s="737"/>
    </row>
    <row r="2" spans="1:10" s="348" customFormat="1" ht="0.6" customHeight="1">
      <c r="A2" s="739"/>
      <c r="B2" s="710"/>
      <c r="C2" s="710"/>
      <c r="D2" s="711"/>
      <c r="E2" s="711"/>
      <c r="F2" s="737"/>
      <c r="G2" s="737"/>
      <c r="H2" s="737"/>
      <c r="I2" s="737"/>
      <c r="J2" s="737"/>
    </row>
    <row r="3" spans="1:10" s="348" customFormat="1" ht="13.5" customHeight="1">
      <c r="A3" s="740" t="s">
        <v>178</v>
      </c>
      <c r="B3" s="741">
        <f>'AF100'!C3</f>
        <v>0</v>
      </c>
      <c r="C3" s="710"/>
      <c r="D3" s="711"/>
      <c r="E3" s="711"/>
      <c r="F3" s="737"/>
      <c r="G3" s="737"/>
      <c r="H3" s="737"/>
      <c r="I3" s="737"/>
      <c r="J3" s="737"/>
    </row>
    <row r="4" spans="1:10" s="348" customFormat="1" ht="13.5" customHeight="1">
      <c r="A4" s="740" t="s">
        <v>852</v>
      </c>
      <c r="B4" s="741">
        <f>'AF100'!C4</f>
        <v>0</v>
      </c>
      <c r="C4" s="710"/>
      <c r="D4" s="711"/>
      <c r="E4" s="711"/>
      <c r="F4" s="737"/>
      <c r="G4" s="737"/>
      <c r="H4" s="737"/>
      <c r="I4" s="737"/>
      <c r="J4" s="737"/>
    </row>
    <row r="5" spans="1:10" s="348" customFormat="1" ht="13.5" customHeight="1">
      <c r="A5" s="740" t="s">
        <v>252</v>
      </c>
      <c r="B5" s="741">
        <f>'AF100'!C5</f>
        <v>0</v>
      </c>
      <c r="C5" s="710"/>
      <c r="D5" s="711"/>
      <c r="E5" s="711"/>
      <c r="F5" s="737"/>
      <c r="G5" s="737"/>
      <c r="H5" s="737"/>
      <c r="I5" s="737"/>
      <c r="J5" s="737"/>
    </row>
    <row r="6" spans="1:10" s="348" customFormat="1" ht="12.95" customHeight="1">
      <c r="A6" s="740" t="s">
        <v>853</v>
      </c>
      <c r="B6" s="742">
        <f>'AF100'!C6</f>
        <v>0</v>
      </c>
      <c r="C6" s="710"/>
      <c r="D6" s="711"/>
      <c r="E6" s="711"/>
      <c r="F6" s="737"/>
      <c r="G6" s="737"/>
      <c r="H6" s="737"/>
      <c r="I6" s="737"/>
      <c r="J6" s="737"/>
    </row>
    <row r="7" spans="1:10" ht="16.5" thickBot="1">
      <c r="A7" s="173" t="s">
        <v>1949</v>
      </c>
      <c r="B7" s="131"/>
      <c r="C7" s="130"/>
      <c r="D7" s="130"/>
      <c r="E7" s="141"/>
    </row>
    <row r="8" spans="1:10" ht="21.95" customHeight="1">
      <c r="A8" s="820" t="s">
        <v>214</v>
      </c>
      <c r="B8" s="821"/>
      <c r="C8" s="276"/>
      <c r="D8" s="276"/>
      <c r="E8" s="277"/>
    </row>
    <row r="9" spans="1:10">
      <c r="A9" s="712" t="s">
        <v>2184</v>
      </c>
      <c r="B9" s="716" t="s">
        <v>1972</v>
      </c>
      <c r="C9" s="274" t="s">
        <v>650</v>
      </c>
      <c r="D9" s="274" t="s">
        <v>1973</v>
      </c>
      <c r="E9" s="275" t="s">
        <v>1974</v>
      </c>
    </row>
    <row r="10" spans="1:10">
      <c r="A10" s="713" t="s">
        <v>106</v>
      </c>
      <c r="B10" s="257"/>
      <c r="C10" s="569">
        <f>SUM(C11,C62,C113,C164,C215)</f>
        <v>0</v>
      </c>
      <c r="D10" s="258" t="e">
        <f>C10/$C$10</f>
        <v>#DIV/0!</v>
      </c>
      <c r="E10" s="266" t="e">
        <f>C10/'MNB100'!$C$26</f>
        <v>#DIV/0!</v>
      </c>
    </row>
    <row r="11" spans="1:10">
      <c r="A11" s="713"/>
      <c r="B11" s="257" t="s">
        <v>556</v>
      </c>
      <c r="C11" s="569">
        <f>SUM(C12:C61)</f>
        <v>0</v>
      </c>
      <c r="D11" s="258" t="e">
        <f>C11/$C$10</f>
        <v>#DIV/0!</v>
      </c>
      <c r="E11" s="266" t="e">
        <f>C11/'MNB100'!$C$26</f>
        <v>#DIV/0!</v>
      </c>
    </row>
    <row r="12" spans="1:10">
      <c r="A12" s="216">
        <v>1</v>
      </c>
      <c r="B12" s="259"/>
      <c r="C12" s="570"/>
      <c r="D12" s="258" t="e">
        <f t="shared" ref="D12:D75" si="0">C12/$C$10</f>
        <v>#DIV/0!</v>
      </c>
      <c r="E12" s="266" t="e">
        <f>C12/'MNB100'!$C$26</f>
        <v>#DIV/0!</v>
      </c>
    </row>
    <row r="13" spans="1:10">
      <c r="A13" s="216">
        <v>2</v>
      </c>
      <c r="B13" s="260"/>
      <c r="C13" s="570"/>
      <c r="D13" s="258" t="e">
        <f t="shared" si="0"/>
        <v>#DIV/0!</v>
      </c>
      <c r="E13" s="266" t="e">
        <f>C13/'MNB100'!$C$26</f>
        <v>#DIV/0!</v>
      </c>
    </row>
    <row r="14" spans="1:10">
      <c r="A14" s="216">
        <v>3</v>
      </c>
      <c r="B14" s="260"/>
      <c r="C14" s="570"/>
      <c r="D14" s="258" t="e">
        <f t="shared" si="0"/>
        <v>#DIV/0!</v>
      </c>
      <c r="E14" s="266" t="e">
        <f>C14/'MNB100'!$C$26</f>
        <v>#DIV/0!</v>
      </c>
    </row>
    <row r="15" spans="1:10">
      <c r="A15" s="216">
        <v>4</v>
      </c>
      <c r="B15" s="260"/>
      <c r="C15" s="570"/>
      <c r="D15" s="258" t="e">
        <f t="shared" si="0"/>
        <v>#DIV/0!</v>
      </c>
      <c r="E15" s="266" t="e">
        <f>C15/'MNB100'!$C$26</f>
        <v>#DIV/0!</v>
      </c>
    </row>
    <row r="16" spans="1:10">
      <c r="A16" s="216">
        <v>5</v>
      </c>
      <c r="B16" s="260"/>
      <c r="C16" s="570"/>
      <c r="D16" s="258" t="e">
        <f t="shared" si="0"/>
        <v>#DIV/0!</v>
      </c>
      <c r="E16" s="266" t="e">
        <f>C16/'MNB100'!$C$26</f>
        <v>#DIV/0!</v>
      </c>
    </row>
    <row r="17" spans="1:5">
      <c r="A17" s="216">
        <v>6</v>
      </c>
      <c r="B17" s="260"/>
      <c r="C17" s="570"/>
      <c r="D17" s="258" t="e">
        <f t="shared" si="0"/>
        <v>#DIV/0!</v>
      </c>
      <c r="E17" s="266" t="e">
        <f>C17/'MNB100'!$C$26</f>
        <v>#DIV/0!</v>
      </c>
    </row>
    <row r="18" spans="1:5">
      <c r="A18" s="216">
        <v>7</v>
      </c>
      <c r="B18" s="260"/>
      <c r="C18" s="570"/>
      <c r="D18" s="258" t="e">
        <f t="shared" si="0"/>
        <v>#DIV/0!</v>
      </c>
      <c r="E18" s="266" t="e">
        <f>C18/'MNB100'!$C$26</f>
        <v>#DIV/0!</v>
      </c>
    </row>
    <row r="19" spans="1:5">
      <c r="A19" s="216">
        <v>8</v>
      </c>
      <c r="B19" s="260"/>
      <c r="C19" s="570"/>
      <c r="D19" s="258" t="e">
        <f t="shared" si="0"/>
        <v>#DIV/0!</v>
      </c>
      <c r="E19" s="266" t="e">
        <f>C19/'MNB100'!$C$26</f>
        <v>#DIV/0!</v>
      </c>
    </row>
    <row r="20" spans="1:5">
      <c r="A20" s="216">
        <v>9</v>
      </c>
      <c r="B20" s="260"/>
      <c r="C20" s="570"/>
      <c r="D20" s="258" t="e">
        <f t="shared" si="0"/>
        <v>#DIV/0!</v>
      </c>
      <c r="E20" s="266" t="e">
        <f>C20/'MNB100'!$C$26</f>
        <v>#DIV/0!</v>
      </c>
    </row>
    <row r="21" spans="1:5">
      <c r="A21" s="216">
        <v>10</v>
      </c>
      <c r="B21" s="260"/>
      <c r="C21" s="570"/>
      <c r="D21" s="258" t="e">
        <f t="shared" si="0"/>
        <v>#DIV/0!</v>
      </c>
      <c r="E21" s="266" t="e">
        <f>C21/'MNB100'!$C$26</f>
        <v>#DIV/0!</v>
      </c>
    </row>
    <row r="22" spans="1:5">
      <c r="A22" s="216">
        <v>11</v>
      </c>
      <c r="B22" s="260"/>
      <c r="C22" s="570"/>
      <c r="D22" s="258" t="e">
        <f t="shared" si="0"/>
        <v>#DIV/0!</v>
      </c>
      <c r="E22" s="266" t="e">
        <f>C22/'MNB100'!$C$26</f>
        <v>#DIV/0!</v>
      </c>
    </row>
    <row r="23" spans="1:5">
      <c r="A23" s="216">
        <v>12</v>
      </c>
      <c r="B23" s="260"/>
      <c r="C23" s="570"/>
      <c r="D23" s="258" t="e">
        <f t="shared" si="0"/>
        <v>#DIV/0!</v>
      </c>
      <c r="E23" s="266" t="e">
        <f>C23/'MNB100'!$C$26</f>
        <v>#DIV/0!</v>
      </c>
    </row>
    <row r="24" spans="1:5">
      <c r="A24" s="216">
        <v>13</v>
      </c>
      <c r="B24" s="260"/>
      <c r="C24" s="570"/>
      <c r="D24" s="258" t="e">
        <f t="shared" si="0"/>
        <v>#DIV/0!</v>
      </c>
      <c r="E24" s="266" t="e">
        <f>C24/'MNB100'!$C$26</f>
        <v>#DIV/0!</v>
      </c>
    </row>
    <row r="25" spans="1:5">
      <c r="A25" s="216">
        <v>14</v>
      </c>
      <c r="B25" s="260"/>
      <c r="C25" s="570"/>
      <c r="D25" s="258" t="e">
        <f t="shared" si="0"/>
        <v>#DIV/0!</v>
      </c>
      <c r="E25" s="266" t="e">
        <f>C25/'MNB100'!$C$26</f>
        <v>#DIV/0!</v>
      </c>
    </row>
    <row r="26" spans="1:5">
      <c r="A26" s="216">
        <v>15</v>
      </c>
      <c r="B26" s="260"/>
      <c r="C26" s="570"/>
      <c r="D26" s="258" t="e">
        <f t="shared" si="0"/>
        <v>#DIV/0!</v>
      </c>
      <c r="E26" s="266" t="e">
        <f>C26/'MNB100'!$C$26</f>
        <v>#DIV/0!</v>
      </c>
    </row>
    <row r="27" spans="1:5">
      <c r="A27" s="216">
        <v>16</v>
      </c>
      <c r="B27" s="260"/>
      <c r="C27" s="570"/>
      <c r="D27" s="258" t="e">
        <f t="shared" si="0"/>
        <v>#DIV/0!</v>
      </c>
      <c r="E27" s="266" t="e">
        <f>C27/'MNB100'!$C$26</f>
        <v>#DIV/0!</v>
      </c>
    </row>
    <row r="28" spans="1:5">
      <c r="A28" s="216">
        <v>17</v>
      </c>
      <c r="B28" s="260"/>
      <c r="C28" s="570"/>
      <c r="D28" s="258" t="e">
        <f t="shared" si="0"/>
        <v>#DIV/0!</v>
      </c>
      <c r="E28" s="266" t="e">
        <f>C28/'MNB100'!$C$26</f>
        <v>#DIV/0!</v>
      </c>
    </row>
    <row r="29" spans="1:5">
      <c r="A29" s="216">
        <v>18</v>
      </c>
      <c r="B29" s="260"/>
      <c r="C29" s="570"/>
      <c r="D29" s="258" t="e">
        <f t="shared" si="0"/>
        <v>#DIV/0!</v>
      </c>
      <c r="E29" s="266" t="e">
        <f>C29/'MNB100'!$C$26</f>
        <v>#DIV/0!</v>
      </c>
    </row>
    <row r="30" spans="1:5">
      <c r="A30" s="216">
        <v>19</v>
      </c>
      <c r="B30" s="260"/>
      <c r="C30" s="570"/>
      <c r="D30" s="258" t="e">
        <f t="shared" si="0"/>
        <v>#DIV/0!</v>
      </c>
      <c r="E30" s="266" t="e">
        <f>C30/'MNB100'!$C$26</f>
        <v>#DIV/0!</v>
      </c>
    </row>
    <row r="31" spans="1:5">
      <c r="A31" s="216">
        <v>20</v>
      </c>
      <c r="B31" s="260"/>
      <c r="C31" s="570"/>
      <c r="D31" s="258" t="e">
        <f t="shared" si="0"/>
        <v>#DIV/0!</v>
      </c>
      <c r="E31" s="266" t="e">
        <f>C31/'MNB100'!$C$26</f>
        <v>#DIV/0!</v>
      </c>
    </row>
    <row r="32" spans="1:5">
      <c r="A32" s="216">
        <v>21</v>
      </c>
      <c r="B32" s="260"/>
      <c r="C32" s="570"/>
      <c r="D32" s="258" t="e">
        <f t="shared" si="0"/>
        <v>#DIV/0!</v>
      </c>
      <c r="E32" s="266" t="e">
        <f>C32/'MNB100'!$C$26</f>
        <v>#DIV/0!</v>
      </c>
    </row>
    <row r="33" spans="1:5">
      <c r="A33" s="216">
        <v>22</v>
      </c>
      <c r="B33" s="260"/>
      <c r="C33" s="570"/>
      <c r="D33" s="258" t="e">
        <f t="shared" si="0"/>
        <v>#DIV/0!</v>
      </c>
      <c r="E33" s="266" t="e">
        <f>C33/'MNB100'!$C$26</f>
        <v>#DIV/0!</v>
      </c>
    </row>
    <row r="34" spans="1:5">
      <c r="A34" s="216">
        <v>23</v>
      </c>
      <c r="B34" s="260"/>
      <c r="C34" s="570"/>
      <c r="D34" s="258" t="e">
        <f t="shared" si="0"/>
        <v>#DIV/0!</v>
      </c>
      <c r="E34" s="266" t="e">
        <f>C34/'MNB100'!$C$26</f>
        <v>#DIV/0!</v>
      </c>
    </row>
    <row r="35" spans="1:5">
      <c r="A35" s="216">
        <v>24</v>
      </c>
      <c r="B35" s="260"/>
      <c r="C35" s="570"/>
      <c r="D35" s="258" t="e">
        <f t="shared" si="0"/>
        <v>#DIV/0!</v>
      </c>
      <c r="E35" s="266" t="e">
        <f>C35/'MNB100'!$C$26</f>
        <v>#DIV/0!</v>
      </c>
    </row>
    <row r="36" spans="1:5">
      <c r="A36" s="216">
        <v>25</v>
      </c>
      <c r="B36" s="260"/>
      <c r="C36" s="570"/>
      <c r="D36" s="258" t="e">
        <f t="shared" si="0"/>
        <v>#DIV/0!</v>
      </c>
      <c r="E36" s="266" t="e">
        <f>C36/'MNB100'!$C$26</f>
        <v>#DIV/0!</v>
      </c>
    </row>
    <row r="37" spans="1:5">
      <c r="A37" s="216">
        <v>26</v>
      </c>
      <c r="B37" s="260"/>
      <c r="C37" s="570"/>
      <c r="D37" s="258" t="e">
        <f t="shared" si="0"/>
        <v>#DIV/0!</v>
      </c>
      <c r="E37" s="266" t="e">
        <f>C37/'MNB100'!$C$26</f>
        <v>#DIV/0!</v>
      </c>
    </row>
    <row r="38" spans="1:5">
      <c r="A38" s="216">
        <v>27</v>
      </c>
      <c r="B38" s="260"/>
      <c r="C38" s="570"/>
      <c r="D38" s="258" t="e">
        <f t="shared" si="0"/>
        <v>#DIV/0!</v>
      </c>
      <c r="E38" s="266" t="e">
        <f>C38/'MNB100'!$C$26</f>
        <v>#DIV/0!</v>
      </c>
    </row>
    <row r="39" spans="1:5">
      <c r="A39" s="216">
        <v>28</v>
      </c>
      <c r="B39" s="260"/>
      <c r="C39" s="570"/>
      <c r="D39" s="258" t="e">
        <f t="shared" si="0"/>
        <v>#DIV/0!</v>
      </c>
      <c r="E39" s="266" t="e">
        <f>C39/'MNB100'!$C$26</f>
        <v>#DIV/0!</v>
      </c>
    </row>
    <row r="40" spans="1:5">
      <c r="A40" s="216">
        <v>29</v>
      </c>
      <c r="B40" s="260"/>
      <c r="C40" s="570"/>
      <c r="D40" s="258" t="e">
        <f t="shared" si="0"/>
        <v>#DIV/0!</v>
      </c>
      <c r="E40" s="266" t="e">
        <f>C40/'MNB100'!$C$26</f>
        <v>#DIV/0!</v>
      </c>
    </row>
    <row r="41" spans="1:5">
      <c r="A41" s="216">
        <v>30</v>
      </c>
      <c r="B41" s="260"/>
      <c r="C41" s="570"/>
      <c r="D41" s="258" t="e">
        <f t="shared" si="0"/>
        <v>#DIV/0!</v>
      </c>
      <c r="E41" s="266" t="e">
        <f>C41/'MNB100'!$C$26</f>
        <v>#DIV/0!</v>
      </c>
    </row>
    <row r="42" spans="1:5">
      <c r="A42" s="216">
        <v>31</v>
      </c>
      <c r="B42" s="260"/>
      <c r="C42" s="570"/>
      <c r="D42" s="258" t="e">
        <f t="shared" si="0"/>
        <v>#DIV/0!</v>
      </c>
      <c r="E42" s="266" t="e">
        <f>C42/'MNB100'!$C$26</f>
        <v>#DIV/0!</v>
      </c>
    </row>
    <row r="43" spans="1:5">
      <c r="A43" s="216">
        <v>32</v>
      </c>
      <c r="B43" s="260"/>
      <c r="C43" s="570"/>
      <c r="D43" s="258" t="e">
        <f t="shared" si="0"/>
        <v>#DIV/0!</v>
      </c>
      <c r="E43" s="266" t="e">
        <f>C43/'MNB100'!$C$26</f>
        <v>#DIV/0!</v>
      </c>
    </row>
    <row r="44" spans="1:5">
      <c r="A44" s="216">
        <v>33</v>
      </c>
      <c r="B44" s="260"/>
      <c r="C44" s="570"/>
      <c r="D44" s="258" t="e">
        <f t="shared" si="0"/>
        <v>#DIV/0!</v>
      </c>
      <c r="E44" s="266" t="e">
        <f>C44/'MNB100'!$C$26</f>
        <v>#DIV/0!</v>
      </c>
    </row>
    <row r="45" spans="1:5">
      <c r="A45" s="216">
        <v>34</v>
      </c>
      <c r="B45" s="260"/>
      <c r="C45" s="570"/>
      <c r="D45" s="258" t="e">
        <f t="shared" si="0"/>
        <v>#DIV/0!</v>
      </c>
      <c r="E45" s="266" t="e">
        <f>C45/'MNB100'!$C$26</f>
        <v>#DIV/0!</v>
      </c>
    </row>
    <row r="46" spans="1:5">
      <c r="A46" s="216">
        <v>35</v>
      </c>
      <c r="B46" s="260"/>
      <c r="C46" s="570"/>
      <c r="D46" s="258" t="e">
        <f t="shared" si="0"/>
        <v>#DIV/0!</v>
      </c>
      <c r="E46" s="266" t="e">
        <f>C46/'MNB100'!$C$26</f>
        <v>#DIV/0!</v>
      </c>
    </row>
    <row r="47" spans="1:5">
      <c r="A47" s="216">
        <v>36</v>
      </c>
      <c r="B47" s="260"/>
      <c r="C47" s="570"/>
      <c r="D47" s="258" t="e">
        <f t="shared" si="0"/>
        <v>#DIV/0!</v>
      </c>
      <c r="E47" s="266" t="e">
        <f>C47/'MNB100'!$C$26</f>
        <v>#DIV/0!</v>
      </c>
    </row>
    <row r="48" spans="1:5">
      <c r="A48" s="216">
        <v>37</v>
      </c>
      <c r="B48" s="260"/>
      <c r="C48" s="570"/>
      <c r="D48" s="258" t="e">
        <f t="shared" si="0"/>
        <v>#DIV/0!</v>
      </c>
      <c r="E48" s="266" t="e">
        <f>C48/'MNB100'!$C$26</f>
        <v>#DIV/0!</v>
      </c>
    </row>
    <row r="49" spans="1:5">
      <c r="A49" s="216">
        <v>38</v>
      </c>
      <c r="B49" s="260"/>
      <c r="C49" s="570"/>
      <c r="D49" s="258" t="e">
        <f t="shared" si="0"/>
        <v>#DIV/0!</v>
      </c>
      <c r="E49" s="266" t="e">
        <f>C49/'MNB100'!$C$26</f>
        <v>#DIV/0!</v>
      </c>
    </row>
    <row r="50" spans="1:5">
      <c r="A50" s="216">
        <v>39</v>
      </c>
      <c r="B50" s="260"/>
      <c r="C50" s="570"/>
      <c r="D50" s="258" t="e">
        <f t="shared" si="0"/>
        <v>#DIV/0!</v>
      </c>
      <c r="E50" s="266" t="e">
        <f>C50/'MNB100'!$C$26</f>
        <v>#DIV/0!</v>
      </c>
    </row>
    <row r="51" spans="1:5">
      <c r="A51" s="216">
        <v>40</v>
      </c>
      <c r="B51" s="260"/>
      <c r="C51" s="570"/>
      <c r="D51" s="258" t="e">
        <f t="shared" si="0"/>
        <v>#DIV/0!</v>
      </c>
      <c r="E51" s="266" t="e">
        <f>C51/'MNB100'!$C$26</f>
        <v>#DIV/0!</v>
      </c>
    </row>
    <row r="52" spans="1:5">
      <c r="A52" s="216">
        <v>41</v>
      </c>
      <c r="B52" s="260"/>
      <c r="C52" s="570"/>
      <c r="D52" s="258" t="e">
        <f t="shared" si="0"/>
        <v>#DIV/0!</v>
      </c>
      <c r="E52" s="266" t="e">
        <f>C52/'MNB100'!$C$26</f>
        <v>#DIV/0!</v>
      </c>
    </row>
    <row r="53" spans="1:5">
      <c r="A53" s="216">
        <v>42</v>
      </c>
      <c r="B53" s="260"/>
      <c r="C53" s="570"/>
      <c r="D53" s="258" t="e">
        <f t="shared" si="0"/>
        <v>#DIV/0!</v>
      </c>
      <c r="E53" s="266" t="e">
        <f>C53/'MNB100'!$C$26</f>
        <v>#DIV/0!</v>
      </c>
    </row>
    <row r="54" spans="1:5">
      <c r="A54" s="216">
        <v>43</v>
      </c>
      <c r="B54" s="260"/>
      <c r="C54" s="570"/>
      <c r="D54" s="258" t="e">
        <f t="shared" si="0"/>
        <v>#DIV/0!</v>
      </c>
      <c r="E54" s="266" t="e">
        <f>C54/'MNB100'!$C$26</f>
        <v>#DIV/0!</v>
      </c>
    </row>
    <row r="55" spans="1:5">
      <c r="A55" s="216">
        <v>44</v>
      </c>
      <c r="B55" s="260"/>
      <c r="C55" s="570"/>
      <c r="D55" s="258" t="e">
        <f t="shared" si="0"/>
        <v>#DIV/0!</v>
      </c>
      <c r="E55" s="266" t="e">
        <f>C55/'MNB100'!$C$26</f>
        <v>#DIV/0!</v>
      </c>
    </row>
    <row r="56" spans="1:5">
      <c r="A56" s="216">
        <v>45</v>
      </c>
      <c r="B56" s="260"/>
      <c r="C56" s="570"/>
      <c r="D56" s="258" t="e">
        <f t="shared" si="0"/>
        <v>#DIV/0!</v>
      </c>
      <c r="E56" s="266" t="e">
        <f>C56/'MNB100'!$C$26</f>
        <v>#DIV/0!</v>
      </c>
    </row>
    <row r="57" spans="1:5">
      <c r="A57" s="216">
        <v>46</v>
      </c>
      <c r="B57" s="260"/>
      <c r="C57" s="570"/>
      <c r="D57" s="258" t="e">
        <f t="shared" si="0"/>
        <v>#DIV/0!</v>
      </c>
      <c r="E57" s="266" t="e">
        <f>C57/'MNB100'!$C$26</f>
        <v>#DIV/0!</v>
      </c>
    </row>
    <row r="58" spans="1:5">
      <c r="A58" s="216">
        <v>47</v>
      </c>
      <c r="B58" s="260"/>
      <c r="C58" s="570"/>
      <c r="D58" s="258" t="e">
        <f t="shared" si="0"/>
        <v>#DIV/0!</v>
      </c>
      <c r="E58" s="266" t="e">
        <f>C58/'MNB100'!$C$26</f>
        <v>#DIV/0!</v>
      </c>
    </row>
    <row r="59" spans="1:5">
      <c r="A59" s="216">
        <v>48</v>
      </c>
      <c r="B59" s="260"/>
      <c r="C59" s="570"/>
      <c r="D59" s="258" t="e">
        <f t="shared" si="0"/>
        <v>#DIV/0!</v>
      </c>
      <c r="E59" s="266" t="e">
        <f>C59/'MNB100'!$C$26</f>
        <v>#DIV/0!</v>
      </c>
    </row>
    <row r="60" spans="1:5">
      <c r="A60" s="216">
        <v>49</v>
      </c>
      <c r="B60" s="260"/>
      <c r="C60" s="570"/>
      <c r="D60" s="258" t="e">
        <f t="shared" si="0"/>
        <v>#DIV/0!</v>
      </c>
      <c r="E60" s="266" t="e">
        <f>C60/'MNB100'!$C$26</f>
        <v>#DIV/0!</v>
      </c>
    </row>
    <row r="61" spans="1:5">
      <c r="A61" s="216">
        <v>50</v>
      </c>
      <c r="B61" s="260"/>
      <c r="C61" s="570"/>
      <c r="D61" s="258" t="e">
        <f t="shared" si="0"/>
        <v>#DIV/0!</v>
      </c>
      <c r="E61" s="266" t="e">
        <f>C61/'MNB100'!$C$26</f>
        <v>#DIV/0!</v>
      </c>
    </row>
    <row r="62" spans="1:5" s="287" customFormat="1" ht="23.45" customHeight="1">
      <c r="A62" s="713"/>
      <c r="B62" s="257" t="s">
        <v>557</v>
      </c>
      <c r="C62" s="421">
        <f>SUM(C63:C112)</f>
        <v>0</v>
      </c>
      <c r="D62" s="286" t="e">
        <f t="shared" si="0"/>
        <v>#DIV/0!</v>
      </c>
      <c r="E62" s="270" t="e">
        <f>C62/'MNB100'!$C$26</f>
        <v>#DIV/0!</v>
      </c>
    </row>
    <row r="63" spans="1:5">
      <c r="A63" s="342">
        <v>1</v>
      </c>
      <c r="B63" s="259"/>
      <c r="C63" s="570"/>
      <c r="D63" s="258" t="e">
        <f t="shared" si="0"/>
        <v>#DIV/0!</v>
      </c>
      <c r="E63" s="266" t="e">
        <f>C63/'MNB100'!$C$26</f>
        <v>#DIV/0!</v>
      </c>
    </row>
    <row r="64" spans="1:5">
      <c r="A64" s="342">
        <v>2</v>
      </c>
      <c r="B64" s="260"/>
      <c r="C64" s="570"/>
      <c r="D64" s="258" t="e">
        <f t="shared" si="0"/>
        <v>#DIV/0!</v>
      </c>
      <c r="E64" s="266" t="e">
        <f>C64/'MNB100'!$C$26</f>
        <v>#DIV/0!</v>
      </c>
    </row>
    <row r="65" spans="1:5">
      <c r="A65" s="342">
        <v>3</v>
      </c>
      <c r="B65" s="260"/>
      <c r="C65" s="570"/>
      <c r="D65" s="258" t="e">
        <f t="shared" si="0"/>
        <v>#DIV/0!</v>
      </c>
      <c r="E65" s="266" t="e">
        <f>C65/'MNB100'!$C$26</f>
        <v>#DIV/0!</v>
      </c>
    </row>
    <row r="66" spans="1:5">
      <c r="A66" s="342">
        <v>4</v>
      </c>
      <c r="B66" s="260"/>
      <c r="C66" s="570"/>
      <c r="D66" s="258" t="e">
        <f t="shared" si="0"/>
        <v>#DIV/0!</v>
      </c>
      <c r="E66" s="266" t="e">
        <f>C66/'MNB100'!$C$26</f>
        <v>#DIV/0!</v>
      </c>
    </row>
    <row r="67" spans="1:5">
      <c r="A67" s="342">
        <v>5</v>
      </c>
      <c r="B67" s="260"/>
      <c r="C67" s="570"/>
      <c r="D67" s="258" t="e">
        <f t="shared" si="0"/>
        <v>#DIV/0!</v>
      </c>
      <c r="E67" s="266" t="e">
        <f>C67/'MNB100'!$C$26</f>
        <v>#DIV/0!</v>
      </c>
    </row>
    <row r="68" spans="1:5">
      <c r="A68" s="342">
        <v>6</v>
      </c>
      <c r="B68" s="260"/>
      <c r="C68" s="570"/>
      <c r="D68" s="258" t="e">
        <f t="shared" si="0"/>
        <v>#DIV/0!</v>
      </c>
      <c r="E68" s="266" t="e">
        <f>C68/'MNB100'!$C$26</f>
        <v>#DIV/0!</v>
      </c>
    </row>
    <row r="69" spans="1:5">
      <c r="A69" s="342">
        <v>7</v>
      </c>
      <c r="B69" s="260"/>
      <c r="C69" s="570"/>
      <c r="D69" s="258" t="e">
        <f t="shared" si="0"/>
        <v>#DIV/0!</v>
      </c>
      <c r="E69" s="266" t="e">
        <f>C69/'MNB100'!$C$26</f>
        <v>#DIV/0!</v>
      </c>
    </row>
    <row r="70" spans="1:5">
      <c r="A70" s="342">
        <v>8</v>
      </c>
      <c r="B70" s="260"/>
      <c r="C70" s="570"/>
      <c r="D70" s="258" t="e">
        <f t="shared" si="0"/>
        <v>#DIV/0!</v>
      </c>
      <c r="E70" s="266" t="e">
        <f>C70/'MNB100'!$C$26</f>
        <v>#DIV/0!</v>
      </c>
    </row>
    <row r="71" spans="1:5">
      <c r="A71" s="342">
        <v>9</v>
      </c>
      <c r="B71" s="260"/>
      <c r="C71" s="570"/>
      <c r="D71" s="258" t="e">
        <f t="shared" si="0"/>
        <v>#DIV/0!</v>
      </c>
      <c r="E71" s="266" t="e">
        <f>C71/'MNB100'!$C$26</f>
        <v>#DIV/0!</v>
      </c>
    </row>
    <row r="72" spans="1:5">
      <c r="A72" s="342">
        <v>10</v>
      </c>
      <c r="B72" s="260"/>
      <c r="C72" s="570"/>
      <c r="D72" s="258" t="e">
        <f t="shared" si="0"/>
        <v>#DIV/0!</v>
      </c>
      <c r="E72" s="266" t="e">
        <f>C72/'MNB100'!$C$26</f>
        <v>#DIV/0!</v>
      </c>
    </row>
    <row r="73" spans="1:5">
      <c r="A73" s="342">
        <v>11</v>
      </c>
      <c r="B73" s="260"/>
      <c r="C73" s="570"/>
      <c r="D73" s="258" t="e">
        <f t="shared" si="0"/>
        <v>#DIV/0!</v>
      </c>
      <c r="E73" s="266" t="e">
        <f>C73/'MNB100'!$C$26</f>
        <v>#DIV/0!</v>
      </c>
    </row>
    <row r="74" spans="1:5">
      <c r="A74" s="342">
        <v>12</v>
      </c>
      <c r="B74" s="260"/>
      <c r="C74" s="570"/>
      <c r="D74" s="258" t="e">
        <f t="shared" si="0"/>
        <v>#DIV/0!</v>
      </c>
      <c r="E74" s="266" t="e">
        <f>C74/'MNB100'!$C$26</f>
        <v>#DIV/0!</v>
      </c>
    </row>
    <row r="75" spans="1:5">
      <c r="A75" s="342">
        <v>13</v>
      </c>
      <c r="B75" s="260"/>
      <c r="C75" s="570"/>
      <c r="D75" s="258" t="e">
        <f t="shared" si="0"/>
        <v>#DIV/0!</v>
      </c>
      <c r="E75" s="266" t="e">
        <f>C75/'MNB100'!$C$26</f>
        <v>#DIV/0!</v>
      </c>
    </row>
    <row r="76" spans="1:5">
      <c r="A76" s="342">
        <v>14</v>
      </c>
      <c r="B76" s="260"/>
      <c r="C76" s="570"/>
      <c r="D76" s="258" t="e">
        <f t="shared" ref="D76:D139" si="1">C76/$C$10</f>
        <v>#DIV/0!</v>
      </c>
      <c r="E76" s="266" t="e">
        <f>C76/'MNB100'!$C$26</f>
        <v>#DIV/0!</v>
      </c>
    </row>
    <row r="77" spans="1:5">
      <c r="A77" s="342">
        <v>15</v>
      </c>
      <c r="B77" s="260"/>
      <c r="C77" s="570"/>
      <c r="D77" s="258" t="e">
        <f t="shared" si="1"/>
        <v>#DIV/0!</v>
      </c>
      <c r="E77" s="266" t="e">
        <f>C77/'MNB100'!$C$26</f>
        <v>#DIV/0!</v>
      </c>
    </row>
    <row r="78" spans="1:5">
      <c r="A78" s="342">
        <v>16</v>
      </c>
      <c r="B78" s="260"/>
      <c r="C78" s="570"/>
      <c r="D78" s="258" t="e">
        <f t="shared" si="1"/>
        <v>#DIV/0!</v>
      </c>
      <c r="E78" s="266" t="e">
        <f>C78/'MNB100'!$C$26</f>
        <v>#DIV/0!</v>
      </c>
    </row>
    <row r="79" spans="1:5">
      <c r="A79" s="342">
        <v>17</v>
      </c>
      <c r="B79" s="260"/>
      <c r="C79" s="570"/>
      <c r="D79" s="258" t="e">
        <f t="shared" si="1"/>
        <v>#DIV/0!</v>
      </c>
      <c r="E79" s="266" t="e">
        <f>C79/'MNB100'!$C$26</f>
        <v>#DIV/0!</v>
      </c>
    </row>
    <row r="80" spans="1:5">
      <c r="A80" s="342">
        <v>18</v>
      </c>
      <c r="B80" s="260"/>
      <c r="C80" s="570"/>
      <c r="D80" s="258" t="e">
        <f t="shared" si="1"/>
        <v>#DIV/0!</v>
      </c>
      <c r="E80" s="266" t="e">
        <f>C80/'MNB100'!$C$26</f>
        <v>#DIV/0!</v>
      </c>
    </row>
    <row r="81" spans="1:5">
      <c r="A81" s="342">
        <v>19</v>
      </c>
      <c r="B81" s="260"/>
      <c r="C81" s="570"/>
      <c r="D81" s="258" t="e">
        <f t="shared" si="1"/>
        <v>#DIV/0!</v>
      </c>
      <c r="E81" s="266" t="e">
        <f>C81/'MNB100'!$C$26</f>
        <v>#DIV/0!</v>
      </c>
    </row>
    <row r="82" spans="1:5">
      <c r="A82" s="342">
        <v>20</v>
      </c>
      <c r="B82" s="260"/>
      <c r="C82" s="570"/>
      <c r="D82" s="258" t="e">
        <f t="shared" si="1"/>
        <v>#DIV/0!</v>
      </c>
      <c r="E82" s="266" t="e">
        <f>C82/'MNB100'!$C$26</f>
        <v>#DIV/0!</v>
      </c>
    </row>
    <row r="83" spans="1:5">
      <c r="A83" s="342">
        <v>21</v>
      </c>
      <c r="B83" s="260"/>
      <c r="C83" s="570"/>
      <c r="D83" s="258" t="e">
        <f t="shared" si="1"/>
        <v>#DIV/0!</v>
      </c>
      <c r="E83" s="266" t="e">
        <f>C83/'MNB100'!$C$26</f>
        <v>#DIV/0!</v>
      </c>
    </row>
    <row r="84" spans="1:5">
      <c r="A84" s="342">
        <v>22</v>
      </c>
      <c r="B84" s="260"/>
      <c r="C84" s="570"/>
      <c r="D84" s="258" t="e">
        <f t="shared" si="1"/>
        <v>#DIV/0!</v>
      </c>
      <c r="E84" s="266" t="e">
        <f>C84/'MNB100'!$C$26</f>
        <v>#DIV/0!</v>
      </c>
    </row>
    <row r="85" spans="1:5">
      <c r="A85" s="342">
        <v>23</v>
      </c>
      <c r="B85" s="260"/>
      <c r="C85" s="570"/>
      <c r="D85" s="258" t="e">
        <f t="shared" si="1"/>
        <v>#DIV/0!</v>
      </c>
      <c r="E85" s="266" t="e">
        <f>C85/'MNB100'!$C$26</f>
        <v>#DIV/0!</v>
      </c>
    </row>
    <row r="86" spans="1:5">
      <c r="A86" s="342">
        <v>24</v>
      </c>
      <c r="B86" s="260"/>
      <c r="C86" s="570"/>
      <c r="D86" s="258" t="e">
        <f t="shared" si="1"/>
        <v>#DIV/0!</v>
      </c>
      <c r="E86" s="266" t="e">
        <f>C86/'MNB100'!$C$26</f>
        <v>#DIV/0!</v>
      </c>
    </row>
    <row r="87" spans="1:5">
      <c r="A87" s="342">
        <v>25</v>
      </c>
      <c r="B87" s="260"/>
      <c r="C87" s="570"/>
      <c r="D87" s="258" t="e">
        <f t="shared" si="1"/>
        <v>#DIV/0!</v>
      </c>
      <c r="E87" s="266" t="e">
        <f>C87/'MNB100'!$C$26</f>
        <v>#DIV/0!</v>
      </c>
    </row>
    <row r="88" spans="1:5">
      <c r="A88" s="342">
        <v>26</v>
      </c>
      <c r="B88" s="260"/>
      <c r="C88" s="570"/>
      <c r="D88" s="258" t="e">
        <f t="shared" si="1"/>
        <v>#DIV/0!</v>
      </c>
      <c r="E88" s="266" t="e">
        <f>C88/'MNB100'!$C$26</f>
        <v>#DIV/0!</v>
      </c>
    </row>
    <row r="89" spans="1:5">
      <c r="A89" s="342">
        <v>27</v>
      </c>
      <c r="B89" s="260"/>
      <c r="C89" s="570"/>
      <c r="D89" s="258" t="e">
        <f t="shared" si="1"/>
        <v>#DIV/0!</v>
      </c>
      <c r="E89" s="266" t="e">
        <f>C89/'MNB100'!$C$26</f>
        <v>#DIV/0!</v>
      </c>
    </row>
    <row r="90" spans="1:5">
      <c r="A90" s="342">
        <v>28</v>
      </c>
      <c r="B90" s="260"/>
      <c r="C90" s="570"/>
      <c r="D90" s="258" t="e">
        <f t="shared" si="1"/>
        <v>#DIV/0!</v>
      </c>
      <c r="E90" s="266" t="e">
        <f>C90/'MNB100'!$C$26</f>
        <v>#DIV/0!</v>
      </c>
    </row>
    <row r="91" spans="1:5">
      <c r="A91" s="342">
        <v>29</v>
      </c>
      <c r="B91" s="260"/>
      <c r="C91" s="570"/>
      <c r="D91" s="258" t="e">
        <f t="shared" si="1"/>
        <v>#DIV/0!</v>
      </c>
      <c r="E91" s="266" t="e">
        <f>C91/'MNB100'!$C$26</f>
        <v>#DIV/0!</v>
      </c>
    </row>
    <row r="92" spans="1:5">
      <c r="A92" s="342">
        <v>30</v>
      </c>
      <c r="B92" s="260"/>
      <c r="C92" s="570"/>
      <c r="D92" s="258" t="e">
        <f t="shared" si="1"/>
        <v>#DIV/0!</v>
      </c>
      <c r="E92" s="266" t="e">
        <f>C92/'MNB100'!$C$26</f>
        <v>#DIV/0!</v>
      </c>
    </row>
    <row r="93" spans="1:5">
      <c r="A93" s="342">
        <v>31</v>
      </c>
      <c r="B93" s="260"/>
      <c r="C93" s="570"/>
      <c r="D93" s="258" t="e">
        <f t="shared" si="1"/>
        <v>#DIV/0!</v>
      </c>
      <c r="E93" s="266" t="e">
        <f>C93/'MNB100'!$C$26</f>
        <v>#DIV/0!</v>
      </c>
    </row>
    <row r="94" spans="1:5">
      <c r="A94" s="342">
        <v>32</v>
      </c>
      <c r="B94" s="260"/>
      <c r="C94" s="570"/>
      <c r="D94" s="258" t="e">
        <f t="shared" si="1"/>
        <v>#DIV/0!</v>
      </c>
      <c r="E94" s="266" t="e">
        <f>C94/'MNB100'!$C$26</f>
        <v>#DIV/0!</v>
      </c>
    </row>
    <row r="95" spans="1:5">
      <c r="A95" s="342">
        <v>33</v>
      </c>
      <c r="B95" s="260"/>
      <c r="C95" s="570"/>
      <c r="D95" s="258" t="e">
        <f t="shared" si="1"/>
        <v>#DIV/0!</v>
      </c>
      <c r="E95" s="266" t="e">
        <f>C95/'MNB100'!$C$26</f>
        <v>#DIV/0!</v>
      </c>
    </row>
    <row r="96" spans="1:5">
      <c r="A96" s="342">
        <v>34</v>
      </c>
      <c r="B96" s="260"/>
      <c r="C96" s="570"/>
      <c r="D96" s="258" t="e">
        <f t="shared" si="1"/>
        <v>#DIV/0!</v>
      </c>
      <c r="E96" s="266" t="e">
        <f>C96/'MNB100'!$C$26</f>
        <v>#DIV/0!</v>
      </c>
    </row>
    <row r="97" spans="1:5">
      <c r="A97" s="342">
        <v>35</v>
      </c>
      <c r="B97" s="260"/>
      <c r="C97" s="570"/>
      <c r="D97" s="258" t="e">
        <f t="shared" si="1"/>
        <v>#DIV/0!</v>
      </c>
      <c r="E97" s="266" t="e">
        <f>C97/'MNB100'!$C$26</f>
        <v>#DIV/0!</v>
      </c>
    </row>
    <row r="98" spans="1:5">
      <c r="A98" s="342">
        <v>36</v>
      </c>
      <c r="B98" s="260"/>
      <c r="C98" s="570"/>
      <c r="D98" s="258" t="e">
        <f t="shared" si="1"/>
        <v>#DIV/0!</v>
      </c>
      <c r="E98" s="266" t="e">
        <f>C98/'MNB100'!$C$26</f>
        <v>#DIV/0!</v>
      </c>
    </row>
    <row r="99" spans="1:5">
      <c r="A99" s="342">
        <v>37</v>
      </c>
      <c r="B99" s="260"/>
      <c r="C99" s="570"/>
      <c r="D99" s="258" t="e">
        <f t="shared" si="1"/>
        <v>#DIV/0!</v>
      </c>
      <c r="E99" s="266" t="e">
        <f>C99/'MNB100'!$C$26</f>
        <v>#DIV/0!</v>
      </c>
    </row>
    <row r="100" spans="1:5">
      <c r="A100" s="342">
        <v>38</v>
      </c>
      <c r="B100" s="260"/>
      <c r="C100" s="570"/>
      <c r="D100" s="258" t="e">
        <f t="shared" si="1"/>
        <v>#DIV/0!</v>
      </c>
      <c r="E100" s="266" t="e">
        <f>C100/'MNB100'!$C$26</f>
        <v>#DIV/0!</v>
      </c>
    </row>
    <row r="101" spans="1:5">
      <c r="A101" s="342">
        <v>39</v>
      </c>
      <c r="B101" s="260"/>
      <c r="C101" s="570"/>
      <c r="D101" s="258" t="e">
        <f t="shared" si="1"/>
        <v>#DIV/0!</v>
      </c>
      <c r="E101" s="266" t="e">
        <f>C101/'MNB100'!$C$26</f>
        <v>#DIV/0!</v>
      </c>
    </row>
    <row r="102" spans="1:5">
      <c r="A102" s="342">
        <v>40</v>
      </c>
      <c r="B102" s="260"/>
      <c r="C102" s="570"/>
      <c r="D102" s="258" t="e">
        <f t="shared" si="1"/>
        <v>#DIV/0!</v>
      </c>
      <c r="E102" s="266" t="e">
        <f>C102/'MNB100'!$C$26</f>
        <v>#DIV/0!</v>
      </c>
    </row>
    <row r="103" spans="1:5">
      <c r="A103" s="342">
        <v>41</v>
      </c>
      <c r="B103" s="260"/>
      <c r="C103" s="570"/>
      <c r="D103" s="258" t="e">
        <f t="shared" si="1"/>
        <v>#DIV/0!</v>
      </c>
      <c r="E103" s="266" t="e">
        <f>C103/'MNB100'!$C$26</f>
        <v>#DIV/0!</v>
      </c>
    </row>
    <row r="104" spans="1:5">
      <c r="A104" s="342">
        <v>42</v>
      </c>
      <c r="B104" s="260"/>
      <c r="C104" s="570"/>
      <c r="D104" s="258" t="e">
        <f t="shared" si="1"/>
        <v>#DIV/0!</v>
      </c>
      <c r="E104" s="266" t="e">
        <f>C104/'MNB100'!$C$26</f>
        <v>#DIV/0!</v>
      </c>
    </row>
    <row r="105" spans="1:5">
      <c r="A105" s="342">
        <v>43</v>
      </c>
      <c r="B105" s="260"/>
      <c r="C105" s="570"/>
      <c r="D105" s="258" t="e">
        <f t="shared" si="1"/>
        <v>#DIV/0!</v>
      </c>
      <c r="E105" s="266" t="e">
        <f>C105/'MNB100'!$C$26</f>
        <v>#DIV/0!</v>
      </c>
    </row>
    <row r="106" spans="1:5">
      <c r="A106" s="342">
        <v>44</v>
      </c>
      <c r="B106" s="260"/>
      <c r="C106" s="570"/>
      <c r="D106" s="258" t="e">
        <f t="shared" si="1"/>
        <v>#DIV/0!</v>
      </c>
      <c r="E106" s="266" t="e">
        <f>C106/'MNB100'!$C$26</f>
        <v>#DIV/0!</v>
      </c>
    </row>
    <row r="107" spans="1:5">
      <c r="A107" s="342">
        <v>45</v>
      </c>
      <c r="B107" s="260"/>
      <c r="C107" s="570"/>
      <c r="D107" s="258" t="e">
        <f t="shared" si="1"/>
        <v>#DIV/0!</v>
      </c>
      <c r="E107" s="266" t="e">
        <f>C107/'MNB100'!$C$26</f>
        <v>#DIV/0!</v>
      </c>
    </row>
    <row r="108" spans="1:5">
      <c r="A108" s="342">
        <v>46</v>
      </c>
      <c r="B108" s="260"/>
      <c r="C108" s="570"/>
      <c r="D108" s="258" t="e">
        <f t="shared" si="1"/>
        <v>#DIV/0!</v>
      </c>
      <c r="E108" s="266" t="e">
        <f>C108/'MNB100'!$C$26</f>
        <v>#DIV/0!</v>
      </c>
    </row>
    <row r="109" spans="1:5">
      <c r="A109" s="342">
        <v>47</v>
      </c>
      <c r="B109" s="260"/>
      <c r="C109" s="570"/>
      <c r="D109" s="258" t="e">
        <f t="shared" si="1"/>
        <v>#DIV/0!</v>
      </c>
      <c r="E109" s="266" t="e">
        <f>C109/'MNB100'!$C$26</f>
        <v>#DIV/0!</v>
      </c>
    </row>
    <row r="110" spans="1:5">
      <c r="A110" s="342">
        <v>48</v>
      </c>
      <c r="B110" s="260"/>
      <c r="C110" s="570"/>
      <c r="D110" s="258" t="e">
        <f t="shared" si="1"/>
        <v>#DIV/0!</v>
      </c>
      <c r="E110" s="266" t="e">
        <f>C110/'MNB100'!$C$26</f>
        <v>#DIV/0!</v>
      </c>
    </row>
    <row r="111" spans="1:5">
      <c r="A111" s="342">
        <v>49</v>
      </c>
      <c r="B111" s="260"/>
      <c r="C111" s="570"/>
      <c r="D111" s="258" t="e">
        <f t="shared" si="1"/>
        <v>#DIV/0!</v>
      </c>
      <c r="E111" s="266" t="e">
        <f>C111/'MNB100'!$C$26</f>
        <v>#DIV/0!</v>
      </c>
    </row>
    <row r="112" spans="1:5">
      <c r="A112" s="342">
        <v>50</v>
      </c>
      <c r="B112" s="260"/>
      <c r="C112" s="570"/>
      <c r="D112" s="258" t="e">
        <f t="shared" si="1"/>
        <v>#DIV/0!</v>
      </c>
      <c r="E112" s="266" t="e">
        <f>C112/'MNB100'!$C$26</f>
        <v>#DIV/0!</v>
      </c>
    </row>
    <row r="113" spans="1:5" s="287" customFormat="1" ht="25.5" customHeight="1">
      <c r="A113" s="714"/>
      <c r="B113" s="262" t="s">
        <v>558</v>
      </c>
      <c r="C113" s="571">
        <f>SUM(C114:C163)</f>
        <v>0</v>
      </c>
      <c r="D113" s="288" t="e">
        <f t="shared" si="1"/>
        <v>#DIV/0!</v>
      </c>
      <c r="E113" s="289" t="e">
        <f>C113/'MNB100'!$C$26</f>
        <v>#DIV/0!</v>
      </c>
    </row>
    <row r="114" spans="1:5">
      <c r="A114" s="342">
        <v>1</v>
      </c>
      <c r="B114" s="259"/>
      <c r="C114" s="570"/>
      <c r="D114" s="258" t="e">
        <f t="shared" si="1"/>
        <v>#DIV/0!</v>
      </c>
      <c r="E114" s="266" t="e">
        <f>C114/'MNB100'!$C$26</f>
        <v>#DIV/0!</v>
      </c>
    </row>
    <row r="115" spans="1:5">
      <c r="A115" s="342">
        <v>2</v>
      </c>
      <c r="B115" s="260"/>
      <c r="C115" s="570"/>
      <c r="D115" s="258" t="e">
        <f t="shared" si="1"/>
        <v>#DIV/0!</v>
      </c>
      <c r="E115" s="266" t="e">
        <f>C115/'MNB100'!$C$26</f>
        <v>#DIV/0!</v>
      </c>
    </row>
    <row r="116" spans="1:5">
      <c r="A116" s="342">
        <v>3</v>
      </c>
      <c r="B116" s="260"/>
      <c r="C116" s="570"/>
      <c r="D116" s="258" t="e">
        <f t="shared" si="1"/>
        <v>#DIV/0!</v>
      </c>
      <c r="E116" s="266" t="e">
        <f>C116/'MNB100'!$C$26</f>
        <v>#DIV/0!</v>
      </c>
    </row>
    <row r="117" spans="1:5">
      <c r="A117" s="342">
        <v>4</v>
      </c>
      <c r="B117" s="260"/>
      <c r="C117" s="570"/>
      <c r="D117" s="258" t="e">
        <f t="shared" si="1"/>
        <v>#DIV/0!</v>
      </c>
      <c r="E117" s="266" t="e">
        <f>C117/'MNB100'!$C$26</f>
        <v>#DIV/0!</v>
      </c>
    </row>
    <row r="118" spans="1:5">
      <c r="A118" s="342">
        <v>5</v>
      </c>
      <c r="B118" s="260"/>
      <c r="C118" s="570"/>
      <c r="D118" s="258" t="e">
        <f t="shared" si="1"/>
        <v>#DIV/0!</v>
      </c>
      <c r="E118" s="266" t="e">
        <f>C118/'MNB100'!$C$26</f>
        <v>#DIV/0!</v>
      </c>
    </row>
    <row r="119" spans="1:5">
      <c r="A119" s="342">
        <v>6</v>
      </c>
      <c r="B119" s="260"/>
      <c r="C119" s="570"/>
      <c r="D119" s="258" t="e">
        <f t="shared" si="1"/>
        <v>#DIV/0!</v>
      </c>
      <c r="E119" s="266" t="e">
        <f>C119/'MNB100'!$C$26</f>
        <v>#DIV/0!</v>
      </c>
    </row>
    <row r="120" spans="1:5">
      <c r="A120" s="342">
        <v>7</v>
      </c>
      <c r="B120" s="260"/>
      <c r="C120" s="570"/>
      <c r="D120" s="258" t="e">
        <f t="shared" si="1"/>
        <v>#DIV/0!</v>
      </c>
      <c r="E120" s="266" t="e">
        <f>C120/'MNB100'!$C$26</f>
        <v>#DIV/0!</v>
      </c>
    </row>
    <row r="121" spans="1:5">
      <c r="A121" s="342">
        <v>8</v>
      </c>
      <c r="B121" s="260"/>
      <c r="C121" s="570"/>
      <c r="D121" s="258" t="e">
        <f t="shared" si="1"/>
        <v>#DIV/0!</v>
      </c>
      <c r="E121" s="266" t="e">
        <f>C121/'MNB100'!$C$26</f>
        <v>#DIV/0!</v>
      </c>
    </row>
    <row r="122" spans="1:5">
      <c r="A122" s="342">
        <v>9</v>
      </c>
      <c r="B122" s="260"/>
      <c r="C122" s="570"/>
      <c r="D122" s="258" t="e">
        <f t="shared" si="1"/>
        <v>#DIV/0!</v>
      </c>
      <c r="E122" s="266" t="e">
        <f>C122/'MNB100'!$C$26</f>
        <v>#DIV/0!</v>
      </c>
    </row>
    <row r="123" spans="1:5">
      <c r="A123" s="342">
        <v>10</v>
      </c>
      <c r="B123" s="260"/>
      <c r="C123" s="570"/>
      <c r="D123" s="258" t="e">
        <f t="shared" si="1"/>
        <v>#DIV/0!</v>
      </c>
      <c r="E123" s="266" t="e">
        <f>C123/'MNB100'!$C$26</f>
        <v>#DIV/0!</v>
      </c>
    </row>
    <row r="124" spans="1:5">
      <c r="A124" s="342">
        <v>11</v>
      </c>
      <c r="B124" s="260"/>
      <c r="C124" s="570"/>
      <c r="D124" s="258" t="e">
        <f t="shared" si="1"/>
        <v>#DIV/0!</v>
      </c>
      <c r="E124" s="266" t="e">
        <f>C124/'MNB100'!$C$26</f>
        <v>#DIV/0!</v>
      </c>
    </row>
    <row r="125" spans="1:5">
      <c r="A125" s="342">
        <v>12</v>
      </c>
      <c r="B125" s="260"/>
      <c r="C125" s="570"/>
      <c r="D125" s="258" t="e">
        <f t="shared" si="1"/>
        <v>#DIV/0!</v>
      </c>
      <c r="E125" s="266" t="e">
        <f>C125/'MNB100'!$C$26</f>
        <v>#DIV/0!</v>
      </c>
    </row>
    <row r="126" spans="1:5">
      <c r="A126" s="342">
        <v>13</v>
      </c>
      <c r="B126" s="260"/>
      <c r="C126" s="570"/>
      <c r="D126" s="258" t="e">
        <f t="shared" si="1"/>
        <v>#DIV/0!</v>
      </c>
      <c r="E126" s="266" t="e">
        <f>C126/'MNB100'!$C$26</f>
        <v>#DIV/0!</v>
      </c>
    </row>
    <row r="127" spans="1:5">
      <c r="A127" s="342">
        <v>14</v>
      </c>
      <c r="B127" s="260"/>
      <c r="C127" s="570"/>
      <c r="D127" s="258" t="e">
        <f t="shared" si="1"/>
        <v>#DIV/0!</v>
      </c>
      <c r="E127" s="266" t="e">
        <f>C127/'MNB100'!$C$26</f>
        <v>#DIV/0!</v>
      </c>
    </row>
    <row r="128" spans="1:5">
      <c r="A128" s="342">
        <v>15</v>
      </c>
      <c r="B128" s="260"/>
      <c r="C128" s="570"/>
      <c r="D128" s="258" t="e">
        <f t="shared" si="1"/>
        <v>#DIV/0!</v>
      </c>
      <c r="E128" s="266" t="e">
        <f>C128/'MNB100'!$C$26</f>
        <v>#DIV/0!</v>
      </c>
    </row>
    <row r="129" spans="1:5">
      <c r="A129" s="342">
        <v>16</v>
      </c>
      <c r="B129" s="260"/>
      <c r="C129" s="570"/>
      <c r="D129" s="258" t="e">
        <f t="shared" si="1"/>
        <v>#DIV/0!</v>
      </c>
      <c r="E129" s="266" t="e">
        <f>C129/'MNB100'!$C$26</f>
        <v>#DIV/0!</v>
      </c>
    </row>
    <row r="130" spans="1:5">
      <c r="A130" s="342">
        <v>17</v>
      </c>
      <c r="B130" s="260"/>
      <c r="C130" s="570"/>
      <c r="D130" s="258" t="e">
        <f t="shared" si="1"/>
        <v>#DIV/0!</v>
      </c>
      <c r="E130" s="266" t="e">
        <f>C130/'MNB100'!$C$26</f>
        <v>#DIV/0!</v>
      </c>
    </row>
    <row r="131" spans="1:5">
      <c r="A131" s="342">
        <v>18</v>
      </c>
      <c r="B131" s="260"/>
      <c r="C131" s="570"/>
      <c r="D131" s="258" t="e">
        <f t="shared" si="1"/>
        <v>#DIV/0!</v>
      </c>
      <c r="E131" s="266" t="e">
        <f>C131/'MNB100'!$C$26</f>
        <v>#DIV/0!</v>
      </c>
    </row>
    <row r="132" spans="1:5">
      <c r="A132" s="342">
        <v>19</v>
      </c>
      <c r="B132" s="260"/>
      <c r="C132" s="570"/>
      <c r="D132" s="258" t="e">
        <f t="shared" si="1"/>
        <v>#DIV/0!</v>
      </c>
      <c r="E132" s="266" t="e">
        <f>C132/'MNB100'!$C$26</f>
        <v>#DIV/0!</v>
      </c>
    </row>
    <row r="133" spans="1:5">
      <c r="A133" s="342">
        <v>20</v>
      </c>
      <c r="B133" s="260"/>
      <c r="C133" s="570"/>
      <c r="D133" s="258" t="e">
        <f t="shared" si="1"/>
        <v>#DIV/0!</v>
      </c>
      <c r="E133" s="266" t="e">
        <f>C133/'MNB100'!$C$26</f>
        <v>#DIV/0!</v>
      </c>
    </row>
    <row r="134" spans="1:5">
      <c r="A134" s="342">
        <v>21</v>
      </c>
      <c r="B134" s="260"/>
      <c r="C134" s="570"/>
      <c r="D134" s="258" t="e">
        <f t="shared" si="1"/>
        <v>#DIV/0!</v>
      </c>
      <c r="E134" s="266" t="e">
        <f>C134/'MNB100'!$C$26</f>
        <v>#DIV/0!</v>
      </c>
    </row>
    <row r="135" spans="1:5">
      <c r="A135" s="342">
        <v>22</v>
      </c>
      <c r="B135" s="260"/>
      <c r="C135" s="570"/>
      <c r="D135" s="258" t="e">
        <f t="shared" si="1"/>
        <v>#DIV/0!</v>
      </c>
      <c r="E135" s="266" t="e">
        <f>C135/'MNB100'!$C$26</f>
        <v>#DIV/0!</v>
      </c>
    </row>
    <row r="136" spans="1:5">
      <c r="A136" s="342">
        <v>23</v>
      </c>
      <c r="B136" s="260"/>
      <c r="C136" s="570"/>
      <c r="D136" s="258" t="e">
        <f t="shared" si="1"/>
        <v>#DIV/0!</v>
      </c>
      <c r="E136" s="266" t="e">
        <f>C136/'MNB100'!$C$26</f>
        <v>#DIV/0!</v>
      </c>
    </row>
    <row r="137" spans="1:5">
      <c r="A137" s="342">
        <v>24</v>
      </c>
      <c r="B137" s="260"/>
      <c r="C137" s="570"/>
      <c r="D137" s="258" t="e">
        <f t="shared" si="1"/>
        <v>#DIV/0!</v>
      </c>
      <c r="E137" s="266" t="e">
        <f>C137/'MNB100'!$C$26</f>
        <v>#DIV/0!</v>
      </c>
    </row>
    <row r="138" spans="1:5">
      <c r="A138" s="342">
        <v>25</v>
      </c>
      <c r="B138" s="260"/>
      <c r="C138" s="570"/>
      <c r="D138" s="258" t="e">
        <f t="shared" si="1"/>
        <v>#DIV/0!</v>
      </c>
      <c r="E138" s="266" t="e">
        <f>C138/'MNB100'!$C$26</f>
        <v>#DIV/0!</v>
      </c>
    </row>
    <row r="139" spans="1:5">
      <c r="A139" s="342">
        <v>26</v>
      </c>
      <c r="B139" s="260"/>
      <c r="C139" s="570"/>
      <c r="D139" s="258" t="e">
        <f t="shared" si="1"/>
        <v>#DIV/0!</v>
      </c>
      <c r="E139" s="266" t="e">
        <f>C139/'MNB100'!$C$26</f>
        <v>#DIV/0!</v>
      </c>
    </row>
    <row r="140" spans="1:5">
      <c r="A140" s="342">
        <v>27</v>
      </c>
      <c r="B140" s="260"/>
      <c r="C140" s="570"/>
      <c r="D140" s="258" t="e">
        <f t="shared" ref="D140:D203" si="2">C140/$C$10</f>
        <v>#DIV/0!</v>
      </c>
      <c r="E140" s="266" t="e">
        <f>C140/'MNB100'!$C$26</f>
        <v>#DIV/0!</v>
      </c>
    </row>
    <row r="141" spans="1:5">
      <c r="A141" s="342">
        <v>28</v>
      </c>
      <c r="B141" s="260"/>
      <c r="C141" s="570"/>
      <c r="D141" s="258" t="e">
        <f t="shared" si="2"/>
        <v>#DIV/0!</v>
      </c>
      <c r="E141" s="266" t="e">
        <f>C141/'MNB100'!$C$26</f>
        <v>#DIV/0!</v>
      </c>
    </row>
    <row r="142" spans="1:5">
      <c r="A142" s="342">
        <v>29</v>
      </c>
      <c r="B142" s="260"/>
      <c r="C142" s="570"/>
      <c r="D142" s="258" t="e">
        <f t="shared" si="2"/>
        <v>#DIV/0!</v>
      </c>
      <c r="E142" s="266" t="e">
        <f>C142/'MNB100'!$C$26</f>
        <v>#DIV/0!</v>
      </c>
    </row>
    <row r="143" spans="1:5">
      <c r="A143" s="342">
        <v>30</v>
      </c>
      <c r="B143" s="260"/>
      <c r="C143" s="570"/>
      <c r="D143" s="258" t="e">
        <f t="shared" si="2"/>
        <v>#DIV/0!</v>
      </c>
      <c r="E143" s="266" t="e">
        <f>C143/'MNB100'!$C$26</f>
        <v>#DIV/0!</v>
      </c>
    </row>
    <row r="144" spans="1:5">
      <c r="A144" s="342">
        <v>31</v>
      </c>
      <c r="B144" s="260"/>
      <c r="C144" s="570"/>
      <c r="D144" s="258" t="e">
        <f t="shared" si="2"/>
        <v>#DIV/0!</v>
      </c>
      <c r="E144" s="266" t="e">
        <f>C144/'MNB100'!$C$26</f>
        <v>#DIV/0!</v>
      </c>
    </row>
    <row r="145" spans="1:5">
      <c r="A145" s="342">
        <v>32</v>
      </c>
      <c r="B145" s="260"/>
      <c r="C145" s="570"/>
      <c r="D145" s="258" t="e">
        <f t="shared" si="2"/>
        <v>#DIV/0!</v>
      </c>
      <c r="E145" s="266" t="e">
        <f>C145/'MNB100'!$C$26</f>
        <v>#DIV/0!</v>
      </c>
    </row>
    <row r="146" spans="1:5">
      <c r="A146" s="342">
        <v>33</v>
      </c>
      <c r="B146" s="260"/>
      <c r="C146" s="570"/>
      <c r="D146" s="258" t="e">
        <f t="shared" si="2"/>
        <v>#DIV/0!</v>
      </c>
      <c r="E146" s="266" t="e">
        <f>C146/'MNB100'!$C$26</f>
        <v>#DIV/0!</v>
      </c>
    </row>
    <row r="147" spans="1:5">
      <c r="A147" s="342">
        <v>34</v>
      </c>
      <c r="B147" s="260"/>
      <c r="C147" s="570"/>
      <c r="D147" s="258" t="e">
        <f t="shared" si="2"/>
        <v>#DIV/0!</v>
      </c>
      <c r="E147" s="266" t="e">
        <f>C147/'MNB100'!$C$26</f>
        <v>#DIV/0!</v>
      </c>
    </row>
    <row r="148" spans="1:5">
      <c r="A148" s="342">
        <v>35</v>
      </c>
      <c r="B148" s="260"/>
      <c r="C148" s="570"/>
      <c r="D148" s="258" t="e">
        <f t="shared" si="2"/>
        <v>#DIV/0!</v>
      </c>
      <c r="E148" s="266" t="e">
        <f>C148/'MNB100'!$C$26</f>
        <v>#DIV/0!</v>
      </c>
    </row>
    <row r="149" spans="1:5">
      <c r="A149" s="342">
        <v>36</v>
      </c>
      <c r="B149" s="260"/>
      <c r="C149" s="570"/>
      <c r="D149" s="258" t="e">
        <f t="shared" si="2"/>
        <v>#DIV/0!</v>
      </c>
      <c r="E149" s="266" t="e">
        <f>C149/'MNB100'!$C$26</f>
        <v>#DIV/0!</v>
      </c>
    </row>
    <row r="150" spans="1:5">
      <c r="A150" s="342">
        <v>37</v>
      </c>
      <c r="B150" s="260"/>
      <c r="C150" s="570"/>
      <c r="D150" s="258" t="e">
        <f t="shared" si="2"/>
        <v>#DIV/0!</v>
      </c>
      <c r="E150" s="266" t="e">
        <f>C150/'MNB100'!$C$26</f>
        <v>#DIV/0!</v>
      </c>
    </row>
    <row r="151" spans="1:5">
      <c r="A151" s="342">
        <v>38</v>
      </c>
      <c r="B151" s="260"/>
      <c r="C151" s="570"/>
      <c r="D151" s="258" t="e">
        <f t="shared" si="2"/>
        <v>#DIV/0!</v>
      </c>
      <c r="E151" s="266" t="e">
        <f>C151/'MNB100'!$C$26</f>
        <v>#DIV/0!</v>
      </c>
    </row>
    <row r="152" spans="1:5">
      <c r="A152" s="342">
        <v>39</v>
      </c>
      <c r="B152" s="260"/>
      <c r="C152" s="570"/>
      <c r="D152" s="258" t="e">
        <f t="shared" si="2"/>
        <v>#DIV/0!</v>
      </c>
      <c r="E152" s="266" t="e">
        <f>C152/'MNB100'!$C$26</f>
        <v>#DIV/0!</v>
      </c>
    </row>
    <row r="153" spans="1:5">
      <c r="A153" s="342">
        <v>40</v>
      </c>
      <c r="B153" s="260"/>
      <c r="C153" s="570"/>
      <c r="D153" s="258" t="e">
        <f t="shared" si="2"/>
        <v>#DIV/0!</v>
      </c>
      <c r="E153" s="266" t="e">
        <f>C153/'MNB100'!$C$26</f>
        <v>#DIV/0!</v>
      </c>
    </row>
    <row r="154" spans="1:5">
      <c r="A154" s="342">
        <v>41</v>
      </c>
      <c r="B154" s="260"/>
      <c r="C154" s="570"/>
      <c r="D154" s="258" t="e">
        <f t="shared" si="2"/>
        <v>#DIV/0!</v>
      </c>
      <c r="E154" s="266" t="e">
        <f>C154/'MNB100'!$C$26</f>
        <v>#DIV/0!</v>
      </c>
    </row>
    <row r="155" spans="1:5">
      <c r="A155" s="342">
        <v>42</v>
      </c>
      <c r="B155" s="260"/>
      <c r="C155" s="570"/>
      <c r="D155" s="258" t="e">
        <f t="shared" si="2"/>
        <v>#DIV/0!</v>
      </c>
      <c r="E155" s="266" t="e">
        <f>C155/'MNB100'!$C$26</f>
        <v>#DIV/0!</v>
      </c>
    </row>
    <row r="156" spans="1:5">
      <c r="A156" s="342">
        <v>43</v>
      </c>
      <c r="B156" s="260"/>
      <c r="C156" s="570"/>
      <c r="D156" s="258" t="e">
        <f t="shared" si="2"/>
        <v>#DIV/0!</v>
      </c>
      <c r="E156" s="266" t="e">
        <f>C156/'MNB100'!$C$26</f>
        <v>#DIV/0!</v>
      </c>
    </row>
    <row r="157" spans="1:5">
      <c r="A157" s="342">
        <v>44</v>
      </c>
      <c r="B157" s="260"/>
      <c r="C157" s="570"/>
      <c r="D157" s="258" t="e">
        <f t="shared" si="2"/>
        <v>#DIV/0!</v>
      </c>
      <c r="E157" s="266" t="e">
        <f>C157/'MNB100'!$C$26</f>
        <v>#DIV/0!</v>
      </c>
    </row>
    <row r="158" spans="1:5">
      <c r="A158" s="342">
        <v>45</v>
      </c>
      <c r="B158" s="260"/>
      <c r="C158" s="570"/>
      <c r="D158" s="258" t="e">
        <f t="shared" si="2"/>
        <v>#DIV/0!</v>
      </c>
      <c r="E158" s="266" t="e">
        <f>C158/'MNB100'!$C$26</f>
        <v>#DIV/0!</v>
      </c>
    </row>
    <row r="159" spans="1:5">
      <c r="A159" s="342">
        <v>46</v>
      </c>
      <c r="B159" s="260"/>
      <c r="C159" s="570"/>
      <c r="D159" s="258" t="e">
        <f t="shared" si="2"/>
        <v>#DIV/0!</v>
      </c>
      <c r="E159" s="266" t="e">
        <f>C159/'MNB100'!$C$26</f>
        <v>#DIV/0!</v>
      </c>
    </row>
    <row r="160" spans="1:5">
      <c r="A160" s="342">
        <v>47</v>
      </c>
      <c r="B160" s="260"/>
      <c r="C160" s="570"/>
      <c r="D160" s="258" t="e">
        <f t="shared" si="2"/>
        <v>#DIV/0!</v>
      </c>
      <c r="E160" s="266" t="e">
        <f>C160/'MNB100'!$C$26</f>
        <v>#DIV/0!</v>
      </c>
    </row>
    <row r="161" spans="1:5">
      <c r="A161" s="342">
        <v>48</v>
      </c>
      <c r="B161" s="260"/>
      <c r="C161" s="570"/>
      <c r="D161" s="258" t="e">
        <f t="shared" si="2"/>
        <v>#DIV/0!</v>
      </c>
      <c r="E161" s="266" t="e">
        <f>C161/'MNB100'!$C$26</f>
        <v>#DIV/0!</v>
      </c>
    </row>
    <row r="162" spans="1:5">
      <c r="A162" s="342">
        <v>49</v>
      </c>
      <c r="B162" s="260"/>
      <c r="C162" s="570"/>
      <c r="D162" s="258" t="e">
        <f t="shared" si="2"/>
        <v>#DIV/0!</v>
      </c>
      <c r="E162" s="266" t="e">
        <f>C162/'MNB100'!$C$26</f>
        <v>#DIV/0!</v>
      </c>
    </row>
    <row r="163" spans="1:5">
      <c r="A163" s="342">
        <v>50</v>
      </c>
      <c r="B163" s="260"/>
      <c r="C163" s="570"/>
      <c r="D163" s="258" t="e">
        <f t="shared" si="2"/>
        <v>#DIV/0!</v>
      </c>
      <c r="E163" s="266" t="e">
        <f>C163/'MNB100'!$C$26</f>
        <v>#DIV/0!</v>
      </c>
    </row>
    <row r="164" spans="1:5" s="287" customFormat="1" ht="24.6" customHeight="1">
      <c r="A164" s="715"/>
      <c r="B164" s="257" t="s">
        <v>559</v>
      </c>
      <c r="C164" s="421">
        <f>SUM(C165:C214)</f>
        <v>0</v>
      </c>
      <c r="D164" s="286" t="e">
        <f t="shared" si="2"/>
        <v>#DIV/0!</v>
      </c>
      <c r="E164" s="270" t="e">
        <f>C164/'MNB100'!$C$26</f>
        <v>#DIV/0!</v>
      </c>
    </row>
    <row r="165" spans="1:5">
      <c r="A165" s="342">
        <v>1</v>
      </c>
      <c r="B165" s="259"/>
      <c r="C165" s="570"/>
      <c r="D165" s="258" t="e">
        <f t="shared" si="2"/>
        <v>#DIV/0!</v>
      </c>
      <c r="E165" s="266" t="e">
        <f>C165/'MNB100'!$C$26</f>
        <v>#DIV/0!</v>
      </c>
    </row>
    <row r="166" spans="1:5">
      <c r="A166" s="342">
        <v>2</v>
      </c>
      <c r="B166" s="260"/>
      <c r="C166" s="570"/>
      <c r="D166" s="258" t="e">
        <f t="shared" si="2"/>
        <v>#DIV/0!</v>
      </c>
      <c r="E166" s="266" t="e">
        <f>C166/'MNB100'!$C$26</f>
        <v>#DIV/0!</v>
      </c>
    </row>
    <row r="167" spans="1:5">
      <c r="A167" s="342">
        <v>3</v>
      </c>
      <c r="B167" s="260"/>
      <c r="C167" s="570"/>
      <c r="D167" s="258" t="e">
        <f t="shared" si="2"/>
        <v>#DIV/0!</v>
      </c>
      <c r="E167" s="266" t="e">
        <f>C167/'MNB100'!$C$26</f>
        <v>#DIV/0!</v>
      </c>
    </row>
    <row r="168" spans="1:5">
      <c r="A168" s="342">
        <v>4</v>
      </c>
      <c r="B168" s="260"/>
      <c r="C168" s="570"/>
      <c r="D168" s="258" t="e">
        <f t="shared" si="2"/>
        <v>#DIV/0!</v>
      </c>
      <c r="E168" s="266" t="e">
        <f>C168/'MNB100'!$C$26</f>
        <v>#DIV/0!</v>
      </c>
    </row>
    <row r="169" spans="1:5">
      <c r="A169" s="342">
        <v>5</v>
      </c>
      <c r="B169" s="260"/>
      <c r="C169" s="570"/>
      <c r="D169" s="258" t="e">
        <f t="shared" si="2"/>
        <v>#DIV/0!</v>
      </c>
      <c r="E169" s="266" t="e">
        <f>C169/'MNB100'!$C$26</f>
        <v>#DIV/0!</v>
      </c>
    </row>
    <row r="170" spans="1:5">
      <c r="A170" s="342">
        <v>6</v>
      </c>
      <c r="B170" s="260"/>
      <c r="C170" s="570"/>
      <c r="D170" s="258" t="e">
        <f t="shared" si="2"/>
        <v>#DIV/0!</v>
      </c>
      <c r="E170" s="266" t="e">
        <f>C170/'MNB100'!$C$26</f>
        <v>#DIV/0!</v>
      </c>
    </row>
    <row r="171" spans="1:5">
      <c r="A171" s="342">
        <v>7</v>
      </c>
      <c r="B171" s="260"/>
      <c r="C171" s="570"/>
      <c r="D171" s="258" t="e">
        <f t="shared" si="2"/>
        <v>#DIV/0!</v>
      </c>
      <c r="E171" s="266" t="e">
        <f>C171/'MNB100'!$C$26</f>
        <v>#DIV/0!</v>
      </c>
    </row>
    <row r="172" spans="1:5">
      <c r="A172" s="342">
        <v>8</v>
      </c>
      <c r="B172" s="260"/>
      <c r="C172" s="570"/>
      <c r="D172" s="258" t="e">
        <f t="shared" si="2"/>
        <v>#DIV/0!</v>
      </c>
      <c r="E172" s="266" t="e">
        <f>C172/'MNB100'!$C$26</f>
        <v>#DIV/0!</v>
      </c>
    </row>
    <row r="173" spans="1:5">
      <c r="A173" s="342">
        <v>9</v>
      </c>
      <c r="B173" s="260"/>
      <c r="C173" s="570"/>
      <c r="D173" s="258" t="e">
        <f t="shared" si="2"/>
        <v>#DIV/0!</v>
      </c>
      <c r="E173" s="266" t="e">
        <f>C173/'MNB100'!$C$26</f>
        <v>#DIV/0!</v>
      </c>
    </row>
    <row r="174" spans="1:5">
      <c r="A174" s="342">
        <v>10</v>
      </c>
      <c r="B174" s="260"/>
      <c r="C174" s="570"/>
      <c r="D174" s="258" t="e">
        <f t="shared" si="2"/>
        <v>#DIV/0!</v>
      </c>
      <c r="E174" s="266" t="e">
        <f>C174/'MNB100'!$C$26</f>
        <v>#DIV/0!</v>
      </c>
    </row>
    <row r="175" spans="1:5">
      <c r="A175" s="342">
        <v>11</v>
      </c>
      <c r="B175" s="260"/>
      <c r="C175" s="570"/>
      <c r="D175" s="258" t="e">
        <f t="shared" si="2"/>
        <v>#DIV/0!</v>
      </c>
      <c r="E175" s="266" t="e">
        <f>C175/'MNB100'!$C$26</f>
        <v>#DIV/0!</v>
      </c>
    </row>
    <row r="176" spans="1:5">
      <c r="A176" s="342">
        <v>12</v>
      </c>
      <c r="B176" s="260"/>
      <c r="C176" s="570"/>
      <c r="D176" s="258" t="e">
        <f t="shared" si="2"/>
        <v>#DIV/0!</v>
      </c>
      <c r="E176" s="266" t="e">
        <f>C176/'MNB100'!$C$26</f>
        <v>#DIV/0!</v>
      </c>
    </row>
    <row r="177" spans="1:5">
      <c r="A177" s="342">
        <v>13</v>
      </c>
      <c r="B177" s="260"/>
      <c r="C177" s="570"/>
      <c r="D177" s="258" t="e">
        <f t="shared" si="2"/>
        <v>#DIV/0!</v>
      </c>
      <c r="E177" s="266" t="e">
        <f>C177/'MNB100'!$C$26</f>
        <v>#DIV/0!</v>
      </c>
    </row>
    <row r="178" spans="1:5">
      <c r="A178" s="342">
        <v>14</v>
      </c>
      <c r="B178" s="260"/>
      <c r="C178" s="570"/>
      <c r="D178" s="258" t="e">
        <f t="shared" si="2"/>
        <v>#DIV/0!</v>
      </c>
      <c r="E178" s="266" t="e">
        <f>C178/'MNB100'!$C$26</f>
        <v>#DIV/0!</v>
      </c>
    </row>
    <row r="179" spans="1:5">
      <c r="A179" s="342">
        <v>15</v>
      </c>
      <c r="B179" s="260"/>
      <c r="C179" s="570"/>
      <c r="D179" s="258" t="e">
        <f t="shared" si="2"/>
        <v>#DIV/0!</v>
      </c>
      <c r="E179" s="266" t="e">
        <f>C179/'MNB100'!$C$26</f>
        <v>#DIV/0!</v>
      </c>
    </row>
    <row r="180" spans="1:5">
      <c r="A180" s="342">
        <v>16</v>
      </c>
      <c r="B180" s="260"/>
      <c r="C180" s="570"/>
      <c r="D180" s="258" t="e">
        <f t="shared" si="2"/>
        <v>#DIV/0!</v>
      </c>
      <c r="E180" s="266" t="e">
        <f>C180/'MNB100'!$C$26</f>
        <v>#DIV/0!</v>
      </c>
    </row>
    <row r="181" spans="1:5">
      <c r="A181" s="342">
        <v>17</v>
      </c>
      <c r="B181" s="260"/>
      <c r="C181" s="570"/>
      <c r="D181" s="258" t="e">
        <f t="shared" si="2"/>
        <v>#DIV/0!</v>
      </c>
      <c r="E181" s="266" t="e">
        <f>C181/'MNB100'!$C$26</f>
        <v>#DIV/0!</v>
      </c>
    </row>
    <row r="182" spans="1:5">
      <c r="A182" s="342">
        <v>18</v>
      </c>
      <c r="B182" s="260"/>
      <c r="C182" s="570"/>
      <c r="D182" s="258" t="e">
        <f t="shared" si="2"/>
        <v>#DIV/0!</v>
      </c>
      <c r="E182" s="266" t="e">
        <f>C182/'MNB100'!$C$26</f>
        <v>#DIV/0!</v>
      </c>
    </row>
    <row r="183" spans="1:5">
      <c r="A183" s="342">
        <v>19</v>
      </c>
      <c r="B183" s="260"/>
      <c r="C183" s="570"/>
      <c r="D183" s="258" t="e">
        <f t="shared" si="2"/>
        <v>#DIV/0!</v>
      </c>
      <c r="E183" s="266" t="e">
        <f>C183/'MNB100'!$C$26</f>
        <v>#DIV/0!</v>
      </c>
    </row>
    <row r="184" spans="1:5">
      <c r="A184" s="342">
        <v>20</v>
      </c>
      <c r="B184" s="260"/>
      <c r="C184" s="570"/>
      <c r="D184" s="258" t="e">
        <f t="shared" si="2"/>
        <v>#DIV/0!</v>
      </c>
      <c r="E184" s="266" t="e">
        <f>C184/'MNB100'!$C$26</f>
        <v>#DIV/0!</v>
      </c>
    </row>
    <row r="185" spans="1:5">
      <c r="A185" s="342">
        <v>21</v>
      </c>
      <c r="B185" s="260"/>
      <c r="C185" s="570"/>
      <c r="D185" s="258" t="e">
        <f t="shared" si="2"/>
        <v>#DIV/0!</v>
      </c>
      <c r="E185" s="266" t="e">
        <f>C185/'MNB100'!$C$26</f>
        <v>#DIV/0!</v>
      </c>
    </row>
    <row r="186" spans="1:5">
      <c r="A186" s="342">
        <v>22</v>
      </c>
      <c r="B186" s="260"/>
      <c r="C186" s="570"/>
      <c r="D186" s="258" t="e">
        <f t="shared" si="2"/>
        <v>#DIV/0!</v>
      </c>
      <c r="E186" s="266" t="e">
        <f>C186/'MNB100'!$C$26</f>
        <v>#DIV/0!</v>
      </c>
    </row>
    <row r="187" spans="1:5">
      <c r="A187" s="342">
        <v>23</v>
      </c>
      <c r="B187" s="260"/>
      <c r="C187" s="570"/>
      <c r="D187" s="258" t="e">
        <f t="shared" si="2"/>
        <v>#DIV/0!</v>
      </c>
      <c r="E187" s="266" t="e">
        <f>C187/'MNB100'!$C$26</f>
        <v>#DIV/0!</v>
      </c>
    </row>
    <row r="188" spans="1:5">
      <c r="A188" s="342">
        <v>24</v>
      </c>
      <c r="B188" s="260"/>
      <c r="C188" s="570"/>
      <c r="D188" s="258" t="e">
        <f t="shared" si="2"/>
        <v>#DIV/0!</v>
      </c>
      <c r="E188" s="266" t="e">
        <f>C188/'MNB100'!$C$26</f>
        <v>#DIV/0!</v>
      </c>
    </row>
    <row r="189" spans="1:5">
      <c r="A189" s="342">
        <v>25</v>
      </c>
      <c r="B189" s="260"/>
      <c r="C189" s="570"/>
      <c r="D189" s="258" t="e">
        <f t="shared" si="2"/>
        <v>#DIV/0!</v>
      </c>
      <c r="E189" s="266" t="e">
        <f>C189/'MNB100'!$C$26</f>
        <v>#DIV/0!</v>
      </c>
    </row>
    <row r="190" spans="1:5">
      <c r="A190" s="342">
        <v>26</v>
      </c>
      <c r="B190" s="260"/>
      <c r="C190" s="570"/>
      <c r="D190" s="258" t="e">
        <f t="shared" si="2"/>
        <v>#DIV/0!</v>
      </c>
      <c r="E190" s="266" t="e">
        <f>C190/'MNB100'!$C$26</f>
        <v>#DIV/0!</v>
      </c>
    </row>
    <row r="191" spans="1:5">
      <c r="A191" s="342">
        <v>27</v>
      </c>
      <c r="B191" s="260"/>
      <c r="C191" s="570"/>
      <c r="D191" s="258" t="e">
        <f t="shared" si="2"/>
        <v>#DIV/0!</v>
      </c>
      <c r="E191" s="266" t="e">
        <f>C191/'MNB100'!$C$26</f>
        <v>#DIV/0!</v>
      </c>
    </row>
    <row r="192" spans="1:5">
      <c r="A192" s="342">
        <v>28</v>
      </c>
      <c r="B192" s="260"/>
      <c r="C192" s="570"/>
      <c r="D192" s="258" t="e">
        <f t="shared" si="2"/>
        <v>#DIV/0!</v>
      </c>
      <c r="E192" s="266" t="e">
        <f>C192/'MNB100'!$C$26</f>
        <v>#DIV/0!</v>
      </c>
    </row>
    <row r="193" spans="1:5">
      <c r="A193" s="342">
        <v>29</v>
      </c>
      <c r="B193" s="260"/>
      <c r="C193" s="570"/>
      <c r="D193" s="258" t="e">
        <f t="shared" si="2"/>
        <v>#DIV/0!</v>
      </c>
      <c r="E193" s="266" t="e">
        <f>C193/'MNB100'!$C$26</f>
        <v>#DIV/0!</v>
      </c>
    </row>
    <row r="194" spans="1:5">
      <c r="A194" s="342">
        <v>30</v>
      </c>
      <c r="B194" s="260"/>
      <c r="C194" s="570"/>
      <c r="D194" s="258" t="e">
        <f t="shared" si="2"/>
        <v>#DIV/0!</v>
      </c>
      <c r="E194" s="266" t="e">
        <f>C194/'MNB100'!$C$26</f>
        <v>#DIV/0!</v>
      </c>
    </row>
    <row r="195" spans="1:5">
      <c r="A195" s="342">
        <v>31</v>
      </c>
      <c r="B195" s="260"/>
      <c r="C195" s="570"/>
      <c r="D195" s="258" t="e">
        <f t="shared" si="2"/>
        <v>#DIV/0!</v>
      </c>
      <c r="E195" s="266" t="e">
        <f>C195/'MNB100'!$C$26</f>
        <v>#DIV/0!</v>
      </c>
    </row>
    <row r="196" spans="1:5">
      <c r="A196" s="342">
        <v>32</v>
      </c>
      <c r="B196" s="260"/>
      <c r="C196" s="570"/>
      <c r="D196" s="258" t="e">
        <f t="shared" si="2"/>
        <v>#DIV/0!</v>
      </c>
      <c r="E196" s="266" t="e">
        <f>C196/'MNB100'!$C$26</f>
        <v>#DIV/0!</v>
      </c>
    </row>
    <row r="197" spans="1:5">
      <c r="A197" s="342">
        <v>33</v>
      </c>
      <c r="B197" s="260"/>
      <c r="C197" s="570"/>
      <c r="D197" s="258" t="e">
        <f t="shared" si="2"/>
        <v>#DIV/0!</v>
      </c>
      <c r="E197" s="266" t="e">
        <f>C197/'MNB100'!$C$26</f>
        <v>#DIV/0!</v>
      </c>
    </row>
    <row r="198" spans="1:5">
      <c r="A198" s="342">
        <v>34</v>
      </c>
      <c r="B198" s="260"/>
      <c r="C198" s="570"/>
      <c r="D198" s="258" t="e">
        <f t="shared" si="2"/>
        <v>#DIV/0!</v>
      </c>
      <c r="E198" s="266" t="e">
        <f>C198/'MNB100'!$C$26</f>
        <v>#DIV/0!</v>
      </c>
    </row>
    <row r="199" spans="1:5">
      <c r="A199" s="342">
        <v>35</v>
      </c>
      <c r="B199" s="260"/>
      <c r="C199" s="570"/>
      <c r="D199" s="258" t="e">
        <f t="shared" si="2"/>
        <v>#DIV/0!</v>
      </c>
      <c r="E199" s="266" t="e">
        <f>C199/'MNB100'!$C$26</f>
        <v>#DIV/0!</v>
      </c>
    </row>
    <row r="200" spans="1:5">
      <c r="A200" s="342">
        <v>36</v>
      </c>
      <c r="B200" s="260"/>
      <c r="C200" s="570"/>
      <c r="D200" s="258" t="e">
        <f t="shared" si="2"/>
        <v>#DIV/0!</v>
      </c>
      <c r="E200" s="266" t="e">
        <f>C200/'MNB100'!$C$26</f>
        <v>#DIV/0!</v>
      </c>
    </row>
    <row r="201" spans="1:5">
      <c r="A201" s="342">
        <v>37</v>
      </c>
      <c r="B201" s="260"/>
      <c r="C201" s="570"/>
      <c r="D201" s="258" t="e">
        <f t="shared" si="2"/>
        <v>#DIV/0!</v>
      </c>
      <c r="E201" s="266" t="e">
        <f>C201/'MNB100'!$C$26</f>
        <v>#DIV/0!</v>
      </c>
    </row>
    <row r="202" spans="1:5">
      <c r="A202" s="342">
        <v>38</v>
      </c>
      <c r="B202" s="260"/>
      <c r="C202" s="570"/>
      <c r="D202" s="258" t="e">
        <f t="shared" si="2"/>
        <v>#DIV/0!</v>
      </c>
      <c r="E202" s="266" t="e">
        <f>C202/'MNB100'!$C$26</f>
        <v>#DIV/0!</v>
      </c>
    </row>
    <row r="203" spans="1:5">
      <c r="A203" s="342">
        <v>39</v>
      </c>
      <c r="B203" s="260"/>
      <c r="C203" s="570"/>
      <c r="D203" s="258" t="e">
        <f t="shared" si="2"/>
        <v>#DIV/0!</v>
      </c>
      <c r="E203" s="266" t="e">
        <f>C203/'MNB100'!$C$26</f>
        <v>#DIV/0!</v>
      </c>
    </row>
    <row r="204" spans="1:5">
      <c r="A204" s="342">
        <v>40</v>
      </c>
      <c r="B204" s="260"/>
      <c r="C204" s="570"/>
      <c r="D204" s="258" t="e">
        <f t="shared" ref="D204:D265" si="3">C204/$C$10</f>
        <v>#DIV/0!</v>
      </c>
      <c r="E204" s="266" t="e">
        <f>C204/'MNB100'!$C$26</f>
        <v>#DIV/0!</v>
      </c>
    </row>
    <row r="205" spans="1:5">
      <c r="A205" s="342">
        <v>41</v>
      </c>
      <c r="B205" s="260"/>
      <c r="C205" s="570"/>
      <c r="D205" s="258" t="e">
        <f t="shared" si="3"/>
        <v>#DIV/0!</v>
      </c>
      <c r="E205" s="266" t="e">
        <f>C205/'MNB100'!$C$26</f>
        <v>#DIV/0!</v>
      </c>
    </row>
    <row r="206" spans="1:5">
      <c r="A206" s="342">
        <v>42</v>
      </c>
      <c r="B206" s="260"/>
      <c r="C206" s="570"/>
      <c r="D206" s="258" t="e">
        <f t="shared" si="3"/>
        <v>#DIV/0!</v>
      </c>
      <c r="E206" s="266" t="e">
        <f>C206/'MNB100'!$C$26</f>
        <v>#DIV/0!</v>
      </c>
    </row>
    <row r="207" spans="1:5">
      <c r="A207" s="342">
        <v>43</v>
      </c>
      <c r="B207" s="260"/>
      <c r="C207" s="570"/>
      <c r="D207" s="258" t="e">
        <f t="shared" si="3"/>
        <v>#DIV/0!</v>
      </c>
      <c r="E207" s="266" t="e">
        <f>C207/'MNB100'!$C$26</f>
        <v>#DIV/0!</v>
      </c>
    </row>
    <row r="208" spans="1:5">
      <c r="A208" s="342">
        <v>44</v>
      </c>
      <c r="B208" s="260"/>
      <c r="C208" s="570"/>
      <c r="D208" s="258" t="e">
        <f t="shared" si="3"/>
        <v>#DIV/0!</v>
      </c>
      <c r="E208" s="266" t="e">
        <f>C208/'MNB100'!$C$26</f>
        <v>#DIV/0!</v>
      </c>
    </row>
    <row r="209" spans="1:5">
      <c r="A209" s="342">
        <v>45</v>
      </c>
      <c r="B209" s="260"/>
      <c r="C209" s="570"/>
      <c r="D209" s="258" t="e">
        <f t="shared" si="3"/>
        <v>#DIV/0!</v>
      </c>
      <c r="E209" s="266" t="e">
        <f>C209/'MNB100'!$C$26</f>
        <v>#DIV/0!</v>
      </c>
    </row>
    <row r="210" spans="1:5">
      <c r="A210" s="342">
        <v>46</v>
      </c>
      <c r="B210" s="260"/>
      <c r="C210" s="570"/>
      <c r="D210" s="258" t="e">
        <f t="shared" si="3"/>
        <v>#DIV/0!</v>
      </c>
      <c r="E210" s="266" t="e">
        <f>C210/'MNB100'!$C$26</f>
        <v>#DIV/0!</v>
      </c>
    </row>
    <row r="211" spans="1:5">
      <c r="A211" s="342">
        <v>47</v>
      </c>
      <c r="B211" s="260"/>
      <c r="C211" s="570"/>
      <c r="D211" s="258" t="e">
        <f t="shared" si="3"/>
        <v>#DIV/0!</v>
      </c>
      <c r="E211" s="266" t="e">
        <f>C211/'MNB100'!$C$26</f>
        <v>#DIV/0!</v>
      </c>
    </row>
    <row r="212" spans="1:5">
      <c r="A212" s="342">
        <v>48</v>
      </c>
      <c r="B212" s="260"/>
      <c r="C212" s="570"/>
      <c r="D212" s="258" t="e">
        <f t="shared" si="3"/>
        <v>#DIV/0!</v>
      </c>
      <c r="E212" s="266" t="e">
        <f>C212/'MNB100'!$C$26</f>
        <v>#DIV/0!</v>
      </c>
    </row>
    <row r="213" spans="1:5">
      <c r="A213" s="342">
        <v>49</v>
      </c>
      <c r="B213" s="260"/>
      <c r="C213" s="570"/>
      <c r="D213" s="258" t="e">
        <f t="shared" si="3"/>
        <v>#DIV/0!</v>
      </c>
      <c r="E213" s="266" t="e">
        <f>C213/'MNB100'!$C$26</f>
        <v>#DIV/0!</v>
      </c>
    </row>
    <row r="214" spans="1:5">
      <c r="A214" s="342">
        <v>50</v>
      </c>
      <c r="B214" s="260"/>
      <c r="C214" s="570"/>
      <c r="D214" s="258" t="e">
        <f t="shared" si="3"/>
        <v>#DIV/0!</v>
      </c>
      <c r="E214" s="266" t="e">
        <f>C214/'MNB100'!$C$26</f>
        <v>#DIV/0!</v>
      </c>
    </row>
    <row r="215" spans="1:5" s="287" customFormat="1" ht="25.5" customHeight="1">
      <c r="A215" s="715"/>
      <c r="B215" s="257" t="s">
        <v>105</v>
      </c>
      <c r="C215" s="421">
        <f>SUM(C216:C265)</f>
        <v>0</v>
      </c>
      <c r="D215" s="286" t="e">
        <f t="shared" si="3"/>
        <v>#DIV/0!</v>
      </c>
      <c r="E215" s="270" t="e">
        <f>C215/'MNB100'!$C$26</f>
        <v>#DIV/0!</v>
      </c>
    </row>
    <row r="216" spans="1:5">
      <c r="A216" s="342">
        <v>1</v>
      </c>
      <c r="B216" s="259"/>
      <c r="C216" s="570"/>
      <c r="D216" s="258" t="e">
        <f t="shared" si="3"/>
        <v>#DIV/0!</v>
      </c>
      <c r="E216" s="266" t="e">
        <f>C216/'MNB100'!$C$26</f>
        <v>#DIV/0!</v>
      </c>
    </row>
    <row r="217" spans="1:5">
      <c r="A217" s="342">
        <v>2</v>
      </c>
      <c r="B217" s="260"/>
      <c r="C217" s="545"/>
      <c r="D217" s="258" t="e">
        <f t="shared" si="3"/>
        <v>#DIV/0!</v>
      </c>
      <c r="E217" s="266" t="e">
        <f>C217/'MNB100'!$C$26</f>
        <v>#DIV/0!</v>
      </c>
    </row>
    <row r="218" spans="1:5">
      <c r="A218" s="342">
        <v>3</v>
      </c>
      <c r="B218" s="260"/>
      <c r="C218" s="570"/>
      <c r="D218" s="258" t="e">
        <f t="shared" si="3"/>
        <v>#DIV/0!</v>
      </c>
      <c r="E218" s="266" t="e">
        <f>C218/'MNB100'!$C$26</f>
        <v>#DIV/0!</v>
      </c>
    </row>
    <row r="219" spans="1:5">
      <c r="A219" s="342">
        <v>4</v>
      </c>
      <c r="B219" s="260"/>
      <c r="C219" s="570"/>
      <c r="D219" s="258" t="e">
        <f t="shared" si="3"/>
        <v>#DIV/0!</v>
      </c>
      <c r="E219" s="266" t="e">
        <f>C219/'MNB100'!$C$26</f>
        <v>#DIV/0!</v>
      </c>
    </row>
    <row r="220" spans="1:5">
      <c r="A220" s="342">
        <v>5</v>
      </c>
      <c r="B220" s="260"/>
      <c r="C220" s="570"/>
      <c r="D220" s="258" t="e">
        <f t="shared" si="3"/>
        <v>#DIV/0!</v>
      </c>
      <c r="E220" s="266" t="e">
        <f>C220/'MNB100'!$C$26</f>
        <v>#DIV/0!</v>
      </c>
    </row>
    <row r="221" spans="1:5">
      <c r="A221" s="342">
        <v>6</v>
      </c>
      <c r="B221" s="260"/>
      <c r="C221" s="570"/>
      <c r="D221" s="258" t="e">
        <f t="shared" si="3"/>
        <v>#DIV/0!</v>
      </c>
      <c r="E221" s="266" t="e">
        <f>C221/'MNB100'!$C$26</f>
        <v>#DIV/0!</v>
      </c>
    </row>
    <row r="222" spans="1:5">
      <c r="A222" s="342">
        <v>7</v>
      </c>
      <c r="B222" s="260"/>
      <c r="C222" s="570"/>
      <c r="D222" s="258" t="e">
        <f t="shared" si="3"/>
        <v>#DIV/0!</v>
      </c>
      <c r="E222" s="266" t="e">
        <f>C222/'MNB100'!$C$26</f>
        <v>#DIV/0!</v>
      </c>
    </row>
    <row r="223" spans="1:5">
      <c r="A223" s="342">
        <v>8</v>
      </c>
      <c r="B223" s="260"/>
      <c r="C223" s="570"/>
      <c r="D223" s="258" t="e">
        <f t="shared" si="3"/>
        <v>#DIV/0!</v>
      </c>
      <c r="E223" s="266" t="e">
        <f>C223/'MNB100'!$C$26</f>
        <v>#DIV/0!</v>
      </c>
    </row>
    <row r="224" spans="1:5">
      <c r="A224" s="342">
        <v>9</v>
      </c>
      <c r="B224" s="260"/>
      <c r="C224" s="570"/>
      <c r="D224" s="258" t="e">
        <f t="shared" si="3"/>
        <v>#DIV/0!</v>
      </c>
      <c r="E224" s="266" t="e">
        <f>C224/'MNB100'!$C$26</f>
        <v>#DIV/0!</v>
      </c>
    </row>
    <row r="225" spans="1:5">
      <c r="A225" s="342">
        <v>10</v>
      </c>
      <c r="B225" s="260"/>
      <c r="C225" s="570"/>
      <c r="D225" s="258" t="e">
        <f t="shared" si="3"/>
        <v>#DIV/0!</v>
      </c>
      <c r="E225" s="266" t="e">
        <f>C225/'MNB100'!$C$26</f>
        <v>#DIV/0!</v>
      </c>
    </row>
    <row r="226" spans="1:5">
      <c r="A226" s="342">
        <v>11</v>
      </c>
      <c r="B226" s="260"/>
      <c r="C226" s="570"/>
      <c r="D226" s="258" t="e">
        <f t="shared" si="3"/>
        <v>#DIV/0!</v>
      </c>
      <c r="E226" s="266" t="e">
        <f>C226/'MNB100'!$C$26</f>
        <v>#DIV/0!</v>
      </c>
    </row>
    <row r="227" spans="1:5">
      <c r="A227" s="342">
        <v>12</v>
      </c>
      <c r="B227" s="260"/>
      <c r="C227" s="570"/>
      <c r="D227" s="258" t="e">
        <f t="shared" si="3"/>
        <v>#DIV/0!</v>
      </c>
      <c r="E227" s="266" t="e">
        <f>C227/'MNB100'!$C$26</f>
        <v>#DIV/0!</v>
      </c>
    </row>
    <row r="228" spans="1:5">
      <c r="A228" s="342">
        <v>13</v>
      </c>
      <c r="B228" s="260"/>
      <c r="C228" s="570"/>
      <c r="D228" s="258" t="e">
        <f t="shared" si="3"/>
        <v>#DIV/0!</v>
      </c>
      <c r="E228" s="266" t="e">
        <f>C228/'MNB100'!$C$26</f>
        <v>#DIV/0!</v>
      </c>
    </row>
    <row r="229" spans="1:5">
      <c r="A229" s="342">
        <v>14</v>
      </c>
      <c r="B229" s="260"/>
      <c r="C229" s="570"/>
      <c r="D229" s="258" t="e">
        <f t="shared" si="3"/>
        <v>#DIV/0!</v>
      </c>
      <c r="E229" s="266" t="e">
        <f>C229/'MNB100'!$C$26</f>
        <v>#DIV/0!</v>
      </c>
    </row>
    <row r="230" spans="1:5">
      <c r="A230" s="342">
        <v>15</v>
      </c>
      <c r="B230" s="260"/>
      <c r="C230" s="570"/>
      <c r="D230" s="258" t="e">
        <f t="shared" si="3"/>
        <v>#DIV/0!</v>
      </c>
      <c r="E230" s="266" t="e">
        <f>C230/'MNB100'!$C$26</f>
        <v>#DIV/0!</v>
      </c>
    </row>
    <row r="231" spans="1:5">
      <c r="A231" s="342">
        <v>16</v>
      </c>
      <c r="B231" s="260"/>
      <c r="C231" s="570"/>
      <c r="D231" s="258" t="e">
        <f t="shared" si="3"/>
        <v>#DIV/0!</v>
      </c>
      <c r="E231" s="266" t="e">
        <f>C231/'MNB100'!$C$26</f>
        <v>#DIV/0!</v>
      </c>
    </row>
    <row r="232" spans="1:5">
      <c r="A232" s="342">
        <v>17</v>
      </c>
      <c r="B232" s="260"/>
      <c r="C232" s="570"/>
      <c r="D232" s="258" t="e">
        <f t="shared" si="3"/>
        <v>#DIV/0!</v>
      </c>
      <c r="E232" s="266" t="e">
        <f>C232/'MNB100'!$C$26</f>
        <v>#DIV/0!</v>
      </c>
    </row>
    <row r="233" spans="1:5">
      <c r="A233" s="342">
        <v>18</v>
      </c>
      <c r="B233" s="260"/>
      <c r="C233" s="570"/>
      <c r="D233" s="258" t="e">
        <f t="shared" si="3"/>
        <v>#DIV/0!</v>
      </c>
      <c r="E233" s="266" t="e">
        <f>C233/'MNB100'!$C$26</f>
        <v>#DIV/0!</v>
      </c>
    </row>
    <row r="234" spans="1:5">
      <c r="A234" s="342">
        <v>19</v>
      </c>
      <c r="B234" s="260"/>
      <c r="C234" s="570"/>
      <c r="D234" s="258" t="e">
        <f t="shared" si="3"/>
        <v>#DIV/0!</v>
      </c>
      <c r="E234" s="266" t="e">
        <f>C234/'MNB100'!$C$26</f>
        <v>#DIV/0!</v>
      </c>
    </row>
    <row r="235" spans="1:5">
      <c r="A235" s="342">
        <v>20</v>
      </c>
      <c r="B235" s="260"/>
      <c r="C235" s="570"/>
      <c r="D235" s="258" t="e">
        <f t="shared" si="3"/>
        <v>#DIV/0!</v>
      </c>
      <c r="E235" s="266" t="e">
        <f>C235/'MNB100'!$C$26</f>
        <v>#DIV/0!</v>
      </c>
    </row>
    <row r="236" spans="1:5">
      <c r="A236" s="342">
        <v>21</v>
      </c>
      <c r="B236" s="260"/>
      <c r="C236" s="570"/>
      <c r="D236" s="258" t="e">
        <f t="shared" si="3"/>
        <v>#DIV/0!</v>
      </c>
      <c r="E236" s="266" t="e">
        <f>C236/'MNB100'!$C$26</f>
        <v>#DIV/0!</v>
      </c>
    </row>
    <row r="237" spans="1:5">
      <c r="A237" s="342">
        <v>22</v>
      </c>
      <c r="B237" s="260"/>
      <c r="C237" s="570"/>
      <c r="D237" s="258" t="e">
        <f t="shared" si="3"/>
        <v>#DIV/0!</v>
      </c>
      <c r="E237" s="266" t="e">
        <f>C237/'MNB100'!$C$26</f>
        <v>#DIV/0!</v>
      </c>
    </row>
    <row r="238" spans="1:5">
      <c r="A238" s="342">
        <v>23</v>
      </c>
      <c r="B238" s="260"/>
      <c r="C238" s="570"/>
      <c r="D238" s="258" t="e">
        <f t="shared" si="3"/>
        <v>#DIV/0!</v>
      </c>
      <c r="E238" s="266" t="e">
        <f>C238/'MNB100'!$C$26</f>
        <v>#DIV/0!</v>
      </c>
    </row>
    <row r="239" spans="1:5">
      <c r="A239" s="342">
        <v>24</v>
      </c>
      <c r="B239" s="260"/>
      <c r="C239" s="570"/>
      <c r="D239" s="258" t="e">
        <f t="shared" si="3"/>
        <v>#DIV/0!</v>
      </c>
      <c r="E239" s="266" t="e">
        <f>C239/'MNB100'!$C$26</f>
        <v>#DIV/0!</v>
      </c>
    </row>
    <row r="240" spans="1:5">
      <c r="A240" s="342">
        <v>25</v>
      </c>
      <c r="B240" s="260"/>
      <c r="C240" s="570"/>
      <c r="D240" s="258" t="e">
        <f t="shared" si="3"/>
        <v>#DIV/0!</v>
      </c>
      <c r="E240" s="266" t="e">
        <f>C240/'MNB100'!$C$26</f>
        <v>#DIV/0!</v>
      </c>
    </row>
    <row r="241" spans="1:5">
      <c r="A241" s="342">
        <v>26</v>
      </c>
      <c r="B241" s="260"/>
      <c r="C241" s="570"/>
      <c r="D241" s="258" t="e">
        <f t="shared" si="3"/>
        <v>#DIV/0!</v>
      </c>
      <c r="E241" s="266" t="e">
        <f>C241/'MNB100'!$C$26</f>
        <v>#DIV/0!</v>
      </c>
    </row>
    <row r="242" spans="1:5">
      <c r="A242" s="342">
        <v>27</v>
      </c>
      <c r="B242" s="260"/>
      <c r="C242" s="570"/>
      <c r="D242" s="258" t="e">
        <f t="shared" si="3"/>
        <v>#DIV/0!</v>
      </c>
      <c r="E242" s="266" t="e">
        <f>C242/'MNB100'!$C$26</f>
        <v>#DIV/0!</v>
      </c>
    </row>
    <row r="243" spans="1:5">
      <c r="A243" s="342">
        <v>28</v>
      </c>
      <c r="B243" s="260"/>
      <c r="C243" s="570"/>
      <c r="D243" s="258" t="e">
        <f t="shared" si="3"/>
        <v>#DIV/0!</v>
      </c>
      <c r="E243" s="266" t="e">
        <f>C243/'MNB100'!$C$26</f>
        <v>#DIV/0!</v>
      </c>
    </row>
    <row r="244" spans="1:5">
      <c r="A244" s="342">
        <v>29</v>
      </c>
      <c r="B244" s="260"/>
      <c r="C244" s="570"/>
      <c r="D244" s="258" t="e">
        <f t="shared" si="3"/>
        <v>#DIV/0!</v>
      </c>
      <c r="E244" s="266" t="e">
        <f>C244/'MNB100'!$C$26</f>
        <v>#DIV/0!</v>
      </c>
    </row>
    <row r="245" spans="1:5">
      <c r="A245" s="342">
        <v>30</v>
      </c>
      <c r="B245" s="260"/>
      <c r="C245" s="570"/>
      <c r="D245" s="258" t="e">
        <f t="shared" si="3"/>
        <v>#DIV/0!</v>
      </c>
      <c r="E245" s="266" t="e">
        <f>C245/'MNB100'!$C$26</f>
        <v>#DIV/0!</v>
      </c>
    </row>
    <row r="246" spans="1:5">
      <c r="A246" s="342">
        <v>31</v>
      </c>
      <c r="B246" s="260"/>
      <c r="C246" s="570"/>
      <c r="D246" s="258" t="e">
        <f t="shared" si="3"/>
        <v>#DIV/0!</v>
      </c>
      <c r="E246" s="266" t="e">
        <f>C246/'MNB100'!$C$26</f>
        <v>#DIV/0!</v>
      </c>
    </row>
    <row r="247" spans="1:5">
      <c r="A247" s="342">
        <v>32</v>
      </c>
      <c r="B247" s="260"/>
      <c r="C247" s="570"/>
      <c r="D247" s="258" t="e">
        <f t="shared" si="3"/>
        <v>#DIV/0!</v>
      </c>
      <c r="E247" s="266" t="e">
        <f>C247/'MNB100'!$C$26</f>
        <v>#DIV/0!</v>
      </c>
    </row>
    <row r="248" spans="1:5">
      <c r="A248" s="342">
        <v>33</v>
      </c>
      <c r="B248" s="260"/>
      <c r="C248" s="570"/>
      <c r="D248" s="258" t="e">
        <f t="shared" si="3"/>
        <v>#DIV/0!</v>
      </c>
      <c r="E248" s="266" t="e">
        <f>C248/'MNB100'!$C$26</f>
        <v>#DIV/0!</v>
      </c>
    </row>
    <row r="249" spans="1:5">
      <c r="A249" s="342">
        <v>34</v>
      </c>
      <c r="B249" s="260"/>
      <c r="C249" s="570"/>
      <c r="D249" s="258" t="e">
        <f t="shared" si="3"/>
        <v>#DIV/0!</v>
      </c>
      <c r="E249" s="266" t="e">
        <f>C249/'MNB100'!$C$26</f>
        <v>#DIV/0!</v>
      </c>
    </row>
    <row r="250" spans="1:5">
      <c r="A250" s="342">
        <v>35</v>
      </c>
      <c r="B250" s="260"/>
      <c r="C250" s="570"/>
      <c r="D250" s="258" t="e">
        <f t="shared" si="3"/>
        <v>#DIV/0!</v>
      </c>
      <c r="E250" s="266" t="e">
        <f>C250/'MNB100'!$C$26</f>
        <v>#DIV/0!</v>
      </c>
    </row>
    <row r="251" spans="1:5">
      <c r="A251" s="342">
        <v>36</v>
      </c>
      <c r="B251" s="260"/>
      <c r="C251" s="570"/>
      <c r="D251" s="258" t="e">
        <f t="shared" si="3"/>
        <v>#DIV/0!</v>
      </c>
      <c r="E251" s="266" t="e">
        <f>C251/'MNB100'!$C$26</f>
        <v>#DIV/0!</v>
      </c>
    </row>
    <row r="252" spans="1:5">
      <c r="A252" s="342">
        <v>37</v>
      </c>
      <c r="B252" s="260"/>
      <c r="C252" s="570"/>
      <c r="D252" s="258" t="e">
        <f t="shared" si="3"/>
        <v>#DIV/0!</v>
      </c>
      <c r="E252" s="266" t="e">
        <f>C252/'MNB100'!$C$26</f>
        <v>#DIV/0!</v>
      </c>
    </row>
    <row r="253" spans="1:5">
      <c r="A253" s="342">
        <v>38</v>
      </c>
      <c r="B253" s="260"/>
      <c r="C253" s="570"/>
      <c r="D253" s="258" t="e">
        <f t="shared" si="3"/>
        <v>#DIV/0!</v>
      </c>
      <c r="E253" s="266" t="e">
        <f>C253/'MNB100'!$C$26</f>
        <v>#DIV/0!</v>
      </c>
    </row>
    <row r="254" spans="1:5">
      <c r="A254" s="342">
        <v>39</v>
      </c>
      <c r="B254" s="260"/>
      <c r="C254" s="570"/>
      <c r="D254" s="258" t="e">
        <f t="shared" si="3"/>
        <v>#DIV/0!</v>
      </c>
      <c r="E254" s="266" t="e">
        <f>C254/'MNB100'!$C$26</f>
        <v>#DIV/0!</v>
      </c>
    </row>
    <row r="255" spans="1:5">
      <c r="A255" s="342">
        <v>40</v>
      </c>
      <c r="B255" s="260"/>
      <c r="C255" s="570"/>
      <c r="D255" s="258" t="e">
        <f t="shared" si="3"/>
        <v>#DIV/0!</v>
      </c>
      <c r="E255" s="266" t="e">
        <f>C255/'MNB100'!$C$26</f>
        <v>#DIV/0!</v>
      </c>
    </row>
    <row r="256" spans="1:5">
      <c r="A256" s="342">
        <v>41</v>
      </c>
      <c r="B256" s="260"/>
      <c r="C256" s="570"/>
      <c r="D256" s="258" t="e">
        <f t="shared" si="3"/>
        <v>#DIV/0!</v>
      </c>
      <c r="E256" s="266" t="e">
        <f>C256/'MNB100'!$C$26</f>
        <v>#DIV/0!</v>
      </c>
    </row>
    <row r="257" spans="1:5">
      <c r="A257" s="342">
        <v>42</v>
      </c>
      <c r="B257" s="260"/>
      <c r="C257" s="570"/>
      <c r="D257" s="258" t="e">
        <f t="shared" si="3"/>
        <v>#DIV/0!</v>
      </c>
      <c r="E257" s="266" t="e">
        <f>C257/'MNB100'!$C$26</f>
        <v>#DIV/0!</v>
      </c>
    </row>
    <row r="258" spans="1:5">
      <c r="A258" s="342">
        <v>43</v>
      </c>
      <c r="B258" s="260"/>
      <c r="C258" s="570"/>
      <c r="D258" s="258" t="e">
        <f t="shared" si="3"/>
        <v>#DIV/0!</v>
      </c>
      <c r="E258" s="266" t="e">
        <f>C258/'MNB100'!$C$26</f>
        <v>#DIV/0!</v>
      </c>
    </row>
    <row r="259" spans="1:5">
      <c r="A259" s="342">
        <v>44</v>
      </c>
      <c r="B259" s="260"/>
      <c r="C259" s="570"/>
      <c r="D259" s="258" t="e">
        <f t="shared" si="3"/>
        <v>#DIV/0!</v>
      </c>
      <c r="E259" s="266" t="e">
        <f>C259/'MNB100'!$C$26</f>
        <v>#DIV/0!</v>
      </c>
    </row>
    <row r="260" spans="1:5">
      <c r="A260" s="342">
        <v>45</v>
      </c>
      <c r="B260" s="260"/>
      <c r="C260" s="570"/>
      <c r="D260" s="258" t="e">
        <f t="shared" si="3"/>
        <v>#DIV/0!</v>
      </c>
      <c r="E260" s="266" t="e">
        <f>C260/'MNB100'!$C$26</f>
        <v>#DIV/0!</v>
      </c>
    </row>
    <row r="261" spans="1:5">
      <c r="A261" s="342">
        <v>46</v>
      </c>
      <c r="B261" s="260"/>
      <c r="C261" s="570"/>
      <c r="D261" s="258" t="e">
        <f t="shared" si="3"/>
        <v>#DIV/0!</v>
      </c>
      <c r="E261" s="266" t="e">
        <f>C261/'MNB100'!$C$26</f>
        <v>#DIV/0!</v>
      </c>
    </row>
    <row r="262" spans="1:5">
      <c r="A262" s="342">
        <v>47</v>
      </c>
      <c r="B262" s="260"/>
      <c r="C262" s="570"/>
      <c r="D262" s="258" t="e">
        <f t="shared" si="3"/>
        <v>#DIV/0!</v>
      </c>
      <c r="E262" s="266" t="e">
        <f>C262/'MNB100'!$C$26</f>
        <v>#DIV/0!</v>
      </c>
    </row>
    <row r="263" spans="1:5">
      <c r="A263" s="342">
        <v>48</v>
      </c>
      <c r="B263" s="260"/>
      <c r="C263" s="570"/>
      <c r="D263" s="258" t="e">
        <f t="shared" si="3"/>
        <v>#DIV/0!</v>
      </c>
      <c r="E263" s="266" t="e">
        <f>C263/'MNB100'!$C$26</f>
        <v>#DIV/0!</v>
      </c>
    </row>
    <row r="264" spans="1:5">
      <c r="A264" s="342">
        <v>49</v>
      </c>
      <c r="B264" s="260"/>
      <c r="C264" s="570"/>
      <c r="D264" s="258" t="e">
        <f t="shared" si="3"/>
        <v>#DIV/0!</v>
      </c>
      <c r="E264" s="266" t="e">
        <f>C264/'MNB100'!$C$26</f>
        <v>#DIV/0!</v>
      </c>
    </row>
    <row r="265" spans="1:5" ht="16.5" thickBot="1">
      <c r="A265" s="343">
        <v>50</v>
      </c>
      <c r="B265" s="271"/>
      <c r="C265" s="572"/>
      <c r="D265" s="278" t="e">
        <f t="shared" si="3"/>
        <v>#DIV/0!</v>
      </c>
      <c r="E265" s="279" t="e">
        <f>C265/'MNB100'!$C$26</f>
        <v>#DIV/0!</v>
      </c>
    </row>
    <row r="266" spans="1:5" ht="16.5" thickBot="1">
      <c r="A266" s="142"/>
      <c r="B266" s="130"/>
      <c r="C266" s="130"/>
      <c r="D266" s="130"/>
      <c r="E266" s="130"/>
    </row>
    <row r="267" spans="1:5" ht="20.45" customHeight="1">
      <c r="A267" s="820" t="s">
        <v>2005</v>
      </c>
      <c r="B267" s="822"/>
      <c r="C267" s="272"/>
      <c r="D267" s="273"/>
      <c r="E267" s="130"/>
    </row>
    <row r="268" spans="1:5">
      <c r="A268" s="263" t="s">
        <v>2184</v>
      </c>
      <c r="B268" s="717" t="s">
        <v>393</v>
      </c>
      <c r="C268" s="718" t="s">
        <v>650</v>
      </c>
      <c r="D268" s="264" t="s">
        <v>394</v>
      </c>
      <c r="E268" s="130"/>
    </row>
    <row r="269" spans="1:5">
      <c r="A269" s="265" t="s">
        <v>106</v>
      </c>
      <c r="B269" s="257"/>
      <c r="C269" s="421">
        <f>SUM(C270,C321,C372,C423)</f>
        <v>0</v>
      </c>
      <c r="D269" s="270" t="e">
        <f>C269/$C$269</f>
        <v>#DIV/0!</v>
      </c>
      <c r="E269" s="130"/>
    </row>
    <row r="270" spans="1:5">
      <c r="A270" s="265"/>
      <c r="B270" s="257" t="s">
        <v>560</v>
      </c>
      <c r="C270" s="421">
        <f>SUM(C271:C320)</f>
        <v>0</v>
      </c>
      <c r="D270" s="270" t="e">
        <f t="shared" ref="D270:D333" si="4">C270/$C$269</f>
        <v>#DIV/0!</v>
      </c>
      <c r="E270" s="130"/>
    </row>
    <row r="271" spans="1:5">
      <c r="A271" s="281">
        <v>1</v>
      </c>
      <c r="B271" s="259"/>
      <c r="C271" s="545"/>
      <c r="D271" s="270" t="e">
        <f t="shared" si="4"/>
        <v>#DIV/0!</v>
      </c>
      <c r="E271" s="130"/>
    </row>
    <row r="272" spans="1:5">
      <c r="A272" s="281">
        <v>2</v>
      </c>
      <c r="B272" s="260"/>
      <c r="C272" s="545"/>
      <c r="D272" s="270" t="e">
        <f t="shared" si="4"/>
        <v>#DIV/0!</v>
      </c>
      <c r="E272" s="130"/>
    </row>
    <row r="273" spans="1:5">
      <c r="A273" s="281">
        <v>3</v>
      </c>
      <c r="B273" s="260"/>
      <c r="C273" s="545"/>
      <c r="D273" s="270" t="e">
        <f t="shared" si="4"/>
        <v>#DIV/0!</v>
      </c>
      <c r="E273" s="130"/>
    </row>
    <row r="274" spans="1:5">
      <c r="A274" s="281">
        <v>4</v>
      </c>
      <c r="B274" s="260"/>
      <c r="C274" s="545"/>
      <c r="D274" s="270" t="e">
        <f t="shared" si="4"/>
        <v>#DIV/0!</v>
      </c>
      <c r="E274" s="130"/>
    </row>
    <row r="275" spans="1:5">
      <c r="A275" s="281">
        <v>5</v>
      </c>
      <c r="B275" s="260"/>
      <c r="C275" s="545"/>
      <c r="D275" s="270" t="e">
        <f t="shared" si="4"/>
        <v>#DIV/0!</v>
      </c>
      <c r="E275" s="130"/>
    </row>
    <row r="276" spans="1:5">
      <c r="A276" s="281">
        <v>6</v>
      </c>
      <c r="B276" s="260"/>
      <c r="C276" s="545"/>
      <c r="D276" s="270" t="e">
        <f t="shared" si="4"/>
        <v>#DIV/0!</v>
      </c>
      <c r="E276" s="130"/>
    </row>
    <row r="277" spans="1:5">
      <c r="A277" s="281">
        <v>7</v>
      </c>
      <c r="B277" s="260"/>
      <c r="C277" s="545"/>
      <c r="D277" s="270" t="e">
        <f t="shared" si="4"/>
        <v>#DIV/0!</v>
      </c>
      <c r="E277" s="130"/>
    </row>
    <row r="278" spans="1:5">
      <c r="A278" s="281">
        <v>8</v>
      </c>
      <c r="B278" s="260"/>
      <c r="C278" s="545"/>
      <c r="D278" s="270" t="e">
        <f t="shared" si="4"/>
        <v>#DIV/0!</v>
      </c>
      <c r="E278" s="130"/>
    </row>
    <row r="279" spans="1:5">
      <c r="A279" s="281">
        <v>9</v>
      </c>
      <c r="B279" s="260"/>
      <c r="C279" s="545"/>
      <c r="D279" s="270" t="e">
        <f t="shared" si="4"/>
        <v>#DIV/0!</v>
      </c>
      <c r="E279" s="130"/>
    </row>
    <row r="280" spans="1:5">
      <c r="A280" s="281">
        <v>10</v>
      </c>
      <c r="B280" s="260"/>
      <c r="C280" s="545"/>
      <c r="D280" s="270" t="e">
        <f t="shared" si="4"/>
        <v>#DIV/0!</v>
      </c>
      <c r="E280" s="130"/>
    </row>
    <row r="281" spans="1:5">
      <c r="A281" s="281">
        <v>11</v>
      </c>
      <c r="B281" s="260"/>
      <c r="C281" s="545"/>
      <c r="D281" s="270" t="e">
        <f t="shared" si="4"/>
        <v>#DIV/0!</v>
      </c>
      <c r="E281" s="130"/>
    </row>
    <row r="282" spans="1:5">
      <c r="A282" s="281">
        <v>12</v>
      </c>
      <c r="B282" s="260"/>
      <c r="C282" s="545"/>
      <c r="D282" s="270" t="e">
        <f t="shared" si="4"/>
        <v>#DIV/0!</v>
      </c>
      <c r="E282" s="130"/>
    </row>
    <row r="283" spans="1:5">
      <c r="A283" s="281">
        <v>13</v>
      </c>
      <c r="B283" s="260"/>
      <c r="C283" s="545"/>
      <c r="D283" s="270" t="e">
        <f t="shared" si="4"/>
        <v>#DIV/0!</v>
      </c>
      <c r="E283" s="130"/>
    </row>
    <row r="284" spans="1:5">
      <c r="A284" s="281">
        <v>14</v>
      </c>
      <c r="B284" s="260"/>
      <c r="C284" s="545"/>
      <c r="D284" s="270" t="e">
        <f t="shared" si="4"/>
        <v>#DIV/0!</v>
      </c>
      <c r="E284" s="130"/>
    </row>
    <row r="285" spans="1:5">
      <c r="A285" s="281">
        <v>15</v>
      </c>
      <c r="B285" s="260"/>
      <c r="C285" s="545"/>
      <c r="D285" s="270" t="e">
        <f t="shared" si="4"/>
        <v>#DIV/0!</v>
      </c>
      <c r="E285" s="130"/>
    </row>
    <row r="286" spans="1:5">
      <c r="A286" s="281">
        <v>16</v>
      </c>
      <c r="B286" s="260"/>
      <c r="C286" s="545"/>
      <c r="D286" s="270" t="e">
        <f t="shared" si="4"/>
        <v>#DIV/0!</v>
      </c>
      <c r="E286" s="130"/>
    </row>
    <row r="287" spans="1:5">
      <c r="A287" s="281">
        <v>17</v>
      </c>
      <c r="B287" s="260"/>
      <c r="C287" s="545"/>
      <c r="D287" s="270" t="e">
        <f t="shared" si="4"/>
        <v>#DIV/0!</v>
      </c>
      <c r="E287" s="130"/>
    </row>
    <row r="288" spans="1:5">
      <c r="A288" s="281">
        <v>18</v>
      </c>
      <c r="B288" s="260"/>
      <c r="C288" s="545"/>
      <c r="D288" s="270" t="e">
        <f t="shared" si="4"/>
        <v>#DIV/0!</v>
      </c>
      <c r="E288" s="130"/>
    </row>
    <row r="289" spans="1:5">
      <c r="A289" s="281">
        <v>19</v>
      </c>
      <c r="B289" s="260"/>
      <c r="C289" s="545"/>
      <c r="D289" s="270" t="e">
        <f t="shared" si="4"/>
        <v>#DIV/0!</v>
      </c>
      <c r="E289" s="130"/>
    </row>
    <row r="290" spans="1:5">
      <c r="A290" s="281">
        <v>20</v>
      </c>
      <c r="B290" s="260"/>
      <c r="C290" s="545"/>
      <c r="D290" s="270" t="e">
        <f t="shared" si="4"/>
        <v>#DIV/0!</v>
      </c>
      <c r="E290" s="130"/>
    </row>
    <row r="291" spans="1:5">
      <c r="A291" s="281">
        <v>21</v>
      </c>
      <c r="B291" s="260"/>
      <c r="C291" s="545"/>
      <c r="D291" s="270" t="e">
        <f t="shared" si="4"/>
        <v>#DIV/0!</v>
      </c>
      <c r="E291" s="130"/>
    </row>
    <row r="292" spans="1:5">
      <c r="A292" s="281">
        <v>22</v>
      </c>
      <c r="B292" s="260"/>
      <c r="C292" s="545"/>
      <c r="D292" s="270" t="e">
        <f t="shared" si="4"/>
        <v>#DIV/0!</v>
      </c>
      <c r="E292" s="130"/>
    </row>
    <row r="293" spans="1:5">
      <c r="A293" s="281">
        <v>23</v>
      </c>
      <c r="B293" s="260"/>
      <c r="C293" s="545"/>
      <c r="D293" s="270" t="e">
        <f t="shared" si="4"/>
        <v>#DIV/0!</v>
      </c>
      <c r="E293" s="130"/>
    </row>
    <row r="294" spans="1:5">
      <c r="A294" s="281">
        <v>24</v>
      </c>
      <c r="B294" s="260"/>
      <c r="C294" s="545"/>
      <c r="D294" s="270" t="e">
        <f t="shared" si="4"/>
        <v>#DIV/0!</v>
      </c>
      <c r="E294" s="130"/>
    </row>
    <row r="295" spans="1:5">
      <c r="A295" s="281">
        <v>25</v>
      </c>
      <c r="B295" s="260"/>
      <c r="C295" s="545"/>
      <c r="D295" s="270" t="e">
        <f t="shared" si="4"/>
        <v>#DIV/0!</v>
      </c>
      <c r="E295" s="130"/>
    </row>
    <row r="296" spans="1:5">
      <c r="A296" s="281">
        <v>26</v>
      </c>
      <c r="B296" s="260"/>
      <c r="C296" s="545"/>
      <c r="D296" s="270" t="e">
        <f t="shared" si="4"/>
        <v>#DIV/0!</v>
      </c>
      <c r="E296" s="130"/>
    </row>
    <row r="297" spans="1:5">
      <c r="A297" s="281">
        <v>27</v>
      </c>
      <c r="B297" s="260"/>
      <c r="C297" s="545"/>
      <c r="D297" s="270" t="e">
        <f t="shared" si="4"/>
        <v>#DIV/0!</v>
      </c>
      <c r="E297" s="130"/>
    </row>
    <row r="298" spans="1:5">
      <c r="A298" s="281">
        <v>28</v>
      </c>
      <c r="B298" s="260"/>
      <c r="C298" s="545"/>
      <c r="D298" s="270" t="e">
        <f t="shared" si="4"/>
        <v>#DIV/0!</v>
      </c>
      <c r="E298" s="130"/>
    </row>
    <row r="299" spans="1:5">
      <c r="A299" s="281">
        <v>29</v>
      </c>
      <c r="B299" s="260"/>
      <c r="C299" s="545"/>
      <c r="D299" s="270" t="e">
        <f t="shared" si="4"/>
        <v>#DIV/0!</v>
      </c>
      <c r="E299" s="130"/>
    </row>
    <row r="300" spans="1:5">
      <c r="A300" s="281">
        <v>30</v>
      </c>
      <c r="B300" s="260"/>
      <c r="C300" s="545"/>
      <c r="D300" s="270" t="e">
        <f t="shared" si="4"/>
        <v>#DIV/0!</v>
      </c>
      <c r="E300" s="130"/>
    </row>
    <row r="301" spans="1:5">
      <c r="A301" s="281">
        <v>31</v>
      </c>
      <c r="B301" s="260"/>
      <c r="C301" s="545"/>
      <c r="D301" s="270" t="e">
        <f t="shared" si="4"/>
        <v>#DIV/0!</v>
      </c>
      <c r="E301" s="130"/>
    </row>
    <row r="302" spans="1:5">
      <c r="A302" s="281">
        <v>32</v>
      </c>
      <c r="B302" s="260"/>
      <c r="C302" s="545"/>
      <c r="D302" s="270" t="e">
        <f t="shared" si="4"/>
        <v>#DIV/0!</v>
      </c>
      <c r="E302" s="130"/>
    </row>
    <row r="303" spans="1:5">
      <c r="A303" s="281">
        <v>33</v>
      </c>
      <c r="B303" s="260"/>
      <c r="C303" s="545"/>
      <c r="D303" s="270" t="e">
        <f t="shared" si="4"/>
        <v>#DIV/0!</v>
      </c>
      <c r="E303" s="130"/>
    </row>
    <row r="304" spans="1:5">
      <c r="A304" s="281">
        <v>34</v>
      </c>
      <c r="B304" s="260"/>
      <c r="C304" s="545"/>
      <c r="D304" s="270" t="e">
        <f t="shared" si="4"/>
        <v>#DIV/0!</v>
      </c>
      <c r="E304" s="130"/>
    </row>
    <row r="305" spans="1:5">
      <c r="A305" s="281">
        <v>35</v>
      </c>
      <c r="B305" s="260"/>
      <c r="C305" s="545"/>
      <c r="D305" s="270" t="e">
        <f t="shared" si="4"/>
        <v>#DIV/0!</v>
      </c>
      <c r="E305" s="130"/>
    </row>
    <row r="306" spans="1:5">
      <c r="A306" s="281">
        <v>36</v>
      </c>
      <c r="B306" s="260"/>
      <c r="C306" s="545"/>
      <c r="D306" s="270" t="e">
        <f t="shared" si="4"/>
        <v>#DIV/0!</v>
      </c>
      <c r="E306" s="130"/>
    </row>
    <row r="307" spans="1:5">
      <c r="A307" s="281">
        <v>37</v>
      </c>
      <c r="B307" s="260"/>
      <c r="C307" s="545"/>
      <c r="D307" s="270" t="e">
        <f t="shared" si="4"/>
        <v>#DIV/0!</v>
      </c>
      <c r="E307" s="130"/>
    </row>
    <row r="308" spans="1:5">
      <c r="A308" s="281">
        <v>38</v>
      </c>
      <c r="B308" s="260"/>
      <c r="C308" s="545"/>
      <c r="D308" s="270" t="e">
        <f t="shared" si="4"/>
        <v>#DIV/0!</v>
      </c>
      <c r="E308" s="130"/>
    </row>
    <row r="309" spans="1:5">
      <c r="A309" s="281">
        <v>39</v>
      </c>
      <c r="B309" s="260"/>
      <c r="C309" s="545"/>
      <c r="D309" s="270" t="e">
        <f t="shared" si="4"/>
        <v>#DIV/0!</v>
      </c>
      <c r="E309" s="130"/>
    </row>
    <row r="310" spans="1:5">
      <c r="A310" s="281">
        <v>40</v>
      </c>
      <c r="B310" s="260"/>
      <c r="C310" s="545"/>
      <c r="D310" s="270" t="e">
        <f t="shared" si="4"/>
        <v>#DIV/0!</v>
      </c>
      <c r="E310" s="130"/>
    </row>
    <row r="311" spans="1:5">
      <c r="A311" s="281">
        <v>41</v>
      </c>
      <c r="B311" s="260"/>
      <c r="C311" s="545"/>
      <c r="D311" s="270" t="e">
        <f t="shared" si="4"/>
        <v>#DIV/0!</v>
      </c>
      <c r="E311" s="130"/>
    </row>
    <row r="312" spans="1:5">
      <c r="A312" s="281">
        <v>42</v>
      </c>
      <c r="B312" s="260"/>
      <c r="C312" s="545"/>
      <c r="D312" s="270" t="e">
        <f t="shared" si="4"/>
        <v>#DIV/0!</v>
      </c>
      <c r="E312" s="130"/>
    </row>
    <row r="313" spans="1:5">
      <c r="A313" s="281">
        <v>43</v>
      </c>
      <c r="B313" s="260"/>
      <c r="C313" s="545"/>
      <c r="D313" s="270" t="e">
        <f t="shared" si="4"/>
        <v>#DIV/0!</v>
      </c>
      <c r="E313" s="130"/>
    </row>
    <row r="314" spans="1:5">
      <c r="A314" s="281">
        <v>44</v>
      </c>
      <c r="B314" s="260"/>
      <c r="C314" s="545"/>
      <c r="D314" s="270" t="e">
        <f t="shared" si="4"/>
        <v>#DIV/0!</v>
      </c>
      <c r="E314" s="130"/>
    </row>
    <row r="315" spans="1:5">
      <c r="A315" s="281">
        <v>45</v>
      </c>
      <c r="B315" s="260"/>
      <c r="C315" s="545"/>
      <c r="D315" s="270" t="e">
        <f t="shared" si="4"/>
        <v>#DIV/0!</v>
      </c>
      <c r="E315" s="130"/>
    </row>
    <row r="316" spans="1:5">
      <c r="A316" s="281">
        <v>46</v>
      </c>
      <c r="B316" s="260"/>
      <c r="C316" s="545"/>
      <c r="D316" s="270" t="e">
        <f t="shared" si="4"/>
        <v>#DIV/0!</v>
      </c>
      <c r="E316" s="130"/>
    </row>
    <row r="317" spans="1:5">
      <c r="A317" s="281">
        <v>47</v>
      </c>
      <c r="B317" s="260"/>
      <c r="C317" s="545"/>
      <c r="D317" s="270" t="e">
        <f t="shared" si="4"/>
        <v>#DIV/0!</v>
      </c>
      <c r="E317" s="130"/>
    </row>
    <row r="318" spans="1:5">
      <c r="A318" s="281">
        <v>48</v>
      </c>
      <c r="B318" s="260"/>
      <c r="C318" s="545"/>
      <c r="D318" s="270" t="e">
        <f t="shared" si="4"/>
        <v>#DIV/0!</v>
      </c>
      <c r="E318" s="130"/>
    </row>
    <row r="319" spans="1:5">
      <c r="A319" s="281">
        <v>49</v>
      </c>
      <c r="B319" s="260"/>
      <c r="C319" s="545"/>
      <c r="D319" s="270" t="e">
        <f t="shared" si="4"/>
        <v>#DIV/0!</v>
      </c>
      <c r="E319" s="130"/>
    </row>
    <row r="320" spans="1:5">
      <c r="A320" s="281">
        <v>50</v>
      </c>
      <c r="B320" s="260"/>
      <c r="C320" s="545"/>
      <c r="D320" s="270" t="e">
        <f t="shared" si="4"/>
        <v>#DIV/0!</v>
      </c>
      <c r="E320" s="130"/>
    </row>
    <row r="321" spans="1:5" ht="25.5" customHeight="1">
      <c r="A321" s="268"/>
      <c r="B321" s="257" t="s">
        <v>130</v>
      </c>
      <c r="C321" s="421">
        <f>SUM(C322:C371)</f>
        <v>0</v>
      </c>
      <c r="D321" s="270" t="e">
        <f t="shared" si="4"/>
        <v>#DIV/0!</v>
      </c>
      <c r="E321" s="130"/>
    </row>
    <row r="322" spans="1:5">
      <c r="A322" s="281">
        <v>1</v>
      </c>
      <c r="B322" s="259"/>
      <c r="C322" s="545"/>
      <c r="D322" s="270" t="e">
        <f t="shared" si="4"/>
        <v>#DIV/0!</v>
      </c>
      <c r="E322" s="130"/>
    </row>
    <row r="323" spans="1:5">
      <c r="A323" s="281">
        <v>2</v>
      </c>
      <c r="B323" s="260"/>
      <c r="C323" s="545"/>
      <c r="D323" s="270" t="e">
        <f t="shared" si="4"/>
        <v>#DIV/0!</v>
      </c>
      <c r="E323" s="130"/>
    </row>
    <row r="324" spans="1:5">
      <c r="A324" s="281">
        <v>3</v>
      </c>
      <c r="B324" s="260"/>
      <c r="C324" s="545"/>
      <c r="D324" s="270" t="e">
        <f t="shared" si="4"/>
        <v>#DIV/0!</v>
      </c>
      <c r="E324" s="130"/>
    </row>
    <row r="325" spans="1:5">
      <c r="A325" s="281">
        <v>4</v>
      </c>
      <c r="B325" s="260"/>
      <c r="C325" s="545"/>
      <c r="D325" s="270" t="e">
        <f t="shared" si="4"/>
        <v>#DIV/0!</v>
      </c>
      <c r="E325" s="130"/>
    </row>
    <row r="326" spans="1:5">
      <c r="A326" s="281">
        <v>5</v>
      </c>
      <c r="B326" s="260"/>
      <c r="C326" s="545"/>
      <c r="D326" s="270" t="e">
        <f t="shared" si="4"/>
        <v>#DIV/0!</v>
      </c>
      <c r="E326" s="130"/>
    </row>
    <row r="327" spans="1:5">
      <c r="A327" s="281">
        <v>6</v>
      </c>
      <c r="B327" s="260"/>
      <c r="C327" s="545"/>
      <c r="D327" s="270" t="e">
        <f t="shared" si="4"/>
        <v>#DIV/0!</v>
      </c>
      <c r="E327" s="130"/>
    </row>
    <row r="328" spans="1:5">
      <c r="A328" s="281">
        <v>7</v>
      </c>
      <c r="B328" s="260"/>
      <c r="C328" s="545"/>
      <c r="D328" s="270" t="e">
        <f t="shared" si="4"/>
        <v>#DIV/0!</v>
      </c>
      <c r="E328" s="130"/>
    </row>
    <row r="329" spans="1:5">
      <c r="A329" s="281">
        <v>8</v>
      </c>
      <c r="B329" s="260"/>
      <c r="C329" s="545"/>
      <c r="D329" s="270" t="e">
        <f t="shared" si="4"/>
        <v>#DIV/0!</v>
      </c>
      <c r="E329" s="130"/>
    </row>
    <row r="330" spans="1:5">
      <c r="A330" s="281">
        <v>9</v>
      </c>
      <c r="B330" s="260"/>
      <c r="C330" s="545"/>
      <c r="D330" s="270" t="e">
        <f t="shared" si="4"/>
        <v>#DIV/0!</v>
      </c>
      <c r="E330" s="130"/>
    </row>
    <row r="331" spans="1:5">
      <c r="A331" s="281">
        <v>10</v>
      </c>
      <c r="B331" s="260"/>
      <c r="C331" s="545"/>
      <c r="D331" s="270" t="e">
        <f t="shared" si="4"/>
        <v>#DIV/0!</v>
      </c>
      <c r="E331" s="130"/>
    </row>
    <row r="332" spans="1:5">
      <c r="A332" s="281">
        <v>11</v>
      </c>
      <c r="B332" s="260"/>
      <c r="C332" s="545"/>
      <c r="D332" s="270" t="e">
        <f t="shared" si="4"/>
        <v>#DIV/0!</v>
      </c>
      <c r="E332" s="130"/>
    </row>
    <row r="333" spans="1:5">
      <c r="A333" s="281">
        <v>12</v>
      </c>
      <c r="B333" s="260"/>
      <c r="C333" s="545"/>
      <c r="D333" s="270" t="e">
        <f t="shared" si="4"/>
        <v>#DIV/0!</v>
      </c>
      <c r="E333" s="130"/>
    </row>
    <row r="334" spans="1:5">
      <c r="A334" s="281">
        <v>13</v>
      </c>
      <c r="B334" s="260"/>
      <c r="C334" s="545"/>
      <c r="D334" s="270" t="e">
        <f t="shared" ref="D334:D397" si="5">C334/$C$269</f>
        <v>#DIV/0!</v>
      </c>
      <c r="E334" s="130"/>
    </row>
    <row r="335" spans="1:5">
      <c r="A335" s="281">
        <v>14</v>
      </c>
      <c r="B335" s="260"/>
      <c r="C335" s="545"/>
      <c r="D335" s="270" t="e">
        <f t="shared" si="5"/>
        <v>#DIV/0!</v>
      </c>
      <c r="E335" s="130"/>
    </row>
    <row r="336" spans="1:5">
      <c r="A336" s="281">
        <v>15</v>
      </c>
      <c r="B336" s="260"/>
      <c r="C336" s="545"/>
      <c r="D336" s="270" t="e">
        <f t="shared" si="5"/>
        <v>#DIV/0!</v>
      </c>
      <c r="E336" s="130"/>
    </row>
    <row r="337" spans="1:5">
      <c r="A337" s="281">
        <v>16</v>
      </c>
      <c r="B337" s="260"/>
      <c r="C337" s="545"/>
      <c r="D337" s="270" t="e">
        <f t="shared" si="5"/>
        <v>#DIV/0!</v>
      </c>
      <c r="E337" s="130"/>
    </row>
    <row r="338" spans="1:5">
      <c r="A338" s="281">
        <v>17</v>
      </c>
      <c r="B338" s="260"/>
      <c r="C338" s="545"/>
      <c r="D338" s="270" t="e">
        <f t="shared" si="5"/>
        <v>#DIV/0!</v>
      </c>
      <c r="E338" s="130"/>
    </row>
    <row r="339" spans="1:5">
      <c r="A339" s="281">
        <v>18</v>
      </c>
      <c r="B339" s="260"/>
      <c r="C339" s="545"/>
      <c r="D339" s="270" t="e">
        <f t="shared" si="5"/>
        <v>#DIV/0!</v>
      </c>
      <c r="E339" s="130"/>
    </row>
    <row r="340" spans="1:5">
      <c r="A340" s="281">
        <v>19</v>
      </c>
      <c r="B340" s="260"/>
      <c r="C340" s="545"/>
      <c r="D340" s="270" t="e">
        <f t="shared" si="5"/>
        <v>#DIV/0!</v>
      </c>
      <c r="E340" s="130"/>
    </row>
    <row r="341" spans="1:5">
      <c r="A341" s="281">
        <v>20</v>
      </c>
      <c r="B341" s="260"/>
      <c r="C341" s="545"/>
      <c r="D341" s="270" t="e">
        <f t="shared" si="5"/>
        <v>#DIV/0!</v>
      </c>
      <c r="E341" s="130"/>
    </row>
    <row r="342" spans="1:5">
      <c r="A342" s="281">
        <v>21</v>
      </c>
      <c r="B342" s="260"/>
      <c r="C342" s="545"/>
      <c r="D342" s="270" t="e">
        <f t="shared" si="5"/>
        <v>#DIV/0!</v>
      </c>
      <c r="E342" s="130"/>
    </row>
    <row r="343" spans="1:5">
      <c r="A343" s="281">
        <v>22</v>
      </c>
      <c r="B343" s="260"/>
      <c r="C343" s="545"/>
      <c r="D343" s="270" t="e">
        <f t="shared" si="5"/>
        <v>#DIV/0!</v>
      </c>
      <c r="E343" s="130"/>
    </row>
    <row r="344" spans="1:5">
      <c r="A344" s="281">
        <v>23</v>
      </c>
      <c r="B344" s="260"/>
      <c r="C344" s="545"/>
      <c r="D344" s="270" t="e">
        <f t="shared" si="5"/>
        <v>#DIV/0!</v>
      </c>
      <c r="E344" s="130"/>
    </row>
    <row r="345" spans="1:5">
      <c r="A345" s="281">
        <v>24</v>
      </c>
      <c r="B345" s="260"/>
      <c r="C345" s="545"/>
      <c r="D345" s="270" t="e">
        <f t="shared" si="5"/>
        <v>#DIV/0!</v>
      </c>
      <c r="E345" s="130"/>
    </row>
    <row r="346" spans="1:5">
      <c r="A346" s="281">
        <v>25</v>
      </c>
      <c r="B346" s="260"/>
      <c r="C346" s="545"/>
      <c r="D346" s="270" t="e">
        <f t="shared" si="5"/>
        <v>#DIV/0!</v>
      </c>
      <c r="E346" s="130"/>
    </row>
    <row r="347" spans="1:5">
      <c r="A347" s="281">
        <v>26</v>
      </c>
      <c r="B347" s="260"/>
      <c r="C347" s="545"/>
      <c r="D347" s="270" t="e">
        <f t="shared" si="5"/>
        <v>#DIV/0!</v>
      </c>
      <c r="E347" s="130"/>
    </row>
    <row r="348" spans="1:5">
      <c r="A348" s="281">
        <v>27</v>
      </c>
      <c r="B348" s="260"/>
      <c r="C348" s="545"/>
      <c r="D348" s="270" t="e">
        <f t="shared" si="5"/>
        <v>#DIV/0!</v>
      </c>
      <c r="E348" s="130"/>
    </row>
    <row r="349" spans="1:5">
      <c r="A349" s="281">
        <v>28</v>
      </c>
      <c r="B349" s="260"/>
      <c r="C349" s="545"/>
      <c r="D349" s="270" t="e">
        <f t="shared" si="5"/>
        <v>#DIV/0!</v>
      </c>
      <c r="E349" s="130"/>
    </row>
    <row r="350" spans="1:5">
      <c r="A350" s="281">
        <v>29</v>
      </c>
      <c r="B350" s="260"/>
      <c r="C350" s="545"/>
      <c r="D350" s="270" t="e">
        <f t="shared" si="5"/>
        <v>#DIV/0!</v>
      </c>
      <c r="E350" s="130"/>
    </row>
    <row r="351" spans="1:5">
      <c r="A351" s="281">
        <v>30</v>
      </c>
      <c r="B351" s="260"/>
      <c r="C351" s="545"/>
      <c r="D351" s="270" t="e">
        <f t="shared" si="5"/>
        <v>#DIV/0!</v>
      </c>
      <c r="E351" s="130"/>
    </row>
    <row r="352" spans="1:5">
      <c r="A352" s="281">
        <v>31</v>
      </c>
      <c r="B352" s="260"/>
      <c r="C352" s="545"/>
      <c r="D352" s="270" t="e">
        <f t="shared" si="5"/>
        <v>#DIV/0!</v>
      </c>
      <c r="E352" s="130"/>
    </row>
    <row r="353" spans="1:5">
      <c r="A353" s="281">
        <v>32</v>
      </c>
      <c r="B353" s="260"/>
      <c r="C353" s="545"/>
      <c r="D353" s="270" t="e">
        <f t="shared" si="5"/>
        <v>#DIV/0!</v>
      </c>
      <c r="E353" s="130"/>
    </row>
    <row r="354" spans="1:5">
      <c r="A354" s="281">
        <v>33</v>
      </c>
      <c r="B354" s="260"/>
      <c r="C354" s="545"/>
      <c r="D354" s="270" t="e">
        <f t="shared" si="5"/>
        <v>#DIV/0!</v>
      </c>
      <c r="E354" s="130"/>
    </row>
    <row r="355" spans="1:5">
      <c r="A355" s="281">
        <v>34</v>
      </c>
      <c r="B355" s="260"/>
      <c r="C355" s="545"/>
      <c r="D355" s="270" t="e">
        <f t="shared" si="5"/>
        <v>#DIV/0!</v>
      </c>
      <c r="E355" s="130"/>
    </row>
    <row r="356" spans="1:5">
      <c r="A356" s="281">
        <v>35</v>
      </c>
      <c r="B356" s="260"/>
      <c r="C356" s="545"/>
      <c r="D356" s="270" t="e">
        <f t="shared" si="5"/>
        <v>#DIV/0!</v>
      </c>
      <c r="E356" s="130"/>
    </row>
    <row r="357" spans="1:5">
      <c r="A357" s="281">
        <v>36</v>
      </c>
      <c r="B357" s="260"/>
      <c r="C357" s="545"/>
      <c r="D357" s="270" t="e">
        <f t="shared" si="5"/>
        <v>#DIV/0!</v>
      </c>
      <c r="E357" s="130"/>
    </row>
    <row r="358" spans="1:5">
      <c r="A358" s="281">
        <v>37</v>
      </c>
      <c r="B358" s="260"/>
      <c r="C358" s="545"/>
      <c r="D358" s="270" t="e">
        <f t="shared" si="5"/>
        <v>#DIV/0!</v>
      </c>
      <c r="E358" s="130"/>
    </row>
    <row r="359" spans="1:5">
      <c r="A359" s="281">
        <v>38</v>
      </c>
      <c r="B359" s="260"/>
      <c r="C359" s="545"/>
      <c r="D359" s="270" t="e">
        <f t="shared" si="5"/>
        <v>#DIV/0!</v>
      </c>
      <c r="E359" s="130"/>
    </row>
    <row r="360" spans="1:5">
      <c r="A360" s="281">
        <v>39</v>
      </c>
      <c r="B360" s="260"/>
      <c r="C360" s="545"/>
      <c r="D360" s="270" t="e">
        <f t="shared" si="5"/>
        <v>#DIV/0!</v>
      </c>
      <c r="E360" s="130"/>
    </row>
    <row r="361" spans="1:5">
      <c r="A361" s="281">
        <v>40</v>
      </c>
      <c r="B361" s="260"/>
      <c r="C361" s="545"/>
      <c r="D361" s="270" t="e">
        <f t="shared" si="5"/>
        <v>#DIV/0!</v>
      </c>
      <c r="E361" s="130"/>
    </row>
    <row r="362" spans="1:5">
      <c r="A362" s="281">
        <v>41</v>
      </c>
      <c r="B362" s="260"/>
      <c r="C362" s="545"/>
      <c r="D362" s="270" t="e">
        <f t="shared" si="5"/>
        <v>#DIV/0!</v>
      </c>
      <c r="E362" s="130"/>
    </row>
    <row r="363" spans="1:5">
      <c r="A363" s="281">
        <v>42</v>
      </c>
      <c r="B363" s="260"/>
      <c r="C363" s="545"/>
      <c r="D363" s="270" t="e">
        <f t="shared" si="5"/>
        <v>#DIV/0!</v>
      </c>
      <c r="E363" s="130"/>
    </row>
    <row r="364" spans="1:5">
      <c r="A364" s="281">
        <v>43</v>
      </c>
      <c r="B364" s="260"/>
      <c r="C364" s="545"/>
      <c r="D364" s="270" t="e">
        <f t="shared" si="5"/>
        <v>#DIV/0!</v>
      </c>
      <c r="E364" s="130"/>
    </row>
    <row r="365" spans="1:5">
      <c r="A365" s="281">
        <v>44</v>
      </c>
      <c r="B365" s="260"/>
      <c r="C365" s="545"/>
      <c r="D365" s="270" t="e">
        <f t="shared" si="5"/>
        <v>#DIV/0!</v>
      </c>
      <c r="E365" s="130"/>
    </row>
    <row r="366" spans="1:5">
      <c r="A366" s="281">
        <v>45</v>
      </c>
      <c r="B366" s="260"/>
      <c r="C366" s="545"/>
      <c r="D366" s="270" t="e">
        <f t="shared" si="5"/>
        <v>#DIV/0!</v>
      </c>
      <c r="E366" s="130"/>
    </row>
    <row r="367" spans="1:5">
      <c r="A367" s="281">
        <v>46</v>
      </c>
      <c r="B367" s="260"/>
      <c r="C367" s="545"/>
      <c r="D367" s="270" t="e">
        <f t="shared" si="5"/>
        <v>#DIV/0!</v>
      </c>
      <c r="E367" s="130"/>
    </row>
    <row r="368" spans="1:5">
      <c r="A368" s="281">
        <v>47</v>
      </c>
      <c r="B368" s="260"/>
      <c r="C368" s="545"/>
      <c r="D368" s="270" t="e">
        <f t="shared" si="5"/>
        <v>#DIV/0!</v>
      </c>
      <c r="E368" s="130"/>
    </row>
    <row r="369" spans="1:5">
      <c r="A369" s="281">
        <v>48</v>
      </c>
      <c r="B369" s="260"/>
      <c r="C369" s="545"/>
      <c r="D369" s="270" t="e">
        <f t="shared" si="5"/>
        <v>#DIV/0!</v>
      </c>
      <c r="E369" s="130"/>
    </row>
    <row r="370" spans="1:5">
      <c r="A370" s="281">
        <v>49</v>
      </c>
      <c r="B370" s="260"/>
      <c r="C370" s="545"/>
      <c r="D370" s="270" t="e">
        <f t="shared" si="5"/>
        <v>#DIV/0!</v>
      </c>
      <c r="E370" s="130"/>
    </row>
    <row r="371" spans="1:5">
      <c r="A371" s="281">
        <v>50</v>
      </c>
      <c r="B371" s="260"/>
      <c r="C371" s="545"/>
      <c r="D371" s="270" t="e">
        <f t="shared" si="5"/>
        <v>#DIV/0!</v>
      </c>
      <c r="E371" s="130"/>
    </row>
    <row r="372" spans="1:5" s="287" customFormat="1" ht="25.5" customHeight="1">
      <c r="A372" s="268"/>
      <c r="B372" s="257" t="s">
        <v>559</v>
      </c>
      <c r="C372" s="421">
        <f>SUM(C373:C422)</f>
        <v>0</v>
      </c>
      <c r="D372" s="270" t="e">
        <f t="shared" si="5"/>
        <v>#DIV/0!</v>
      </c>
      <c r="E372" s="290"/>
    </row>
    <row r="373" spans="1:5">
      <c r="A373" s="281">
        <v>1</v>
      </c>
      <c r="B373" s="259"/>
      <c r="C373" s="545"/>
      <c r="D373" s="270" t="e">
        <f t="shared" si="5"/>
        <v>#DIV/0!</v>
      </c>
      <c r="E373" s="130"/>
    </row>
    <row r="374" spans="1:5">
      <c r="A374" s="281">
        <v>2</v>
      </c>
      <c r="B374" s="259"/>
      <c r="C374" s="573"/>
      <c r="D374" s="270" t="e">
        <f t="shared" si="5"/>
        <v>#DIV/0!</v>
      </c>
      <c r="E374" s="130"/>
    </row>
    <row r="375" spans="1:5">
      <c r="A375" s="281">
        <v>3</v>
      </c>
      <c r="B375" s="260"/>
      <c r="C375" s="545"/>
      <c r="D375" s="270" t="e">
        <f t="shared" si="5"/>
        <v>#DIV/0!</v>
      </c>
      <c r="E375" s="130"/>
    </row>
    <row r="376" spans="1:5">
      <c r="A376" s="281">
        <v>4</v>
      </c>
      <c r="B376" s="260"/>
      <c r="C376" s="545"/>
      <c r="D376" s="270" t="e">
        <f t="shared" si="5"/>
        <v>#DIV/0!</v>
      </c>
      <c r="E376" s="130"/>
    </row>
    <row r="377" spans="1:5">
      <c r="A377" s="281">
        <v>5</v>
      </c>
      <c r="B377" s="260"/>
      <c r="C377" s="545"/>
      <c r="D377" s="270" t="e">
        <f t="shared" si="5"/>
        <v>#DIV/0!</v>
      </c>
      <c r="E377" s="130"/>
    </row>
    <row r="378" spans="1:5">
      <c r="A378" s="281">
        <v>6</v>
      </c>
      <c r="B378" s="260"/>
      <c r="C378" s="545"/>
      <c r="D378" s="270" t="e">
        <f t="shared" si="5"/>
        <v>#DIV/0!</v>
      </c>
      <c r="E378" s="130"/>
    </row>
    <row r="379" spans="1:5">
      <c r="A379" s="281">
        <v>7</v>
      </c>
      <c r="B379" s="260"/>
      <c r="C379" s="545"/>
      <c r="D379" s="270" t="e">
        <f t="shared" si="5"/>
        <v>#DIV/0!</v>
      </c>
      <c r="E379" s="130"/>
    </row>
    <row r="380" spans="1:5">
      <c r="A380" s="281">
        <v>8</v>
      </c>
      <c r="B380" s="260"/>
      <c r="C380" s="545"/>
      <c r="D380" s="270" t="e">
        <f t="shared" si="5"/>
        <v>#DIV/0!</v>
      </c>
      <c r="E380" s="130"/>
    </row>
    <row r="381" spans="1:5">
      <c r="A381" s="281">
        <v>9</v>
      </c>
      <c r="B381" s="260"/>
      <c r="C381" s="545"/>
      <c r="D381" s="270" t="e">
        <f t="shared" si="5"/>
        <v>#DIV/0!</v>
      </c>
      <c r="E381" s="130"/>
    </row>
    <row r="382" spans="1:5">
      <c r="A382" s="281">
        <v>10</v>
      </c>
      <c r="B382" s="260"/>
      <c r="C382" s="545"/>
      <c r="D382" s="270" t="e">
        <f t="shared" si="5"/>
        <v>#DIV/0!</v>
      </c>
      <c r="E382" s="130"/>
    </row>
    <row r="383" spans="1:5">
      <c r="A383" s="281">
        <v>11</v>
      </c>
      <c r="B383" s="260"/>
      <c r="C383" s="545"/>
      <c r="D383" s="270" t="e">
        <f t="shared" si="5"/>
        <v>#DIV/0!</v>
      </c>
      <c r="E383" s="130"/>
    </row>
    <row r="384" spans="1:5">
      <c r="A384" s="281">
        <v>12</v>
      </c>
      <c r="B384" s="260"/>
      <c r="C384" s="545"/>
      <c r="D384" s="270" t="e">
        <f t="shared" si="5"/>
        <v>#DIV/0!</v>
      </c>
      <c r="E384" s="130"/>
    </row>
    <row r="385" spans="1:5">
      <c r="A385" s="281">
        <v>13</v>
      </c>
      <c r="B385" s="260"/>
      <c r="C385" s="545"/>
      <c r="D385" s="270" t="e">
        <f t="shared" si="5"/>
        <v>#DIV/0!</v>
      </c>
      <c r="E385" s="130"/>
    </row>
    <row r="386" spans="1:5">
      <c r="A386" s="281">
        <v>14</v>
      </c>
      <c r="B386" s="260"/>
      <c r="C386" s="545"/>
      <c r="D386" s="270" t="e">
        <f t="shared" si="5"/>
        <v>#DIV/0!</v>
      </c>
      <c r="E386" s="130"/>
    </row>
    <row r="387" spans="1:5">
      <c r="A387" s="281">
        <v>15</v>
      </c>
      <c r="B387" s="260"/>
      <c r="C387" s="545"/>
      <c r="D387" s="270" t="e">
        <f t="shared" si="5"/>
        <v>#DIV/0!</v>
      </c>
      <c r="E387" s="130"/>
    </row>
    <row r="388" spans="1:5">
      <c r="A388" s="281">
        <v>16</v>
      </c>
      <c r="B388" s="260"/>
      <c r="C388" s="545"/>
      <c r="D388" s="270" t="e">
        <f t="shared" si="5"/>
        <v>#DIV/0!</v>
      </c>
      <c r="E388" s="130"/>
    </row>
    <row r="389" spans="1:5">
      <c r="A389" s="281">
        <v>17</v>
      </c>
      <c r="B389" s="260"/>
      <c r="C389" s="545"/>
      <c r="D389" s="270" t="e">
        <f t="shared" si="5"/>
        <v>#DIV/0!</v>
      </c>
      <c r="E389" s="130"/>
    </row>
    <row r="390" spans="1:5">
      <c r="A390" s="281">
        <v>18</v>
      </c>
      <c r="B390" s="260"/>
      <c r="C390" s="545"/>
      <c r="D390" s="270" t="e">
        <f t="shared" si="5"/>
        <v>#DIV/0!</v>
      </c>
      <c r="E390" s="130"/>
    </row>
    <row r="391" spans="1:5">
      <c r="A391" s="281">
        <v>19</v>
      </c>
      <c r="B391" s="260"/>
      <c r="C391" s="545"/>
      <c r="D391" s="270" t="e">
        <f t="shared" si="5"/>
        <v>#DIV/0!</v>
      </c>
      <c r="E391" s="130"/>
    </row>
    <row r="392" spans="1:5">
      <c r="A392" s="281">
        <v>20</v>
      </c>
      <c r="B392" s="260"/>
      <c r="C392" s="545"/>
      <c r="D392" s="270" t="e">
        <f t="shared" si="5"/>
        <v>#DIV/0!</v>
      </c>
      <c r="E392" s="130"/>
    </row>
    <row r="393" spans="1:5">
      <c r="A393" s="281">
        <v>21</v>
      </c>
      <c r="B393" s="260"/>
      <c r="C393" s="545"/>
      <c r="D393" s="270" t="e">
        <f t="shared" si="5"/>
        <v>#DIV/0!</v>
      </c>
      <c r="E393" s="130"/>
    </row>
    <row r="394" spans="1:5">
      <c r="A394" s="281">
        <v>22</v>
      </c>
      <c r="B394" s="260"/>
      <c r="C394" s="545"/>
      <c r="D394" s="270" t="e">
        <f t="shared" si="5"/>
        <v>#DIV/0!</v>
      </c>
      <c r="E394" s="130"/>
    </row>
    <row r="395" spans="1:5">
      <c r="A395" s="281">
        <v>23</v>
      </c>
      <c r="B395" s="260"/>
      <c r="C395" s="545"/>
      <c r="D395" s="270" t="e">
        <f t="shared" si="5"/>
        <v>#DIV/0!</v>
      </c>
      <c r="E395" s="130"/>
    </row>
    <row r="396" spans="1:5">
      <c r="A396" s="281">
        <v>24</v>
      </c>
      <c r="B396" s="260"/>
      <c r="C396" s="545"/>
      <c r="D396" s="270" t="e">
        <f t="shared" si="5"/>
        <v>#DIV/0!</v>
      </c>
      <c r="E396" s="130"/>
    </row>
    <row r="397" spans="1:5">
      <c r="A397" s="281">
        <v>25</v>
      </c>
      <c r="B397" s="260"/>
      <c r="C397" s="545"/>
      <c r="D397" s="270" t="e">
        <f t="shared" si="5"/>
        <v>#DIV/0!</v>
      </c>
      <c r="E397" s="130"/>
    </row>
    <row r="398" spans="1:5">
      <c r="A398" s="281">
        <v>26</v>
      </c>
      <c r="B398" s="260"/>
      <c r="C398" s="545"/>
      <c r="D398" s="270" t="e">
        <f t="shared" ref="D398:D461" si="6">C398/$C$269</f>
        <v>#DIV/0!</v>
      </c>
      <c r="E398" s="130"/>
    </row>
    <row r="399" spans="1:5">
      <c r="A399" s="281">
        <v>27</v>
      </c>
      <c r="B399" s="260"/>
      <c r="C399" s="545"/>
      <c r="D399" s="270" t="e">
        <f t="shared" si="6"/>
        <v>#DIV/0!</v>
      </c>
      <c r="E399" s="130"/>
    </row>
    <row r="400" spans="1:5">
      <c r="A400" s="281">
        <v>28</v>
      </c>
      <c r="B400" s="260"/>
      <c r="C400" s="545"/>
      <c r="D400" s="270" t="e">
        <f t="shared" si="6"/>
        <v>#DIV/0!</v>
      </c>
      <c r="E400" s="130"/>
    </row>
    <row r="401" spans="1:5">
      <c r="A401" s="281">
        <v>29</v>
      </c>
      <c r="B401" s="260"/>
      <c r="C401" s="545"/>
      <c r="D401" s="270" t="e">
        <f t="shared" si="6"/>
        <v>#DIV/0!</v>
      </c>
      <c r="E401" s="130"/>
    </row>
    <row r="402" spans="1:5">
      <c r="A402" s="281">
        <v>30</v>
      </c>
      <c r="B402" s="260"/>
      <c r="C402" s="545"/>
      <c r="D402" s="270" t="e">
        <f t="shared" si="6"/>
        <v>#DIV/0!</v>
      </c>
      <c r="E402" s="130"/>
    </row>
    <row r="403" spans="1:5">
      <c r="A403" s="281">
        <v>31</v>
      </c>
      <c r="B403" s="260"/>
      <c r="C403" s="545"/>
      <c r="D403" s="270" t="e">
        <f t="shared" si="6"/>
        <v>#DIV/0!</v>
      </c>
      <c r="E403" s="130"/>
    </row>
    <row r="404" spans="1:5">
      <c r="A404" s="281">
        <v>32</v>
      </c>
      <c r="B404" s="260"/>
      <c r="C404" s="545"/>
      <c r="D404" s="270" t="e">
        <f t="shared" si="6"/>
        <v>#DIV/0!</v>
      </c>
      <c r="E404" s="130"/>
    </row>
    <row r="405" spans="1:5">
      <c r="A405" s="281">
        <v>33</v>
      </c>
      <c r="B405" s="260"/>
      <c r="C405" s="545"/>
      <c r="D405" s="270" t="e">
        <f t="shared" si="6"/>
        <v>#DIV/0!</v>
      </c>
      <c r="E405" s="130"/>
    </row>
    <row r="406" spans="1:5">
      <c r="A406" s="281">
        <v>34</v>
      </c>
      <c r="B406" s="260"/>
      <c r="C406" s="545"/>
      <c r="D406" s="270" t="e">
        <f t="shared" si="6"/>
        <v>#DIV/0!</v>
      </c>
      <c r="E406" s="130"/>
    </row>
    <row r="407" spans="1:5">
      <c r="A407" s="281">
        <v>35</v>
      </c>
      <c r="B407" s="260"/>
      <c r="C407" s="545"/>
      <c r="D407" s="270" t="e">
        <f t="shared" si="6"/>
        <v>#DIV/0!</v>
      </c>
      <c r="E407" s="130"/>
    </row>
    <row r="408" spans="1:5">
      <c r="A408" s="281">
        <v>36</v>
      </c>
      <c r="B408" s="260"/>
      <c r="C408" s="545"/>
      <c r="D408" s="270" t="e">
        <f t="shared" si="6"/>
        <v>#DIV/0!</v>
      </c>
      <c r="E408" s="130"/>
    </row>
    <row r="409" spans="1:5">
      <c r="A409" s="281">
        <v>37</v>
      </c>
      <c r="B409" s="260"/>
      <c r="C409" s="545"/>
      <c r="D409" s="270" t="e">
        <f t="shared" si="6"/>
        <v>#DIV/0!</v>
      </c>
      <c r="E409" s="130"/>
    </row>
    <row r="410" spans="1:5">
      <c r="A410" s="281">
        <v>38</v>
      </c>
      <c r="B410" s="260"/>
      <c r="C410" s="545"/>
      <c r="D410" s="270" t="e">
        <f t="shared" si="6"/>
        <v>#DIV/0!</v>
      </c>
      <c r="E410" s="130"/>
    </row>
    <row r="411" spans="1:5">
      <c r="A411" s="281">
        <v>39</v>
      </c>
      <c r="B411" s="260"/>
      <c r="C411" s="545"/>
      <c r="D411" s="270" t="e">
        <f t="shared" si="6"/>
        <v>#DIV/0!</v>
      </c>
      <c r="E411" s="130"/>
    </row>
    <row r="412" spans="1:5">
      <c r="A412" s="281">
        <v>40</v>
      </c>
      <c r="B412" s="260"/>
      <c r="C412" s="545"/>
      <c r="D412" s="270" t="e">
        <f t="shared" si="6"/>
        <v>#DIV/0!</v>
      </c>
      <c r="E412" s="130"/>
    </row>
    <row r="413" spans="1:5">
      <c r="A413" s="281">
        <v>41</v>
      </c>
      <c r="B413" s="260"/>
      <c r="C413" s="545"/>
      <c r="D413" s="270" t="e">
        <f t="shared" si="6"/>
        <v>#DIV/0!</v>
      </c>
      <c r="E413" s="130"/>
    </row>
    <row r="414" spans="1:5">
      <c r="A414" s="281">
        <v>42</v>
      </c>
      <c r="B414" s="260"/>
      <c r="C414" s="545"/>
      <c r="D414" s="270" t="e">
        <f t="shared" si="6"/>
        <v>#DIV/0!</v>
      </c>
      <c r="E414" s="130"/>
    </row>
    <row r="415" spans="1:5">
      <c r="A415" s="281">
        <v>43</v>
      </c>
      <c r="B415" s="260"/>
      <c r="C415" s="545"/>
      <c r="D415" s="270" t="e">
        <f t="shared" si="6"/>
        <v>#DIV/0!</v>
      </c>
      <c r="E415" s="130"/>
    </row>
    <row r="416" spans="1:5">
      <c r="A416" s="281">
        <v>44</v>
      </c>
      <c r="B416" s="260"/>
      <c r="C416" s="545"/>
      <c r="D416" s="270" t="e">
        <f t="shared" si="6"/>
        <v>#DIV/0!</v>
      </c>
      <c r="E416" s="130"/>
    </row>
    <row r="417" spans="1:5">
      <c r="A417" s="281">
        <v>45</v>
      </c>
      <c r="B417" s="260"/>
      <c r="C417" s="545"/>
      <c r="D417" s="270" t="e">
        <f t="shared" si="6"/>
        <v>#DIV/0!</v>
      </c>
      <c r="E417" s="130"/>
    </row>
    <row r="418" spans="1:5">
      <c r="A418" s="281">
        <v>46</v>
      </c>
      <c r="B418" s="260"/>
      <c r="C418" s="545"/>
      <c r="D418" s="270" t="e">
        <f t="shared" si="6"/>
        <v>#DIV/0!</v>
      </c>
      <c r="E418" s="130"/>
    </row>
    <row r="419" spans="1:5">
      <c r="A419" s="281">
        <v>47</v>
      </c>
      <c r="B419" s="260"/>
      <c r="C419" s="545"/>
      <c r="D419" s="270" t="e">
        <f>C419/$C$269</f>
        <v>#DIV/0!</v>
      </c>
      <c r="E419" s="130"/>
    </row>
    <row r="420" spans="1:5">
      <c r="A420" s="281">
        <v>48</v>
      </c>
      <c r="B420" s="260"/>
      <c r="C420" s="545"/>
      <c r="D420" s="270" t="e">
        <f t="shared" si="6"/>
        <v>#DIV/0!</v>
      </c>
      <c r="E420" s="130"/>
    </row>
    <row r="421" spans="1:5">
      <c r="A421" s="281">
        <v>49</v>
      </c>
      <c r="B421" s="260"/>
      <c r="C421" s="545"/>
      <c r="D421" s="270" t="e">
        <f t="shared" si="6"/>
        <v>#DIV/0!</v>
      </c>
      <c r="E421" s="130"/>
    </row>
    <row r="422" spans="1:5">
      <c r="A422" s="281">
        <v>50</v>
      </c>
      <c r="B422" s="260"/>
      <c r="C422" s="545"/>
      <c r="D422" s="270" t="e">
        <f t="shared" si="6"/>
        <v>#DIV/0!</v>
      </c>
      <c r="E422" s="130"/>
    </row>
    <row r="423" spans="1:5" s="287" customFormat="1" ht="25.5" customHeight="1">
      <c r="A423" s="268"/>
      <c r="B423" s="257" t="s">
        <v>105</v>
      </c>
      <c r="C423" s="421">
        <f>SUM(C424:C473)</f>
        <v>0</v>
      </c>
      <c r="D423" s="270" t="e">
        <f t="shared" si="6"/>
        <v>#DIV/0!</v>
      </c>
      <c r="E423" s="290"/>
    </row>
    <row r="424" spans="1:5">
      <c r="A424" s="281">
        <v>1</v>
      </c>
      <c r="B424" s="261"/>
      <c r="C424" s="559"/>
      <c r="D424" s="270" t="e">
        <f t="shared" si="6"/>
        <v>#DIV/0!</v>
      </c>
      <c r="E424" s="130"/>
    </row>
    <row r="425" spans="1:5">
      <c r="A425" s="281">
        <v>2</v>
      </c>
      <c r="B425" s="261"/>
      <c r="C425" s="574"/>
      <c r="D425" s="270" t="e">
        <f t="shared" si="6"/>
        <v>#DIV/0!</v>
      </c>
      <c r="E425" s="130"/>
    </row>
    <row r="426" spans="1:5">
      <c r="A426" s="281">
        <v>3</v>
      </c>
      <c r="B426" s="172"/>
      <c r="C426" s="559"/>
      <c r="D426" s="270" t="e">
        <f t="shared" si="6"/>
        <v>#DIV/0!</v>
      </c>
      <c r="E426" s="130"/>
    </row>
    <row r="427" spans="1:5">
      <c r="A427" s="281">
        <v>4</v>
      </c>
      <c r="B427" s="172"/>
      <c r="C427" s="559"/>
      <c r="D427" s="270" t="e">
        <f t="shared" si="6"/>
        <v>#DIV/0!</v>
      </c>
      <c r="E427" s="130"/>
    </row>
    <row r="428" spans="1:5">
      <c r="A428" s="281">
        <v>5</v>
      </c>
      <c r="B428" s="172"/>
      <c r="C428" s="559"/>
      <c r="D428" s="270" t="e">
        <f t="shared" si="6"/>
        <v>#DIV/0!</v>
      </c>
      <c r="E428" s="130"/>
    </row>
    <row r="429" spans="1:5">
      <c r="A429" s="281">
        <v>6</v>
      </c>
      <c r="B429" s="172"/>
      <c r="C429" s="559"/>
      <c r="D429" s="270" t="e">
        <f t="shared" si="6"/>
        <v>#DIV/0!</v>
      </c>
      <c r="E429" s="130"/>
    </row>
    <row r="430" spans="1:5">
      <c r="A430" s="281">
        <v>7</v>
      </c>
      <c r="B430" s="172"/>
      <c r="C430" s="559"/>
      <c r="D430" s="270" t="e">
        <f t="shared" si="6"/>
        <v>#DIV/0!</v>
      </c>
      <c r="E430" s="130"/>
    </row>
    <row r="431" spans="1:5">
      <c r="A431" s="281">
        <v>8</v>
      </c>
      <c r="B431" s="172"/>
      <c r="C431" s="559"/>
      <c r="D431" s="270" t="e">
        <f t="shared" si="6"/>
        <v>#DIV/0!</v>
      </c>
      <c r="E431" s="130"/>
    </row>
    <row r="432" spans="1:5">
      <c r="A432" s="281">
        <v>9</v>
      </c>
      <c r="B432" s="172"/>
      <c r="C432" s="559"/>
      <c r="D432" s="270" t="e">
        <f t="shared" si="6"/>
        <v>#DIV/0!</v>
      </c>
      <c r="E432" s="130"/>
    </row>
    <row r="433" spans="1:5">
      <c r="A433" s="281">
        <v>10</v>
      </c>
      <c r="B433" s="172"/>
      <c r="C433" s="559"/>
      <c r="D433" s="270" t="e">
        <f t="shared" si="6"/>
        <v>#DIV/0!</v>
      </c>
      <c r="E433" s="130"/>
    </row>
    <row r="434" spans="1:5">
      <c r="A434" s="281">
        <v>11</v>
      </c>
      <c r="B434" s="172"/>
      <c r="C434" s="559"/>
      <c r="D434" s="270" t="e">
        <f t="shared" si="6"/>
        <v>#DIV/0!</v>
      </c>
      <c r="E434" s="130"/>
    </row>
    <row r="435" spans="1:5">
      <c r="A435" s="281">
        <v>12</v>
      </c>
      <c r="B435" s="172"/>
      <c r="C435" s="559"/>
      <c r="D435" s="270" t="e">
        <f t="shared" si="6"/>
        <v>#DIV/0!</v>
      </c>
      <c r="E435" s="130"/>
    </row>
    <row r="436" spans="1:5">
      <c r="A436" s="281">
        <v>13</v>
      </c>
      <c r="B436" s="172"/>
      <c r="C436" s="559"/>
      <c r="D436" s="270" t="e">
        <f t="shared" si="6"/>
        <v>#DIV/0!</v>
      </c>
      <c r="E436" s="130"/>
    </row>
    <row r="437" spans="1:5">
      <c r="A437" s="281">
        <v>14</v>
      </c>
      <c r="B437" s="172"/>
      <c r="C437" s="559"/>
      <c r="D437" s="270" t="e">
        <f t="shared" si="6"/>
        <v>#DIV/0!</v>
      </c>
      <c r="E437" s="130"/>
    </row>
    <row r="438" spans="1:5">
      <c r="A438" s="281">
        <v>15</v>
      </c>
      <c r="B438" s="172"/>
      <c r="C438" s="559"/>
      <c r="D438" s="270" t="e">
        <f t="shared" si="6"/>
        <v>#DIV/0!</v>
      </c>
      <c r="E438" s="130"/>
    </row>
    <row r="439" spans="1:5">
      <c r="A439" s="281">
        <v>16</v>
      </c>
      <c r="B439" s="172"/>
      <c r="C439" s="559"/>
      <c r="D439" s="270" t="e">
        <f t="shared" si="6"/>
        <v>#DIV/0!</v>
      </c>
      <c r="E439" s="130"/>
    </row>
    <row r="440" spans="1:5">
      <c r="A440" s="281">
        <v>17</v>
      </c>
      <c r="B440" s="172"/>
      <c r="C440" s="559"/>
      <c r="D440" s="270" t="e">
        <f t="shared" si="6"/>
        <v>#DIV/0!</v>
      </c>
      <c r="E440" s="130"/>
    </row>
    <row r="441" spans="1:5">
      <c r="A441" s="281">
        <v>18</v>
      </c>
      <c r="B441" s="172"/>
      <c r="C441" s="559"/>
      <c r="D441" s="270" t="e">
        <f t="shared" si="6"/>
        <v>#DIV/0!</v>
      </c>
      <c r="E441" s="130"/>
    </row>
    <row r="442" spans="1:5">
      <c r="A442" s="281">
        <v>19</v>
      </c>
      <c r="B442" s="172"/>
      <c r="C442" s="559"/>
      <c r="D442" s="270" t="e">
        <f t="shared" si="6"/>
        <v>#DIV/0!</v>
      </c>
      <c r="E442" s="130"/>
    </row>
    <row r="443" spans="1:5">
      <c r="A443" s="281">
        <v>20</v>
      </c>
      <c r="B443" s="172"/>
      <c r="C443" s="559"/>
      <c r="D443" s="270" t="e">
        <f t="shared" si="6"/>
        <v>#DIV/0!</v>
      </c>
      <c r="E443" s="130"/>
    </row>
    <row r="444" spans="1:5">
      <c r="A444" s="281">
        <v>21</v>
      </c>
      <c r="B444" s="172"/>
      <c r="C444" s="559"/>
      <c r="D444" s="270" t="e">
        <f t="shared" si="6"/>
        <v>#DIV/0!</v>
      </c>
      <c r="E444" s="130"/>
    </row>
    <row r="445" spans="1:5">
      <c r="A445" s="281">
        <v>22</v>
      </c>
      <c r="B445" s="172"/>
      <c r="C445" s="559"/>
      <c r="D445" s="270" t="e">
        <f t="shared" si="6"/>
        <v>#DIV/0!</v>
      </c>
      <c r="E445" s="130"/>
    </row>
    <row r="446" spans="1:5">
      <c r="A446" s="281">
        <v>23</v>
      </c>
      <c r="B446" s="172"/>
      <c r="C446" s="559"/>
      <c r="D446" s="270" t="e">
        <f t="shared" si="6"/>
        <v>#DIV/0!</v>
      </c>
      <c r="E446" s="130"/>
    </row>
    <row r="447" spans="1:5">
      <c r="A447" s="281">
        <v>24</v>
      </c>
      <c r="B447" s="172"/>
      <c r="C447" s="559"/>
      <c r="D447" s="270" t="e">
        <f t="shared" si="6"/>
        <v>#DIV/0!</v>
      </c>
      <c r="E447" s="130"/>
    </row>
    <row r="448" spans="1:5">
      <c r="A448" s="281">
        <v>25</v>
      </c>
      <c r="B448" s="172"/>
      <c r="C448" s="559"/>
      <c r="D448" s="270" t="e">
        <f t="shared" si="6"/>
        <v>#DIV/0!</v>
      </c>
      <c r="E448" s="130"/>
    </row>
    <row r="449" spans="1:5">
      <c r="A449" s="281">
        <v>26</v>
      </c>
      <c r="B449" s="172"/>
      <c r="C449" s="559"/>
      <c r="D449" s="270" t="e">
        <f t="shared" si="6"/>
        <v>#DIV/0!</v>
      </c>
      <c r="E449" s="130"/>
    </row>
    <row r="450" spans="1:5">
      <c r="A450" s="281">
        <v>27</v>
      </c>
      <c r="B450" s="172"/>
      <c r="C450" s="559"/>
      <c r="D450" s="270" t="e">
        <f t="shared" si="6"/>
        <v>#DIV/0!</v>
      </c>
      <c r="E450" s="130"/>
    </row>
    <row r="451" spans="1:5">
      <c r="A451" s="281">
        <v>28</v>
      </c>
      <c r="B451" s="172"/>
      <c r="C451" s="559"/>
      <c r="D451" s="270" t="e">
        <f t="shared" si="6"/>
        <v>#DIV/0!</v>
      </c>
      <c r="E451" s="130"/>
    </row>
    <row r="452" spans="1:5">
      <c r="A452" s="281">
        <v>29</v>
      </c>
      <c r="B452" s="172"/>
      <c r="C452" s="559"/>
      <c r="D452" s="270" t="e">
        <f t="shared" si="6"/>
        <v>#DIV/0!</v>
      </c>
      <c r="E452" s="130"/>
    </row>
    <row r="453" spans="1:5">
      <c r="A453" s="281">
        <v>30</v>
      </c>
      <c r="B453" s="172"/>
      <c r="C453" s="559"/>
      <c r="D453" s="270" t="e">
        <f t="shared" si="6"/>
        <v>#DIV/0!</v>
      </c>
      <c r="E453" s="130"/>
    </row>
    <row r="454" spans="1:5">
      <c r="A454" s="281">
        <v>31</v>
      </c>
      <c r="B454" s="172"/>
      <c r="C454" s="559"/>
      <c r="D454" s="270" t="e">
        <f t="shared" si="6"/>
        <v>#DIV/0!</v>
      </c>
      <c r="E454" s="130"/>
    </row>
    <row r="455" spans="1:5">
      <c r="A455" s="281">
        <v>32</v>
      </c>
      <c r="B455" s="172"/>
      <c r="C455" s="559"/>
      <c r="D455" s="270" t="e">
        <f t="shared" si="6"/>
        <v>#DIV/0!</v>
      </c>
      <c r="E455" s="130"/>
    </row>
    <row r="456" spans="1:5">
      <c r="A456" s="281">
        <v>33</v>
      </c>
      <c r="B456" s="172"/>
      <c r="C456" s="559"/>
      <c r="D456" s="270" t="e">
        <f t="shared" si="6"/>
        <v>#DIV/0!</v>
      </c>
      <c r="E456" s="130"/>
    </row>
    <row r="457" spans="1:5">
      <c r="A457" s="281">
        <v>34</v>
      </c>
      <c r="B457" s="172"/>
      <c r="C457" s="559"/>
      <c r="D457" s="270" t="e">
        <f t="shared" si="6"/>
        <v>#DIV/0!</v>
      </c>
      <c r="E457" s="130"/>
    </row>
    <row r="458" spans="1:5">
      <c r="A458" s="281">
        <v>35</v>
      </c>
      <c r="B458" s="172"/>
      <c r="C458" s="559"/>
      <c r="D458" s="270" t="e">
        <f t="shared" si="6"/>
        <v>#DIV/0!</v>
      </c>
      <c r="E458" s="130"/>
    </row>
    <row r="459" spans="1:5">
      <c r="A459" s="281">
        <v>36</v>
      </c>
      <c r="B459" s="172"/>
      <c r="C459" s="559"/>
      <c r="D459" s="270" t="e">
        <f t="shared" si="6"/>
        <v>#DIV/0!</v>
      </c>
      <c r="E459" s="130"/>
    </row>
    <row r="460" spans="1:5">
      <c r="A460" s="281">
        <v>37</v>
      </c>
      <c r="B460" s="172"/>
      <c r="C460" s="559"/>
      <c r="D460" s="270" t="e">
        <f t="shared" si="6"/>
        <v>#DIV/0!</v>
      </c>
      <c r="E460" s="130"/>
    </row>
    <row r="461" spans="1:5">
      <c r="A461" s="281">
        <v>38</v>
      </c>
      <c r="B461" s="172"/>
      <c r="C461" s="559"/>
      <c r="D461" s="270" t="e">
        <f t="shared" si="6"/>
        <v>#DIV/0!</v>
      </c>
      <c r="E461" s="130"/>
    </row>
    <row r="462" spans="1:5">
      <c r="A462" s="281">
        <v>39</v>
      </c>
      <c r="B462" s="172"/>
      <c r="C462" s="559"/>
      <c r="D462" s="270" t="e">
        <f t="shared" ref="D462:D473" si="7">C462/$C$269</f>
        <v>#DIV/0!</v>
      </c>
      <c r="E462" s="130"/>
    </row>
    <row r="463" spans="1:5">
      <c r="A463" s="281">
        <v>40</v>
      </c>
      <c r="B463" s="172"/>
      <c r="C463" s="559"/>
      <c r="D463" s="270" t="e">
        <f t="shared" si="7"/>
        <v>#DIV/0!</v>
      </c>
      <c r="E463" s="130"/>
    </row>
    <row r="464" spans="1:5">
      <c r="A464" s="281">
        <v>41</v>
      </c>
      <c r="B464" s="172"/>
      <c r="C464" s="559"/>
      <c r="D464" s="270" t="e">
        <f t="shared" si="7"/>
        <v>#DIV/0!</v>
      </c>
      <c r="E464" s="130"/>
    </row>
    <row r="465" spans="1:5">
      <c r="A465" s="281">
        <v>42</v>
      </c>
      <c r="B465" s="172"/>
      <c r="C465" s="559"/>
      <c r="D465" s="270" t="e">
        <f t="shared" si="7"/>
        <v>#DIV/0!</v>
      </c>
      <c r="E465" s="130"/>
    </row>
    <row r="466" spans="1:5">
      <c r="A466" s="281">
        <v>43</v>
      </c>
      <c r="B466" s="172"/>
      <c r="C466" s="559"/>
      <c r="D466" s="270" t="e">
        <f t="shared" si="7"/>
        <v>#DIV/0!</v>
      </c>
      <c r="E466" s="130"/>
    </row>
    <row r="467" spans="1:5">
      <c r="A467" s="281">
        <v>44</v>
      </c>
      <c r="B467" s="172"/>
      <c r="C467" s="559"/>
      <c r="D467" s="270" t="e">
        <f t="shared" si="7"/>
        <v>#DIV/0!</v>
      </c>
      <c r="E467" s="130"/>
    </row>
    <row r="468" spans="1:5">
      <c r="A468" s="281">
        <v>45</v>
      </c>
      <c r="B468" s="172"/>
      <c r="C468" s="559"/>
      <c r="D468" s="270" t="e">
        <f t="shared" si="7"/>
        <v>#DIV/0!</v>
      </c>
      <c r="E468" s="130"/>
    </row>
    <row r="469" spans="1:5">
      <c r="A469" s="281">
        <v>46</v>
      </c>
      <c r="B469" s="172"/>
      <c r="C469" s="559"/>
      <c r="D469" s="270" t="e">
        <f t="shared" si="7"/>
        <v>#DIV/0!</v>
      </c>
      <c r="E469" s="130"/>
    </row>
    <row r="470" spans="1:5">
      <c r="A470" s="281">
        <v>47</v>
      </c>
      <c r="B470" s="172"/>
      <c r="C470" s="559"/>
      <c r="D470" s="270" t="e">
        <f t="shared" si="7"/>
        <v>#DIV/0!</v>
      </c>
      <c r="E470" s="130"/>
    </row>
    <row r="471" spans="1:5">
      <c r="A471" s="281">
        <v>48</v>
      </c>
      <c r="B471" s="172"/>
      <c r="C471" s="559"/>
      <c r="D471" s="270" t="e">
        <f t="shared" si="7"/>
        <v>#DIV/0!</v>
      </c>
      <c r="E471" s="130"/>
    </row>
    <row r="472" spans="1:5">
      <c r="A472" s="281">
        <v>49</v>
      </c>
      <c r="B472" s="172"/>
      <c r="C472" s="559"/>
      <c r="D472" s="270" t="e">
        <f t="shared" si="7"/>
        <v>#DIV/0!</v>
      </c>
      <c r="E472" s="130"/>
    </row>
    <row r="473" spans="1:5" ht="16.5" thickBot="1">
      <c r="A473" s="282">
        <v>50</v>
      </c>
      <c r="B473" s="267"/>
      <c r="C473" s="575"/>
      <c r="D473" s="280" t="e">
        <f t="shared" si="7"/>
        <v>#DIV/0!</v>
      </c>
      <c r="E473" s="130"/>
    </row>
  </sheetData>
  <sheetProtection algorithmName="SHA-512" hashValue="m/ML4rf5q6NvuLqYn7HuGyoKMSa+0nl1GiuyQPvPvyXXWids4YdMu2T8j2rMdUtwcE/Sq9HSmiSd08NcThMJgg==" saltValue="lxv5VdyChyvHdAx8SFo1fA==" spinCount="100000" sheet="1" objects="1" scenarios="1" selectLockedCells="1"/>
  <mergeCells count="2">
    <mergeCell ref="A8:B8"/>
    <mergeCell ref="A267:B267"/>
  </mergeCells>
  <dataValidations count="1">
    <dataValidation type="decimal" operator="greaterThanOrEqual" allowBlank="1" showInputMessage="1" showErrorMessage="1" sqref="C10:C265 C269:C473" xr:uid="{00000000-0002-0000-0900-000000000000}">
      <formula1>0</formula1>
    </dataValidation>
  </dataValidations>
  <printOptions horizontalCentered="1" gridLinesSet="0"/>
  <pageMargins left="0.5" right="0.5" top="0.5" bottom="0.5" header="0.35" footer="0.35"/>
  <pageSetup scale="86" fitToHeight="9999" orientation="portrait" horizontalDpi="300" verticalDpi="300" r:id="rId1"/>
  <headerFooter alignWithMargins="0">
    <oddHeader>&amp;CMBK105&amp;L&amp;R</oddHeader>
    <oddFooter>&amp;CPage &amp;P of &amp;N&amp;L&amp;R</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1000000}">
          <x14:formula1>
            <xm:f>'Institution Type Key'!$D$6:$D$14</xm:f>
          </x14:formula1>
          <xm:sqref>B5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9">
    <tabColor rgb="FFFF0000"/>
    <pageSetUpPr fitToPage="1"/>
  </sheetPr>
  <dimension ref="A1:J47"/>
  <sheetViews>
    <sheetView showGridLines="0" topLeftCell="A25" zoomScale="110" zoomScaleNormal="110" zoomScaleSheetLayoutView="100" workbookViewId="0">
      <selection activeCell="C45" sqref="C45"/>
    </sheetView>
  </sheetViews>
  <sheetFormatPr defaultColWidth="11.42578125" defaultRowHeight="15.75"/>
  <cols>
    <col min="1" max="1" width="8.5703125" style="42" customWidth="1"/>
    <col min="2" max="2" width="51" style="42" customWidth="1"/>
    <col min="3" max="3" width="21.5703125" style="42" customWidth="1"/>
    <col min="4" max="4" width="29.42578125" style="42" bestFit="1" customWidth="1"/>
    <col min="5" max="253" width="11.42578125" style="42"/>
    <col min="254" max="254" width="50.42578125" style="42" customWidth="1"/>
    <col min="255" max="255" width="46.42578125" style="42" customWidth="1"/>
    <col min="256" max="509" width="11.42578125" style="42"/>
    <col min="510" max="510" width="50.42578125" style="42" customWidth="1"/>
    <col min="511" max="511" width="46.42578125" style="42" customWidth="1"/>
    <col min="512" max="765" width="11.42578125" style="42"/>
    <col min="766" max="766" width="50.42578125" style="42" customWidth="1"/>
    <col min="767" max="767" width="46.42578125" style="42" customWidth="1"/>
    <col min="768" max="1021" width="11.42578125" style="42"/>
    <col min="1022" max="1022" width="50.42578125" style="42" customWidth="1"/>
    <col min="1023" max="1023" width="46.42578125" style="42" customWidth="1"/>
    <col min="1024" max="1277" width="11.42578125" style="42"/>
    <col min="1278" max="1278" width="50.42578125" style="42" customWidth="1"/>
    <col min="1279" max="1279" width="46.42578125" style="42" customWidth="1"/>
    <col min="1280" max="1533" width="11.42578125" style="42"/>
    <col min="1534" max="1534" width="50.42578125" style="42" customWidth="1"/>
    <col min="1535" max="1535" width="46.42578125" style="42" customWidth="1"/>
    <col min="1536" max="1789" width="11.42578125" style="42"/>
    <col min="1790" max="1790" width="50.42578125" style="42" customWidth="1"/>
    <col min="1791" max="1791" width="46.42578125" style="42" customWidth="1"/>
    <col min="1792" max="2045" width="11.42578125" style="42"/>
    <col min="2046" max="2046" width="50.42578125" style="42" customWidth="1"/>
    <col min="2047" max="2047" width="46.42578125" style="42" customWidth="1"/>
    <col min="2048" max="2301" width="11.42578125" style="42"/>
    <col min="2302" max="2302" width="50.42578125" style="42" customWidth="1"/>
    <col min="2303" max="2303" width="46.42578125" style="42" customWidth="1"/>
    <col min="2304" max="2557" width="11.42578125" style="42"/>
    <col min="2558" max="2558" width="50.42578125" style="42" customWidth="1"/>
    <col min="2559" max="2559" width="46.42578125" style="42" customWidth="1"/>
    <col min="2560" max="2813" width="11.42578125" style="42"/>
    <col min="2814" max="2814" width="50.42578125" style="42" customWidth="1"/>
    <col min="2815" max="2815" width="46.42578125" style="42" customWidth="1"/>
    <col min="2816" max="3069" width="11.42578125" style="42"/>
    <col min="3070" max="3070" width="50.42578125" style="42" customWidth="1"/>
    <col min="3071" max="3071" width="46.42578125" style="42" customWidth="1"/>
    <col min="3072" max="3325" width="11.42578125" style="42"/>
    <col min="3326" max="3326" width="50.42578125" style="42" customWidth="1"/>
    <col min="3327" max="3327" width="46.42578125" style="42" customWidth="1"/>
    <col min="3328" max="3581" width="11.42578125" style="42"/>
    <col min="3582" max="3582" width="50.42578125" style="42" customWidth="1"/>
    <col min="3583" max="3583" width="46.42578125" style="42" customWidth="1"/>
    <col min="3584" max="3837" width="11.42578125" style="42"/>
    <col min="3838" max="3838" width="50.42578125" style="42" customWidth="1"/>
    <col min="3839" max="3839" width="46.42578125" style="42" customWidth="1"/>
    <col min="3840" max="4093" width="11.42578125" style="42"/>
    <col min="4094" max="4094" width="50.42578125" style="42" customWidth="1"/>
    <col min="4095" max="4095" width="46.42578125" style="42" customWidth="1"/>
    <col min="4096" max="4349" width="11.42578125" style="42"/>
    <col min="4350" max="4350" width="50.42578125" style="42" customWidth="1"/>
    <col min="4351" max="4351" width="46.42578125" style="42" customWidth="1"/>
    <col min="4352" max="4605" width="11.42578125" style="42"/>
    <col min="4606" max="4606" width="50.42578125" style="42" customWidth="1"/>
    <col min="4607" max="4607" width="46.42578125" style="42" customWidth="1"/>
    <col min="4608" max="4861" width="11.42578125" style="42"/>
    <col min="4862" max="4862" width="50.42578125" style="42" customWidth="1"/>
    <col min="4863" max="4863" width="46.42578125" style="42" customWidth="1"/>
    <col min="4864" max="5117" width="11.42578125" style="42"/>
    <col min="5118" max="5118" width="50.42578125" style="42" customWidth="1"/>
    <col min="5119" max="5119" width="46.42578125" style="42" customWidth="1"/>
    <col min="5120" max="5373" width="11.42578125" style="42"/>
    <col min="5374" max="5374" width="50.42578125" style="42" customWidth="1"/>
    <col min="5375" max="5375" width="46.42578125" style="42" customWidth="1"/>
    <col min="5376" max="5629" width="11.42578125" style="42"/>
    <col min="5630" max="5630" width="50.42578125" style="42" customWidth="1"/>
    <col min="5631" max="5631" width="46.42578125" style="42" customWidth="1"/>
    <col min="5632" max="5885" width="11.42578125" style="42"/>
    <col min="5886" max="5886" width="50.42578125" style="42" customWidth="1"/>
    <col min="5887" max="5887" width="46.42578125" style="42" customWidth="1"/>
    <col min="5888" max="6141" width="11.42578125" style="42"/>
    <col min="6142" max="6142" width="50.42578125" style="42" customWidth="1"/>
    <col min="6143" max="6143" width="46.42578125" style="42" customWidth="1"/>
    <col min="6144" max="6397" width="11.42578125" style="42"/>
    <col min="6398" max="6398" width="50.42578125" style="42" customWidth="1"/>
    <col min="6399" max="6399" width="46.42578125" style="42" customWidth="1"/>
    <col min="6400" max="6653" width="11.42578125" style="42"/>
    <col min="6654" max="6654" width="50.42578125" style="42" customWidth="1"/>
    <col min="6655" max="6655" width="46.42578125" style="42" customWidth="1"/>
    <col min="6656" max="6909" width="11.42578125" style="42"/>
    <col min="6910" max="6910" width="50.42578125" style="42" customWidth="1"/>
    <col min="6911" max="6911" width="46.42578125" style="42" customWidth="1"/>
    <col min="6912" max="7165" width="11.42578125" style="42"/>
    <col min="7166" max="7166" width="50.42578125" style="42" customWidth="1"/>
    <col min="7167" max="7167" width="46.42578125" style="42" customWidth="1"/>
    <col min="7168" max="7421" width="11.42578125" style="42"/>
    <col min="7422" max="7422" width="50.42578125" style="42" customWidth="1"/>
    <col min="7423" max="7423" width="46.42578125" style="42" customWidth="1"/>
    <col min="7424" max="7677" width="11.42578125" style="42"/>
    <col min="7678" max="7678" width="50.42578125" style="42" customWidth="1"/>
    <col min="7679" max="7679" width="46.42578125" style="42" customWidth="1"/>
    <col min="7680" max="7933" width="11.42578125" style="42"/>
    <col min="7934" max="7934" width="50.42578125" style="42" customWidth="1"/>
    <col min="7935" max="7935" width="46.42578125" style="42" customWidth="1"/>
    <col min="7936" max="8189" width="11.42578125" style="42"/>
    <col min="8190" max="8190" width="50.42578125" style="42" customWidth="1"/>
    <col min="8191" max="8191" width="46.42578125" style="42" customWidth="1"/>
    <col min="8192" max="8445" width="11.42578125" style="42"/>
    <col min="8446" max="8446" width="50.42578125" style="42" customWidth="1"/>
    <col min="8447" max="8447" width="46.42578125" style="42" customWidth="1"/>
    <col min="8448" max="8701" width="11.42578125" style="42"/>
    <col min="8702" max="8702" width="50.42578125" style="42" customWidth="1"/>
    <col min="8703" max="8703" width="46.42578125" style="42" customWidth="1"/>
    <col min="8704" max="8957" width="11.42578125" style="42"/>
    <col min="8958" max="8958" width="50.42578125" style="42" customWidth="1"/>
    <col min="8959" max="8959" width="46.42578125" style="42" customWidth="1"/>
    <col min="8960" max="9213" width="11.42578125" style="42"/>
    <col min="9214" max="9214" width="50.42578125" style="42" customWidth="1"/>
    <col min="9215" max="9215" width="46.42578125" style="42" customWidth="1"/>
    <col min="9216" max="9469" width="11.42578125" style="42"/>
    <col min="9470" max="9470" width="50.42578125" style="42" customWidth="1"/>
    <col min="9471" max="9471" width="46.42578125" style="42" customWidth="1"/>
    <col min="9472" max="9725" width="11.42578125" style="42"/>
    <col min="9726" max="9726" width="50.42578125" style="42" customWidth="1"/>
    <col min="9727" max="9727" width="46.42578125" style="42" customWidth="1"/>
    <col min="9728" max="9981" width="11.42578125" style="42"/>
    <col min="9982" max="9982" width="50.42578125" style="42" customWidth="1"/>
    <col min="9983" max="9983" width="46.42578125" style="42" customWidth="1"/>
    <col min="9984" max="10237" width="11.42578125" style="42"/>
    <col min="10238" max="10238" width="50.42578125" style="42" customWidth="1"/>
    <col min="10239" max="10239" width="46.42578125" style="42" customWidth="1"/>
    <col min="10240" max="10493" width="11.42578125" style="42"/>
    <col min="10494" max="10494" width="50.42578125" style="42" customWidth="1"/>
    <col min="10495" max="10495" width="46.42578125" style="42" customWidth="1"/>
    <col min="10496" max="10749" width="11.42578125" style="42"/>
    <col min="10750" max="10750" width="50.42578125" style="42" customWidth="1"/>
    <col min="10751" max="10751" width="46.42578125" style="42" customWidth="1"/>
    <col min="10752" max="11005" width="11.42578125" style="42"/>
    <col min="11006" max="11006" width="50.42578125" style="42" customWidth="1"/>
    <col min="11007" max="11007" width="46.42578125" style="42" customWidth="1"/>
    <col min="11008" max="11261" width="11.42578125" style="42"/>
    <col min="11262" max="11262" width="50.42578125" style="42" customWidth="1"/>
    <col min="11263" max="11263" width="46.42578125" style="42" customWidth="1"/>
    <col min="11264" max="11517" width="11.42578125" style="42"/>
    <col min="11518" max="11518" width="50.42578125" style="42" customWidth="1"/>
    <col min="11519" max="11519" width="46.42578125" style="42" customWidth="1"/>
    <col min="11520" max="11773" width="11.42578125" style="42"/>
    <col min="11774" max="11774" width="50.42578125" style="42" customWidth="1"/>
    <col min="11775" max="11775" width="46.42578125" style="42" customWidth="1"/>
    <col min="11776" max="12029" width="11.42578125" style="42"/>
    <col min="12030" max="12030" width="50.42578125" style="42" customWidth="1"/>
    <col min="12031" max="12031" width="46.42578125" style="42" customWidth="1"/>
    <col min="12032" max="12285" width="11.42578125" style="42"/>
    <col min="12286" max="12286" width="50.42578125" style="42" customWidth="1"/>
    <col min="12287" max="12287" width="46.42578125" style="42" customWidth="1"/>
    <col min="12288" max="12541" width="11.42578125" style="42"/>
    <col min="12542" max="12542" width="50.42578125" style="42" customWidth="1"/>
    <col min="12543" max="12543" width="46.42578125" style="42" customWidth="1"/>
    <col min="12544" max="12797" width="11.42578125" style="42"/>
    <col min="12798" max="12798" width="50.42578125" style="42" customWidth="1"/>
    <col min="12799" max="12799" width="46.42578125" style="42" customWidth="1"/>
    <col min="12800" max="13053" width="11.42578125" style="42"/>
    <col min="13054" max="13054" width="50.42578125" style="42" customWidth="1"/>
    <col min="13055" max="13055" width="46.42578125" style="42" customWidth="1"/>
    <col min="13056" max="13309" width="11.42578125" style="42"/>
    <col min="13310" max="13310" width="50.42578125" style="42" customWidth="1"/>
    <col min="13311" max="13311" width="46.42578125" style="42" customWidth="1"/>
    <col min="13312" max="13565" width="11.42578125" style="42"/>
    <col min="13566" max="13566" width="50.42578125" style="42" customWidth="1"/>
    <col min="13567" max="13567" width="46.42578125" style="42" customWidth="1"/>
    <col min="13568" max="13821" width="11.42578125" style="42"/>
    <col min="13822" max="13822" width="50.42578125" style="42" customWidth="1"/>
    <col min="13823" max="13823" width="46.42578125" style="42" customWidth="1"/>
    <col min="13824" max="14077" width="11.42578125" style="42"/>
    <col min="14078" max="14078" width="50.42578125" style="42" customWidth="1"/>
    <col min="14079" max="14079" width="46.42578125" style="42" customWidth="1"/>
    <col min="14080" max="14333" width="11.42578125" style="42"/>
    <col min="14334" max="14334" width="50.42578125" style="42" customWidth="1"/>
    <col min="14335" max="14335" width="46.42578125" style="42" customWidth="1"/>
    <col min="14336" max="14589" width="11.42578125" style="42"/>
    <col min="14590" max="14590" width="50.42578125" style="42" customWidth="1"/>
    <col min="14591" max="14591" width="46.42578125" style="42" customWidth="1"/>
    <col min="14592" max="14845" width="11.42578125" style="42"/>
    <col min="14846" max="14846" width="50.42578125" style="42" customWidth="1"/>
    <col min="14847" max="14847" width="46.42578125" style="42" customWidth="1"/>
    <col min="14848" max="15101" width="11.42578125" style="42"/>
    <col min="15102" max="15102" width="50.42578125" style="42" customWidth="1"/>
    <col min="15103" max="15103" width="46.42578125" style="42" customWidth="1"/>
    <col min="15104" max="15357" width="11.42578125" style="42"/>
    <col min="15358" max="15358" width="50.42578125" style="42" customWidth="1"/>
    <col min="15359" max="15359" width="46.42578125" style="42" customWidth="1"/>
    <col min="15360" max="15613" width="11.42578125" style="42"/>
    <col min="15614" max="15614" width="50.42578125" style="42" customWidth="1"/>
    <col min="15615" max="15615" width="46.42578125" style="42" customWidth="1"/>
    <col min="15616" max="15869" width="11.42578125" style="42"/>
    <col min="15870" max="15870" width="50.42578125" style="42" customWidth="1"/>
    <col min="15871" max="15871" width="46.42578125" style="42" customWidth="1"/>
    <col min="15872" max="16125" width="11.42578125" style="42"/>
    <col min="16126" max="16126" width="50.42578125" style="42" customWidth="1"/>
    <col min="16127" max="16127" width="46.42578125" style="42" customWidth="1"/>
    <col min="16128" max="16384" width="11.42578125" style="42"/>
  </cols>
  <sheetData>
    <row r="1" spans="1:10" s="348" customFormat="1">
      <c r="A1" s="708" t="s">
        <v>2150</v>
      </c>
      <c r="B1" s="738"/>
      <c r="C1" s="709" t="s">
        <v>489</v>
      </c>
      <c r="D1" s="711"/>
      <c r="E1" s="736"/>
      <c r="F1" s="737"/>
      <c r="G1" s="737"/>
      <c r="H1" s="737"/>
      <c r="I1" s="737"/>
      <c r="J1" s="737"/>
    </row>
    <row r="2" spans="1:10" s="348" customFormat="1" ht="0.6" customHeight="1">
      <c r="A2" s="739"/>
      <c r="B2" s="710"/>
      <c r="C2" s="710"/>
      <c r="D2" s="711"/>
      <c r="E2" s="711"/>
      <c r="F2" s="737"/>
      <c r="G2" s="737"/>
      <c r="H2" s="737"/>
      <c r="I2" s="737"/>
      <c r="J2" s="737"/>
    </row>
    <row r="3" spans="1:10" s="348" customFormat="1" ht="12.95" customHeight="1">
      <c r="A3" s="740" t="s">
        <v>178</v>
      </c>
      <c r="B3" s="741">
        <f>'AF100'!C3</f>
        <v>0</v>
      </c>
      <c r="C3" s="710"/>
      <c r="D3" s="711"/>
      <c r="E3" s="711"/>
      <c r="F3" s="737"/>
      <c r="G3" s="737"/>
      <c r="H3" s="737"/>
      <c r="I3" s="737"/>
      <c r="J3" s="737"/>
    </row>
    <row r="4" spans="1:10" s="348" customFormat="1" ht="12.95" customHeight="1">
      <c r="A4" s="740" t="s">
        <v>852</v>
      </c>
      <c r="B4" s="741">
        <f>'AF100'!C4</f>
        <v>0</v>
      </c>
      <c r="C4" s="710"/>
      <c r="D4" s="711"/>
      <c r="E4" s="711"/>
      <c r="F4" s="737"/>
      <c r="G4" s="737"/>
      <c r="H4" s="737"/>
      <c r="I4" s="737"/>
      <c r="J4" s="737"/>
    </row>
    <row r="5" spans="1:10" s="348" customFormat="1" ht="12.95" customHeight="1">
      <c r="A5" s="740" t="s">
        <v>252</v>
      </c>
      <c r="B5" s="741">
        <f>'AF100'!C5</f>
        <v>0</v>
      </c>
      <c r="C5" s="710"/>
      <c r="D5" s="711"/>
      <c r="E5" s="711"/>
      <c r="F5" s="737"/>
      <c r="G5" s="737"/>
      <c r="H5" s="737"/>
      <c r="I5" s="737"/>
      <c r="J5" s="737"/>
    </row>
    <row r="6" spans="1:10" s="348" customFormat="1" ht="12.6" customHeight="1">
      <c r="A6" s="740" t="s">
        <v>853</v>
      </c>
      <c r="B6" s="742">
        <f>'AF100'!C6</f>
        <v>0</v>
      </c>
      <c r="C6" s="710"/>
      <c r="D6" s="711"/>
      <c r="E6" s="711"/>
      <c r="F6" s="737"/>
      <c r="G6" s="737"/>
      <c r="H6" s="737"/>
      <c r="I6" s="737"/>
      <c r="J6" s="737"/>
    </row>
    <row r="7" spans="1:10" ht="16.5" thickBot="1">
      <c r="A7" s="173" t="s">
        <v>1949</v>
      </c>
      <c r="B7" s="131"/>
      <c r="C7" s="130"/>
      <c r="D7" s="103"/>
    </row>
    <row r="8" spans="1:10">
      <c r="A8" s="175" t="s">
        <v>111</v>
      </c>
      <c r="B8" s="177" t="s">
        <v>140</v>
      </c>
      <c r="C8" s="207" t="s">
        <v>650</v>
      </c>
      <c r="D8" s="103"/>
    </row>
    <row r="9" spans="1:10">
      <c r="A9" s="216">
        <v>1</v>
      </c>
      <c r="B9" s="166" t="s">
        <v>217</v>
      </c>
      <c r="C9" s="579"/>
    </row>
    <row r="10" spans="1:10">
      <c r="A10" s="216">
        <v>2</v>
      </c>
      <c r="B10" s="166" t="s">
        <v>614</v>
      </c>
      <c r="C10" s="579"/>
    </row>
    <row r="11" spans="1:10">
      <c r="A11" s="216">
        <v>3</v>
      </c>
      <c r="B11" s="166" t="s">
        <v>615</v>
      </c>
      <c r="C11" s="579"/>
    </row>
    <row r="12" spans="1:10">
      <c r="A12" s="216">
        <v>4</v>
      </c>
      <c r="B12" s="166" t="s">
        <v>381</v>
      </c>
      <c r="C12" s="584">
        <f>'MNB200'!D28</f>
        <v>0</v>
      </c>
    </row>
    <row r="13" spans="1:10">
      <c r="A13" s="216">
        <v>5</v>
      </c>
      <c r="B13" s="166" t="s">
        <v>616</v>
      </c>
      <c r="C13" s="579"/>
    </row>
    <row r="14" spans="1:10">
      <c r="A14" s="216">
        <v>6</v>
      </c>
      <c r="B14" s="166" t="s">
        <v>617</v>
      </c>
      <c r="C14" s="579"/>
    </row>
    <row r="15" spans="1:10">
      <c r="A15" s="216">
        <v>7</v>
      </c>
      <c r="B15" s="166" t="s">
        <v>242</v>
      </c>
      <c r="C15" s="579"/>
    </row>
    <row r="16" spans="1:10">
      <c r="A16" s="216">
        <v>8</v>
      </c>
      <c r="B16" s="166" t="s">
        <v>382</v>
      </c>
      <c r="C16" s="585">
        <f>C20</f>
        <v>0</v>
      </c>
    </row>
    <row r="17" spans="1:3" ht="16.5" thickBot="1">
      <c r="A17" s="576"/>
      <c r="B17" s="577" t="s">
        <v>106</v>
      </c>
      <c r="C17" s="555">
        <f>SUM(C9:C16)</f>
        <v>0</v>
      </c>
    </row>
    <row r="18" spans="1:3" ht="23.1" customHeight="1">
      <c r="A18" s="719"/>
      <c r="B18" s="823" t="s">
        <v>2214</v>
      </c>
      <c r="C18" s="824"/>
    </row>
    <row r="19" spans="1:3">
      <c r="A19" s="157" t="s">
        <v>111</v>
      </c>
      <c r="B19" s="682" t="s">
        <v>2186</v>
      </c>
      <c r="C19" s="682" t="s">
        <v>650</v>
      </c>
    </row>
    <row r="20" spans="1:3" ht="12" customHeight="1">
      <c r="A20" s="284"/>
      <c r="B20" s="257" t="s">
        <v>106</v>
      </c>
      <c r="C20" s="421">
        <f>SUM(C21:C40)</f>
        <v>0</v>
      </c>
    </row>
    <row r="21" spans="1:3" ht="12" customHeight="1">
      <c r="A21" s="183">
        <v>1</v>
      </c>
      <c r="B21" s="259"/>
      <c r="C21" s="545"/>
    </row>
    <row r="22" spans="1:3" ht="12" customHeight="1">
      <c r="A22" s="183">
        <v>2</v>
      </c>
      <c r="B22" s="259"/>
      <c r="C22" s="545"/>
    </row>
    <row r="23" spans="1:3" ht="12" customHeight="1">
      <c r="A23" s="183">
        <v>3</v>
      </c>
      <c r="B23" s="259"/>
      <c r="C23" s="545"/>
    </row>
    <row r="24" spans="1:3" ht="12" customHeight="1">
      <c r="A24" s="183">
        <v>4</v>
      </c>
      <c r="B24" s="259"/>
      <c r="C24" s="545"/>
    </row>
    <row r="25" spans="1:3" ht="12" customHeight="1">
      <c r="A25" s="183">
        <v>5</v>
      </c>
      <c r="B25" s="259"/>
      <c r="C25" s="545"/>
    </row>
    <row r="26" spans="1:3" ht="12" customHeight="1">
      <c r="A26" s="183">
        <v>6</v>
      </c>
      <c r="B26" s="259"/>
      <c r="C26" s="545"/>
    </row>
    <row r="27" spans="1:3" ht="12" customHeight="1">
      <c r="A27" s="183">
        <v>7</v>
      </c>
      <c r="B27" s="259"/>
      <c r="C27" s="545"/>
    </row>
    <row r="28" spans="1:3" ht="12" customHeight="1">
      <c r="A28" s="183">
        <v>8</v>
      </c>
      <c r="B28" s="259"/>
      <c r="C28" s="545"/>
    </row>
    <row r="29" spans="1:3" ht="12" customHeight="1">
      <c r="A29" s="183">
        <v>9</v>
      </c>
      <c r="B29" s="259"/>
      <c r="C29" s="545"/>
    </row>
    <row r="30" spans="1:3" ht="12" customHeight="1">
      <c r="A30" s="183">
        <v>10</v>
      </c>
      <c r="B30" s="259"/>
      <c r="C30" s="545"/>
    </row>
    <row r="31" spans="1:3" ht="12" customHeight="1">
      <c r="A31" s="183">
        <v>11</v>
      </c>
      <c r="B31" s="259"/>
      <c r="C31" s="545"/>
    </row>
    <row r="32" spans="1:3" ht="12" customHeight="1">
      <c r="A32" s="183">
        <v>12</v>
      </c>
      <c r="B32" s="259"/>
      <c r="C32" s="545"/>
    </row>
    <row r="33" spans="1:3" ht="12" customHeight="1">
      <c r="A33" s="183">
        <v>13</v>
      </c>
      <c r="B33" s="259"/>
      <c r="C33" s="545"/>
    </row>
    <row r="34" spans="1:3" ht="12" customHeight="1">
      <c r="A34" s="183">
        <v>14</v>
      </c>
      <c r="B34" s="259"/>
      <c r="C34" s="545"/>
    </row>
    <row r="35" spans="1:3" ht="12" customHeight="1">
      <c r="A35" s="183">
        <v>15</v>
      </c>
      <c r="B35" s="259"/>
      <c r="C35" s="545"/>
    </row>
    <row r="36" spans="1:3" ht="12" customHeight="1">
      <c r="A36" s="183">
        <v>16</v>
      </c>
      <c r="B36" s="259"/>
      <c r="C36" s="545"/>
    </row>
    <row r="37" spans="1:3" ht="12" customHeight="1">
      <c r="A37" s="183">
        <v>17</v>
      </c>
      <c r="B37" s="259"/>
      <c r="C37" s="545"/>
    </row>
    <row r="38" spans="1:3" ht="12" customHeight="1">
      <c r="A38" s="183">
        <v>18</v>
      </c>
      <c r="B38" s="259"/>
      <c r="C38" s="545"/>
    </row>
    <row r="39" spans="1:3" ht="12" customHeight="1">
      <c r="A39" s="183">
        <v>19</v>
      </c>
      <c r="B39" s="259"/>
      <c r="C39" s="545"/>
    </row>
    <row r="40" spans="1:3" ht="12" customHeight="1">
      <c r="A40" s="183">
        <v>20</v>
      </c>
      <c r="B40" s="259"/>
      <c r="C40" s="545"/>
    </row>
    <row r="41" spans="1:3" ht="24" customHeight="1" thickBot="1">
      <c r="A41" s="285"/>
      <c r="B41" s="825" t="s">
        <v>1975</v>
      </c>
      <c r="C41" s="825"/>
    </row>
    <row r="42" spans="1:3">
      <c r="A42" s="175" t="s">
        <v>111</v>
      </c>
      <c r="B42" s="177" t="s">
        <v>384</v>
      </c>
      <c r="C42" s="207" t="s">
        <v>385</v>
      </c>
    </row>
    <row r="43" spans="1:3">
      <c r="A43" s="216" t="s">
        <v>66</v>
      </c>
      <c r="B43" s="166" t="str">
        <f ca="1">"Previous Year 1" &amp;" "&amp;"("&amp; YEAR(TODAY()) -1&amp;")"</f>
        <v>Previous Year 1 (2019)</v>
      </c>
      <c r="C43" s="558"/>
    </row>
    <row r="44" spans="1:3">
      <c r="A44" s="216" t="s">
        <v>67</v>
      </c>
      <c r="B44" s="166" t="str">
        <f ca="1">"Previous Year 2" &amp;" "&amp;"("&amp; YEAR(TODAY()) -2&amp;")"</f>
        <v>Previous Year 2 (2018)</v>
      </c>
      <c r="C44" s="558"/>
    </row>
    <row r="45" spans="1:3">
      <c r="A45" s="216" t="s">
        <v>68</v>
      </c>
      <c r="B45" s="166" t="str">
        <f ca="1">"Previous Year 3" &amp;" "&amp;"("&amp; YEAR(TODAY()) -3&amp;")"</f>
        <v>Previous Year 3 (2017)</v>
      </c>
      <c r="C45" s="558"/>
    </row>
    <row r="46" spans="1:3">
      <c r="A46" s="720"/>
      <c r="B46" s="257" t="s">
        <v>106</v>
      </c>
      <c r="C46" s="551">
        <f>SUM(C43:C45)</f>
        <v>0</v>
      </c>
    </row>
    <row r="47" spans="1:3" ht="16.5" thickBot="1">
      <c r="A47" s="721"/>
      <c r="B47" s="283" t="s">
        <v>618</v>
      </c>
      <c r="C47" s="552">
        <f>C46/3</f>
        <v>0</v>
      </c>
    </row>
  </sheetData>
  <sheetProtection algorithmName="SHA-512" hashValue="h4lut5KZJQL2oCBjc07AMuaAWuoKLx0aKnoCg3FWZrLHvjE5fjpfSRscf0gk6tbE9qMiGX35mNNCpZ1PloMpdw==" saltValue="e8rSLpT5TkJzU9yQbBGwVA==" spinCount="100000" sheet="1" objects="1" scenarios="1" selectLockedCells="1"/>
  <mergeCells count="2">
    <mergeCell ref="B18:C18"/>
    <mergeCell ref="B41:C41"/>
  </mergeCells>
  <dataValidations count="1">
    <dataValidation type="decimal" operator="greaterThanOrEqual" allowBlank="1" showInputMessage="1" showErrorMessage="1" sqref="C9 C11 C13:C16 C20:C40" xr:uid="{00000000-0002-0000-0A00-000000000000}">
      <formula1>0</formula1>
    </dataValidation>
  </dataValidations>
  <printOptions horizontalCentered="1" gridLinesSet="0"/>
  <pageMargins left="0.5" right="0.5" top="0.5" bottom="0.5" header="0.35" footer="0.35"/>
  <pageSetup fitToHeight="9999" orientation="portrait" horizontalDpi="300" verticalDpi="300" r:id="rId1"/>
  <headerFooter alignWithMargins="0">
    <oddHeader>&amp;CMBK106&amp;L&amp;R</oddHeader>
    <oddFooter>&amp;CPage &amp;P of &amp;N&amp;L&amp;R</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1000000}">
          <x14:formula1>
            <xm:f>'Institution Type Key'!$D$6:$D$14</xm:f>
          </x14:formula1>
          <xm:sqref>B5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0">
    <tabColor rgb="FFFF0000"/>
    <pageSetUpPr fitToPage="1"/>
  </sheetPr>
  <dimension ref="A1:L22"/>
  <sheetViews>
    <sheetView showGridLines="0" zoomScale="90" zoomScaleNormal="90" zoomScaleSheetLayoutView="100" workbookViewId="0">
      <selection activeCell="B21" sqref="B21"/>
    </sheetView>
  </sheetViews>
  <sheetFormatPr defaultColWidth="11.42578125" defaultRowHeight="15"/>
  <cols>
    <col min="1" max="1" width="14.140625" style="45" customWidth="1"/>
    <col min="2" max="2" width="36.7109375" style="45" bestFit="1" customWidth="1"/>
    <col min="3" max="4" width="19.42578125" style="45" customWidth="1"/>
    <col min="5" max="11" width="17.140625" style="45" customWidth="1"/>
    <col min="12" max="12" width="13" style="45" bestFit="1" customWidth="1"/>
    <col min="13" max="259" width="11.42578125" style="45"/>
    <col min="260" max="260" width="21.42578125" style="45" customWidth="1"/>
    <col min="261" max="261" width="15" style="45" customWidth="1"/>
    <col min="262" max="262" width="18.42578125" style="45" customWidth="1"/>
    <col min="263" max="263" width="19.42578125" style="45" customWidth="1"/>
    <col min="264" max="264" width="20" style="45" customWidth="1"/>
    <col min="265" max="265" width="19.42578125" style="45" customWidth="1"/>
    <col min="266" max="266" width="17.42578125" style="45" customWidth="1"/>
    <col min="267" max="267" width="5" style="45" customWidth="1"/>
    <col min="268" max="268" width="9.42578125" style="45" bestFit="1" customWidth="1"/>
    <col min="269" max="515" width="11.42578125" style="45"/>
    <col min="516" max="516" width="21.42578125" style="45" customWidth="1"/>
    <col min="517" max="517" width="15" style="45" customWidth="1"/>
    <col min="518" max="518" width="18.42578125" style="45" customWidth="1"/>
    <col min="519" max="519" width="19.42578125" style="45" customWidth="1"/>
    <col min="520" max="520" width="20" style="45" customWidth="1"/>
    <col min="521" max="521" width="19.42578125" style="45" customWidth="1"/>
    <col min="522" max="522" width="17.42578125" style="45" customWidth="1"/>
    <col min="523" max="523" width="5" style="45" customWidth="1"/>
    <col min="524" max="524" width="9.42578125" style="45" bestFit="1" customWidth="1"/>
    <col min="525" max="771" width="11.42578125" style="45"/>
    <col min="772" max="772" width="21.42578125" style="45" customWidth="1"/>
    <col min="773" max="773" width="15" style="45" customWidth="1"/>
    <col min="774" max="774" width="18.42578125" style="45" customWidth="1"/>
    <col min="775" max="775" width="19.42578125" style="45" customWidth="1"/>
    <col min="776" max="776" width="20" style="45" customWidth="1"/>
    <col min="777" max="777" width="19.42578125" style="45" customWidth="1"/>
    <col min="778" max="778" width="17.42578125" style="45" customWidth="1"/>
    <col min="779" max="779" width="5" style="45" customWidth="1"/>
    <col min="780" max="780" width="9.42578125" style="45" bestFit="1" customWidth="1"/>
    <col min="781" max="1027" width="11.42578125" style="45"/>
    <col min="1028" max="1028" width="21.42578125" style="45" customWidth="1"/>
    <col min="1029" max="1029" width="15" style="45" customWidth="1"/>
    <col min="1030" max="1030" width="18.42578125" style="45" customWidth="1"/>
    <col min="1031" max="1031" width="19.42578125" style="45" customWidth="1"/>
    <col min="1032" max="1032" width="20" style="45" customWidth="1"/>
    <col min="1033" max="1033" width="19.42578125" style="45" customWidth="1"/>
    <col min="1034" max="1034" width="17.42578125" style="45" customWidth="1"/>
    <col min="1035" max="1035" width="5" style="45" customWidth="1"/>
    <col min="1036" max="1036" width="9.42578125" style="45" bestFit="1" customWidth="1"/>
    <col min="1037" max="1283" width="11.42578125" style="45"/>
    <col min="1284" max="1284" width="21.42578125" style="45" customWidth="1"/>
    <col min="1285" max="1285" width="15" style="45" customWidth="1"/>
    <col min="1286" max="1286" width="18.42578125" style="45" customWidth="1"/>
    <col min="1287" max="1287" width="19.42578125" style="45" customWidth="1"/>
    <col min="1288" max="1288" width="20" style="45" customWidth="1"/>
    <col min="1289" max="1289" width="19.42578125" style="45" customWidth="1"/>
    <col min="1290" max="1290" width="17.42578125" style="45" customWidth="1"/>
    <col min="1291" max="1291" width="5" style="45" customWidth="1"/>
    <col min="1292" max="1292" width="9.42578125" style="45" bestFit="1" customWidth="1"/>
    <col min="1293" max="1539" width="11.42578125" style="45"/>
    <col min="1540" max="1540" width="21.42578125" style="45" customWidth="1"/>
    <col min="1541" max="1541" width="15" style="45" customWidth="1"/>
    <col min="1542" max="1542" width="18.42578125" style="45" customWidth="1"/>
    <col min="1543" max="1543" width="19.42578125" style="45" customWidth="1"/>
    <col min="1544" max="1544" width="20" style="45" customWidth="1"/>
    <col min="1545" max="1545" width="19.42578125" style="45" customWidth="1"/>
    <col min="1546" max="1546" width="17.42578125" style="45" customWidth="1"/>
    <col min="1547" max="1547" width="5" style="45" customWidth="1"/>
    <col min="1548" max="1548" width="9.42578125" style="45" bestFit="1" customWidth="1"/>
    <col min="1549" max="1795" width="11.42578125" style="45"/>
    <col min="1796" max="1796" width="21.42578125" style="45" customWidth="1"/>
    <col min="1797" max="1797" width="15" style="45" customWidth="1"/>
    <col min="1798" max="1798" width="18.42578125" style="45" customWidth="1"/>
    <col min="1799" max="1799" width="19.42578125" style="45" customWidth="1"/>
    <col min="1800" max="1800" width="20" style="45" customWidth="1"/>
    <col min="1801" max="1801" width="19.42578125" style="45" customWidth="1"/>
    <col min="1802" max="1802" width="17.42578125" style="45" customWidth="1"/>
    <col min="1803" max="1803" width="5" style="45" customWidth="1"/>
    <col min="1804" max="1804" width="9.42578125" style="45" bestFit="1" customWidth="1"/>
    <col min="1805" max="2051" width="11.42578125" style="45"/>
    <col min="2052" max="2052" width="21.42578125" style="45" customWidth="1"/>
    <col min="2053" max="2053" width="15" style="45" customWidth="1"/>
    <col min="2054" max="2054" width="18.42578125" style="45" customWidth="1"/>
    <col min="2055" max="2055" width="19.42578125" style="45" customWidth="1"/>
    <col min="2056" max="2056" width="20" style="45" customWidth="1"/>
    <col min="2057" max="2057" width="19.42578125" style="45" customWidth="1"/>
    <col min="2058" max="2058" width="17.42578125" style="45" customWidth="1"/>
    <col min="2059" max="2059" width="5" style="45" customWidth="1"/>
    <col min="2060" max="2060" width="9.42578125" style="45" bestFit="1" customWidth="1"/>
    <col min="2061" max="2307" width="11.42578125" style="45"/>
    <col min="2308" max="2308" width="21.42578125" style="45" customWidth="1"/>
    <col min="2309" max="2309" width="15" style="45" customWidth="1"/>
    <col min="2310" max="2310" width="18.42578125" style="45" customWidth="1"/>
    <col min="2311" max="2311" width="19.42578125" style="45" customWidth="1"/>
    <col min="2312" max="2312" width="20" style="45" customWidth="1"/>
    <col min="2313" max="2313" width="19.42578125" style="45" customWidth="1"/>
    <col min="2314" max="2314" width="17.42578125" style="45" customWidth="1"/>
    <col min="2315" max="2315" width="5" style="45" customWidth="1"/>
    <col min="2316" max="2316" width="9.42578125" style="45" bestFit="1" customWidth="1"/>
    <col min="2317" max="2563" width="11.42578125" style="45"/>
    <col min="2564" max="2564" width="21.42578125" style="45" customWidth="1"/>
    <col min="2565" max="2565" width="15" style="45" customWidth="1"/>
    <col min="2566" max="2566" width="18.42578125" style="45" customWidth="1"/>
    <col min="2567" max="2567" width="19.42578125" style="45" customWidth="1"/>
    <col min="2568" max="2568" width="20" style="45" customWidth="1"/>
    <col min="2569" max="2569" width="19.42578125" style="45" customWidth="1"/>
    <col min="2570" max="2570" width="17.42578125" style="45" customWidth="1"/>
    <col min="2571" max="2571" width="5" style="45" customWidth="1"/>
    <col min="2572" max="2572" width="9.42578125" style="45" bestFit="1" customWidth="1"/>
    <col min="2573" max="2819" width="11.42578125" style="45"/>
    <col min="2820" max="2820" width="21.42578125" style="45" customWidth="1"/>
    <col min="2821" max="2821" width="15" style="45" customWidth="1"/>
    <col min="2822" max="2822" width="18.42578125" style="45" customWidth="1"/>
    <col min="2823" max="2823" width="19.42578125" style="45" customWidth="1"/>
    <col min="2824" max="2824" width="20" style="45" customWidth="1"/>
    <col min="2825" max="2825" width="19.42578125" style="45" customWidth="1"/>
    <col min="2826" max="2826" width="17.42578125" style="45" customWidth="1"/>
    <col min="2827" max="2827" width="5" style="45" customWidth="1"/>
    <col min="2828" max="2828" width="9.42578125" style="45" bestFit="1" customWidth="1"/>
    <col min="2829" max="3075" width="11.42578125" style="45"/>
    <col min="3076" max="3076" width="21.42578125" style="45" customWidth="1"/>
    <col min="3077" max="3077" width="15" style="45" customWidth="1"/>
    <col min="3078" max="3078" width="18.42578125" style="45" customWidth="1"/>
    <col min="3079" max="3079" width="19.42578125" style="45" customWidth="1"/>
    <col min="3080" max="3080" width="20" style="45" customWidth="1"/>
    <col min="3081" max="3081" width="19.42578125" style="45" customWidth="1"/>
    <col min="3082" max="3082" width="17.42578125" style="45" customWidth="1"/>
    <col min="3083" max="3083" width="5" style="45" customWidth="1"/>
    <col min="3084" max="3084" width="9.42578125" style="45" bestFit="1" customWidth="1"/>
    <col min="3085" max="3331" width="11.42578125" style="45"/>
    <col min="3332" max="3332" width="21.42578125" style="45" customWidth="1"/>
    <col min="3333" max="3333" width="15" style="45" customWidth="1"/>
    <col min="3334" max="3334" width="18.42578125" style="45" customWidth="1"/>
    <col min="3335" max="3335" width="19.42578125" style="45" customWidth="1"/>
    <col min="3336" max="3336" width="20" style="45" customWidth="1"/>
    <col min="3337" max="3337" width="19.42578125" style="45" customWidth="1"/>
    <col min="3338" max="3338" width="17.42578125" style="45" customWidth="1"/>
    <col min="3339" max="3339" width="5" style="45" customWidth="1"/>
    <col min="3340" max="3340" width="9.42578125" style="45" bestFit="1" customWidth="1"/>
    <col min="3341" max="3587" width="11.42578125" style="45"/>
    <col min="3588" max="3588" width="21.42578125" style="45" customWidth="1"/>
    <col min="3589" max="3589" width="15" style="45" customWidth="1"/>
    <col min="3590" max="3590" width="18.42578125" style="45" customWidth="1"/>
    <col min="3591" max="3591" width="19.42578125" style="45" customWidth="1"/>
    <col min="3592" max="3592" width="20" style="45" customWidth="1"/>
    <col min="3593" max="3593" width="19.42578125" style="45" customWidth="1"/>
    <col min="3594" max="3594" width="17.42578125" style="45" customWidth="1"/>
    <col min="3595" max="3595" width="5" style="45" customWidth="1"/>
    <col min="3596" max="3596" width="9.42578125" style="45" bestFit="1" customWidth="1"/>
    <col min="3597" max="3843" width="11.42578125" style="45"/>
    <col min="3844" max="3844" width="21.42578125" style="45" customWidth="1"/>
    <col min="3845" max="3845" width="15" style="45" customWidth="1"/>
    <col min="3846" max="3846" width="18.42578125" style="45" customWidth="1"/>
    <col min="3847" max="3847" width="19.42578125" style="45" customWidth="1"/>
    <col min="3848" max="3848" width="20" style="45" customWidth="1"/>
    <col min="3849" max="3849" width="19.42578125" style="45" customWidth="1"/>
    <col min="3850" max="3850" width="17.42578125" style="45" customWidth="1"/>
    <col min="3851" max="3851" width="5" style="45" customWidth="1"/>
    <col min="3852" max="3852" width="9.42578125" style="45" bestFit="1" customWidth="1"/>
    <col min="3853" max="4099" width="11.42578125" style="45"/>
    <col min="4100" max="4100" width="21.42578125" style="45" customWidth="1"/>
    <col min="4101" max="4101" width="15" style="45" customWidth="1"/>
    <col min="4102" max="4102" width="18.42578125" style="45" customWidth="1"/>
    <col min="4103" max="4103" width="19.42578125" style="45" customWidth="1"/>
    <col min="4104" max="4104" width="20" style="45" customWidth="1"/>
    <col min="4105" max="4105" width="19.42578125" style="45" customWidth="1"/>
    <col min="4106" max="4106" width="17.42578125" style="45" customWidth="1"/>
    <col min="4107" max="4107" width="5" style="45" customWidth="1"/>
    <col min="4108" max="4108" width="9.42578125" style="45" bestFit="1" customWidth="1"/>
    <col min="4109" max="4355" width="11.42578125" style="45"/>
    <col min="4356" max="4356" width="21.42578125" style="45" customWidth="1"/>
    <col min="4357" max="4357" width="15" style="45" customWidth="1"/>
    <col min="4358" max="4358" width="18.42578125" style="45" customWidth="1"/>
    <col min="4359" max="4359" width="19.42578125" style="45" customWidth="1"/>
    <col min="4360" max="4360" width="20" style="45" customWidth="1"/>
    <col min="4361" max="4361" width="19.42578125" style="45" customWidth="1"/>
    <col min="4362" max="4362" width="17.42578125" style="45" customWidth="1"/>
    <col min="4363" max="4363" width="5" style="45" customWidth="1"/>
    <col min="4364" max="4364" width="9.42578125" style="45" bestFit="1" customWidth="1"/>
    <col min="4365" max="4611" width="11.42578125" style="45"/>
    <col min="4612" max="4612" width="21.42578125" style="45" customWidth="1"/>
    <col min="4613" max="4613" width="15" style="45" customWidth="1"/>
    <col min="4614" max="4614" width="18.42578125" style="45" customWidth="1"/>
    <col min="4615" max="4615" width="19.42578125" style="45" customWidth="1"/>
    <col min="4616" max="4616" width="20" style="45" customWidth="1"/>
    <col min="4617" max="4617" width="19.42578125" style="45" customWidth="1"/>
    <col min="4618" max="4618" width="17.42578125" style="45" customWidth="1"/>
    <col min="4619" max="4619" width="5" style="45" customWidth="1"/>
    <col min="4620" max="4620" width="9.42578125" style="45" bestFit="1" customWidth="1"/>
    <col min="4621" max="4867" width="11.42578125" style="45"/>
    <col min="4868" max="4868" width="21.42578125" style="45" customWidth="1"/>
    <col min="4869" max="4869" width="15" style="45" customWidth="1"/>
    <col min="4870" max="4870" width="18.42578125" style="45" customWidth="1"/>
    <col min="4871" max="4871" width="19.42578125" style="45" customWidth="1"/>
    <col min="4872" max="4872" width="20" style="45" customWidth="1"/>
    <col min="4873" max="4873" width="19.42578125" style="45" customWidth="1"/>
    <col min="4874" max="4874" width="17.42578125" style="45" customWidth="1"/>
    <col min="4875" max="4875" width="5" style="45" customWidth="1"/>
    <col min="4876" max="4876" width="9.42578125" style="45" bestFit="1" customWidth="1"/>
    <col min="4877" max="5123" width="11.42578125" style="45"/>
    <col min="5124" max="5124" width="21.42578125" style="45" customWidth="1"/>
    <col min="5125" max="5125" width="15" style="45" customWidth="1"/>
    <col min="5126" max="5126" width="18.42578125" style="45" customWidth="1"/>
    <col min="5127" max="5127" width="19.42578125" style="45" customWidth="1"/>
    <col min="5128" max="5128" width="20" style="45" customWidth="1"/>
    <col min="5129" max="5129" width="19.42578125" style="45" customWidth="1"/>
    <col min="5130" max="5130" width="17.42578125" style="45" customWidth="1"/>
    <col min="5131" max="5131" width="5" style="45" customWidth="1"/>
    <col min="5132" max="5132" width="9.42578125" style="45" bestFit="1" customWidth="1"/>
    <col min="5133" max="5379" width="11.42578125" style="45"/>
    <col min="5380" max="5380" width="21.42578125" style="45" customWidth="1"/>
    <col min="5381" max="5381" width="15" style="45" customWidth="1"/>
    <col min="5382" max="5382" width="18.42578125" style="45" customWidth="1"/>
    <col min="5383" max="5383" width="19.42578125" style="45" customWidth="1"/>
    <col min="5384" max="5384" width="20" style="45" customWidth="1"/>
    <col min="5385" max="5385" width="19.42578125" style="45" customWidth="1"/>
    <col min="5386" max="5386" width="17.42578125" style="45" customWidth="1"/>
    <col min="5387" max="5387" width="5" style="45" customWidth="1"/>
    <col min="5388" max="5388" width="9.42578125" style="45" bestFit="1" customWidth="1"/>
    <col min="5389" max="5635" width="11.42578125" style="45"/>
    <col min="5636" max="5636" width="21.42578125" style="45" customWidth="1"/>
    <col min="5637" max="5637" width="15" style="45" customWidth="1"/>
    <col min="5638" max="5638" width="18.42578125" style="45" customWidth="1"/>
    <col min="5639" max="5639" width="19.42578125" style="45" customWidth="1"/>
    <col min="5640" max="5640" width="20" style="45" customWidth="1"/>
    <col min="5641" max="5641" width="19.42578125" style="45" customWidth="1"/>
    <col min="5642" max="5642" width="17.42578125" style="45" customWidth="1"/>
    <col min="5643" max="5643" width="5" style="45" customWidth="1"/>
    <col min="5644" max="5644" width="9.42578125" style="45" bestFit="1" customWidth="1"/>
    <col min="5645" max="5891" width="11.42578125" style="45"/>
    <col min="5892" max="5892" width="21.42578125" style="45" customWidth="1"/>
    <col min="5893" max="5893" width="15" style="45" customWidth="1"/>
    <col min="5894" max="5894" width="18.42578125" style="45" customWidth="1"/>
    <col min="5895" max="5895" width="19.42578125" style="45" customWidth="1"/>
    <col min="5896" max="5896" width="20" style="45" customWidth="1"/>
    <col min="5897" max="5897" width="19.42578125" style="45" customWidth="1"/>
    <col min="5898" max="5898" width="17.42578125" style="45" customWidth="1"/>
    <col min="5899" max="5899" width="5" style="45" customWidth="1"/>
    <col min="5900" max="5900" width="9.42578125" style="45" bestFit="1" customWidth="1"/>
    <col min="5901" max="6147" width="11.42578125" style="45"/>
    <col min="6148" max="6148" width="21.42578125" style="45" customWidth="1"/>
    <col min="6149" max="6149" width="15" style="45" customWidth="1"/>
    <col min="6150" max="6150" width="18.42578125" style="45" customWidth="1"/>
    <col min="6151" max="6151" width="19.42578125" style="45" customWidth="1"/>
    <col min="6152" max="6152" width="20" style="45" customWidth="1"/>
    <col min="6153" max="6153" width="19.42578125" style="45" customWidth="1"/>
    <col min="6154" max="6154" width="17.42578125" style="45" customWidth="1"/>
    <col min="6155" max="6155" width="5" style="45" customWidth="1"/>
    <col min="6156" max="6156" width="9.42578125" style="45" bestFit="1" customWidth="1"/>
    <col min="6157" max="6403" width="11.42578125" style="45"/>
    <col min="6404" max="6404" width="21.42578125" style="45" customWidth="1"/>
    <col min="6405" max="6405" width="15" style="45" customWidth="1"/>
    <col min="6406" max="6406" width="18.42578125" style="45" customWidth="1"/>
    <col min="6407" max="6407" width="19.42578125" style="45" customWidth="1"/>
    <col min="6408" max="6408" width="20" style="45" customWidth="1"/>
    <col min="6409" max="6409" width="19.42578125" style="45" customWidth="1"/>
    <col min="6410" max="6410" width="17.42578125" style="45" customWidth="1"/>
    <col min="6411" max="6411" width="5" style="45" customWidth="1"/>
    <col min="6412" max="6412" width="9.42578125" style="45" bestFit="1" customWidth="1"/>
    <col min="6413" max="6659" width="11.42578125" style="45"/>
    <col min="6660" max="6660" width="21.42578125" style="45" customWidth="1"/>
    <col min="6661" max="6661" width="15" style="45" customWidth="1"/>
    <col min="6662" max="6662" width="18.42578125" style="45" customWidth="1"/>
    <col min="6663" max="6663" width="19.42578125" style="45" customWidth="1"/>
    <col min="6664" max="6664" width="20" style="45" customWidth="1"/>
    <col min="6665" max="6665" width="19.42578125" style="45" customWidth="1"/>
    <col min="6666" max="6666" width="17.42578125" style="45" customWidth="1"/>
    <col min="6667" max="6667" width="5" style="45" customWidth="1"/>
    <col min="6668" max="6668" width="9.42578125" style="45" bestFit="1" customWidth="1"/>
    <col min="6669" max="6915" width="11.42578125" style="45"/>
    <col min="6916" max="6916" width="21.42578125" style="45" customWidth="1"/>
    <col min="6917" max="6917" width="15" style="45" customWidth="1"/>
    <col min="6918" max="6918" width="18.42578125" style="45" customWidth="1"/>
    <col min="6919" max="6919" width="19.42578125" style="45" customWidth="1"/>
    <col min="6920" max="6920" width="20" style="45" customWidth="1"/>
    <col min="6921" max="6921" width="19.42578125" style="45" customWidth="1"/>
    <col min="6922" max="6922" width="17.42578125" style="45" customWidth="1"/>
    <col min="6923" max="6923" width="5" style="45" customWidth="1"/>
    <col min="6924" max="6924" width="9.42578125" style="45" bestFit="1" customWidth="1"/>
    <col min="6925" max="7171" width="11.42578125" style="45"/>
    <col min="7172" max="7172" width="21.42578125" style="45" customWidth="1"/>
    <col min="7173" max="7173" width="15" style="45" customWidth="1"/>
    <col min="7174" max="7174" width="18.42578125" style="45" customWidth="1"/>
    <col min="7175" max="7175" width="19.42578125" style="45" customWidth="1"/>
    <col min="7176" max="7176" width="20" style="45" customWidth="1"/>
    <col min="7177" max="7177" width="19.42578125" style="45" customWidth="1"/>
    <col min="7178" max="7178" width="17.42578125" style="45" customWidth="1"/>
    <col min="7179" max="7179" width="5" style="45" customWidth="1"/>
    <col min="7180" max="7180" width="9.42578125" style="45" bestFit="1" customWidth="1"/>
    <col min="7181" max="7427" width="11.42578125" style="45"/>
    <col min="7428" max="7428" width="21.42578125" style="45" customWidth="1"/>
    <col min="7429" max="7429" width="15" style="45" customWidth="1"/>
    <col min="7430" max="7430" width="18.42578125" style="45" customWidth="1"/>
    <col min="7431" max="7431" width="19.42578125" style="45" customWidth="1"/>
    <col min="7432" max="7432" width="20" style="45" customWidth="1"/>
    <col min="7433" max="7433" width="19.42578125" style="45" customWidth="1"/>
    <col min="7434" max="7434" width="17.42578125" style="45" customWidth="1"/>
    <col min="7435" max="7435" width="5" style="45" customWidth="1"/>
    <col min="7436" max="7436" width="9.42578125" style="45" bestFit="1" customWidth="1"/>
    <col min="7437" max="7683" width="11.42578125" style="45"/>
    <col min="7684" max="7684" width="21.42578125" style="45" customWidth="1"/>
    <col min="7685" max="7685" width="15" style="45" customWidth="1"/>
    <col min="7686" max="7686" width="18.42578125" style="45" customWidth="1"/>
    <col min="7687" max="7687" width="19.42578125" style="45" customWidth="1"/>
    <col min="7688" max="7688" width="20" style="45" customWidth="1"/>
    <col min="7689" max="7689" width="19.42578125" style="45" customWidth="1"/>
    <col min="7690" max="7690" width="17.42578125" style="45" customWidth="1"/>
    <col min="7691" max="7691" width="5" style="45" customWidth="1"/>
    <col min="7692" max="7692" width="9.42578125" style="45" bestFit="1" customWidth="1"/>
    <col min="7693" max="7939" width="11.42578125" style="45"/>
    <col min="7940" max="7940" width="21.42578125" style="45" customWidth="1"/>
    <col min="7941" max="7941" width="15" style="45" customWidth="1"/>
    <col min="7942" max="7942" width="18.42578125" style="45" customWidth="1"/>
    <col min="7943" max="7943" width="19.42578125" style="45" customWidth="1"/>
    <col min="7944" max="7944" width="20" style="45" customWidth="1"/>
    <col min="7945" max="7945" width="19.42578125" style="45" customWidth="1"/>
    <col min="7946" max="7946" width="17.42578125" style="45" customWidth="1"/>
    <col min="7947" max="7947" width="5" style="45" customWidth="1"/>
    <col min="7948" max="7948" width="9.42578125" style="45" bestFit="1" customWidth="1"/>
    <col min="7949" max="8195" width="11.42578125" style="45"/>
    <col min="8196" max="8196" width="21.42578125" style="45" customWidth="1"/>
    <col min="8197" max="8197" width="15" style="45" customWidth="1"/>
    <col min="8198" max="8198" width="18.42578125" style="45" customWidth="1"/>
    <col min="8199" max="8199" width="19.42578125" style="45" customWidth="1"/>
    <col min="8200" max="8200" width="20" style="45" customWidth="1"/>
    <col min="8201" max="8201" width="19.42578125" style="45" customWidth="1"/>
    <col min="8202" max="8202" width="17.42578125" style="45" customWidth="1"/>
    <col min="8203" max="8203" width="5" style="45" customWidth="1"/>
    <col min="8204" max="8204" width="9.42578125" style="45" bestFit="1" customWidth="1"/>
    <col min="8205" max="8451" width="11.42578125" style="45"/>
    <col min="8452" max="8452" width="21.42578125" style="45" customWidth="1"/>
    <col min="8453" max="8453" width="15" style="45" customWidth="1"/>
    <col min="8454" max="8454" width="18.42578125" style="45" customWidth="1"/>
    <col min="8455" max="8455" width="19.42578125" style="45" customWidth="1"/>
    <col min="8456" max="8456" width="20" style="45" customWidth="1"/>
    <col min="8457" max="8457" width="19.42578125" style="45" customWidth="1"/>
    <col min="8458" max="8458" width="17.42578125" style="45" customWidth="1"/>
    <col min="8459" max="8459" width="5" style="45" customWidth="1"/>
    <col min="8460" max="8460" width="9.42578125" style="45" bestFit="1" customWidth="1"/>
    <col min="8461" max="8707" width="11.42578125" style="45"/>
    <col min="8708" max="8708" width="21.42578125" style="45" customWidth="1"/>
    <col min="8709" max="8709" width="15" style="45" customWidth="1"/>
    <col min="8710" max="8710" width="18.42578125" style="45" customWidth="1"/>
    <col min="8711" max="8711" width="19.42578125" style="45" customWidth="1"/>
    <col min="8712" max="8712" width="20" style="45" customWidth="1"/>
    <col min="8713" max="8713" width="19.42578125" style="45" customWidth="1"/>
    <col min="8714" max="8714" width="17.42578125" style="45" customWidth="1"/>
    <col min="8715" max="8715" width="5" style="45" customWidth="1"/>
    <col min="8716" max="8716" width="9.42578125" style="45" bestFit="1" customWidth="1"/>
    <col min="8717" max="8963" width="11.42578125" style="45"/>
    <col min="8964" max="8964" width="21.42578125" style="45" customWidth="1"/>
    <col min="8965" max="8965" width="15" style="45" customWidth="1"/>
    <col min="8966" max="8966" width="18.42578125" style="45" customWidth="1"/>
    <col min="8967" max="8967" width="19.42578125" style="45" customWidth="1"/>
    <col min="8968" max="8968" width="20" style="45" customWidth="1"/>
    <col min="8969" max="8969" width="19.42578125" style="45" customWidth="1"/>
    <col min="8970" max="8970" width="17.42578125" style="45" customWidth="1"/>
    <col min="8971" max="8971" width="5" style="45" customWidth="1"/>
    <col min="8972" max="8972" width="9.42578125" style="45" bestFit="1" customWidth="1"/>
    <col min="8973" max="9219" width="11.42578125" style="45"/>
    <col min="9220" max="9220" width="21.42578125" style="45" customWidth="1"/>
    <col min="9221" max="9221" width="15" style="45" customWidth="1"/>
    <col min="9222" max="9222" width="18.42578125" style="45" customWidth="1"/>
    <col min="9223" max="9223" width="19.42578125" style="45" customWidth="1"/>
    <col min="9224" max="9224" width="20" style="45" customWidth="1"/>
    <col min="9225" max="9225" width="19.42578125" style="45" customWidth="1"/>
    <col min="9226" max="9226" width="17.42578125" style="45" customWidth="1"/>
    <col min="9227" max="9227" width="5" style="45" customWidth="1"/>
    <col min="9228" max="9228" width="9.42578125" style="45" bestFit="1" customWidth="1"/>
    <col min="9229" max="9475" width="11.42578125" style="45"/>
    <col min="9476" max="9476" width="21.42578125" style="45" customWidth="1"/>
    <col min="9477" max="9477" width="15" style="45" customWidth="1"/>
    <col min="9478" max="9478" width="18.42578125" style="45" customWidth="1"/>
    <col min="9479" max="9479" width="19.42578125" style="45" customWidth="1"/>
    <col min="9480" max="9480" width="20" style="45" customWidth="1"/>
    <col min="9481" max="9481" width="19.42578125" style="45" customWidth="1"/>
    <col min="9482" max="9482" width="17.42578125" style="45" customWidth="1"/>
    <col min="9483" max="9483" width="5" style="45" customWidth="1"/>
    <col min="9484" max="9484" width="9.42578125" style="45" bestFit="1" customWidth="1"/>
    <col min="9485" max="9731" width="11.42578125" style="45"/>
    <col min="9732" max="9732" width="21.42578125" style="45" customWidth="1"/>
    <col min="9733" max="9733" width="15" style="45" customWidth="1"/>
    <col min="9734" max="9734" width="18.42578125" style="45" customWidth="1"/>
    <col min="9735" max="9735" width="19.42578125" style="45" customWidth="1"/>
    <col min="9736" max="9736" width="20" style="45" customWidth="1"/>
    <col min="9737" max="9737" width="19.42578125" style="45" customWidth="1"/>
    <col min="9738" max="9738" width="17.42578125" style="45" customWidth="1"/>
    <col min="9739" max="9739" width="5" style="45" customWidth="1"/>
    <col min="9740" max="9740" width="9.42578125" style="45" bestFit="1" customWidth="1"/>
    <col min="9741" max="9987" width="11.42578125" style="45"/>
    <col min="9988" max="9988" width="21.42578125" style="45" customWidth="1"/>
    <col min="9989" max="9989" width="15" style="45" customWidth="1"/>
    <col min="9990" max="9990" width="18.42578125" style="45" customWidth="1"/>
    <col min="9991" max="9991" width="19.42578125" style="45" customWidth="1"/>
    <col min="9992" max="9992" width="20" style="45" customWidth="1"/>
    <col min="9993" max="9993" width="19.42578125" style="45" customWidth="1"/>
    <col min="9994" max="9994" width="17.42578125" style="45" customWidth="1"/>
    <col min="9995" max="9995" width="5" style="45" customWidth="1"/>
    <col min="9996" max="9996" width="9.42578125" style="45" bestFit="1" customWidth="1"/>
    <col min="9997" max="10243" width="11.42578125" style="45"/>
    <col min="10244" max="10244" width="21.42578125" style="45" customWidth="1"/>
    <col min="10245" max="10245" width="15" style="45" customWidth="1"/>
    <col min="10246" max="10246" width="18.42578125" style="45" customWidth="1"/>
    <col min="10247" max="10247" width="19.42578125" style="45" customWidth="1"/>
    <col min="10248" max="10248" width="20" style="45" customWidth="1"/>
    <col min="10249" max="10249" width="19.42578125" style="45" customWidth="1"/>
    <col min="10250" max="10250" width="17.42578125" style="45" customWidth="1"/>
    <col min="10251" max="10251" width="5" style="45" customWidth="1"/>
    <col min="10252" max="10252" width="9.42578125" style="45" bestFit="1" customWidth="1"/>
    <col min="10253" max="10499" width="11.42578125" style="45"/>
    <col min="10500" max="10500" width="21.42578125" style="45" customWidth="1"/>
    <col min="10501" max="10501" width="15" style="45" customWidth="1"/>
    <col min="10502" max="10502" width="18.42578125" style="45" customWidth="1"/>
    <col min="10503" max="10503" width="19.42578125" style="45" customWidth="1"/>
    <col min="10504" max="10504" width="20" style="45" customWidth="1"/>
    <col min="10505" max="10505" width="19.42578125" style="45" customWidth="1"/>
    <col min="10506" max="10506" width="17.42578125" style="45" customWidth="1"/>
    <col min="10507" max="10507" width="5" style="45" customWidth="1"/>
    <col min="10508" max="10508" width="9.42578125" style="45" bestFit="1" customWidth="1"/>
    <col min="10509" max="10755" width="11.42578125" style="45"/>
    <col min="10756" max="10756" width="21.42578125" style="45" customWidth="1"/>
    <col min="10757" max="10757" width="15" style="45" customWidth="1"/>
    <col min="10758" max="10758" width="18.42578125" style="45" customWidth="1"/>
    <col min="10759" max="10759" width="19.42578125" style="45" customWidth="1"/>
    <col min="10760" max="10760" width="20" style="45" customWidth="1"/>
    <col min="10761" max="10761" width="19.42578125" style="45" customWidth="1"/>
    <col min="10762" max="10762" width="17.42578125" style="45" customWidth="1"/>
    <col min="10763" max="10763" width="5" style="45" customWidth="1"/>
    <col min="10764" max="10764" width="9.42578125" style="45" bestFit="1" customWidth="1"/>
    <col min="10765" max="11011" width="11.42578125" style="45"/>
    <col min="11012" max="11012" width="21.42578125" style="45" customWidth="1"/>
    <col min="11013" max="11013" width="15" style="45" customWidth="1"/>
    <col min="11014" max="11014" width="18.42578125" style="45" customWidth="1"/>
    <col min="11015" max="11015" width="19.42578125" style="45" customWidth="1"/>
    <col min="11016" max="11016" width="20" style="45" customWidth="1"/>
    <col min="11017" max="11017" width="19.42578125" style="45" customWidth="1"/>
    <col min="11018" max="11018" width="17.42578125" style="45" customWidth="1"/>
    <col min="11019" max="11019" width="5" style="45" customWidth="1"/>
    <col min="11020" max="11020" width="9.42578125" style="45" bestFit="1" customWidth="1"/>
    <col min="11021" max="11267" width="11.42578125" style="45"/>
    <col min="11268" max="11268" width="21.42578125" style="45" customWidth="1"/>
    <col min="11269" max="11269" width="15" style="45" customWidth="1"/>
    <col min="11270" max="11270" width="18.42578125" style="45" customWidth="1"/>
    <col min="11271" max="11271" width="19.42578125" style="45" customWidth="1"/>
    <col min="11272" max="11272" width="20" style="45" customWidth="1"/>
    <col min="11273" max="11273" width="19.42578125" style="45" customWidth="1"/>
    <col min="11274" max="11274" width="17.42578125" style="45" customWidth="1"/>
    <col min="11275" max="11275" width="5" style="45" customWidth="1"/>
    <col min="11276" max="11276" width="9.42578125" style="45" bestFit="1" customWidth="1"/>
    <col min="11277" max="11523" width="11.42578125" style="45"/>
    <col min="11524" max="11524" width="21.42578125" style="45" customWidth="1"/>
    <col min="11525" max="11525" width="15" style="45" customWidth="1"/>
    <col min="11526" max="11526" width="18.42578125" style="45" customWidth="1"/>
    <col min="11527" max="11527" width="19.42578125" style="45" customWidth="1"/>
    <col min="11528" max="11528" width="20" style="45" customWidth="1"/>
    <col min="11529" max="11529" width="19.42578125" style="45" customWidth="1"/>
    <col min="11530" max="11530" width="17.42578125" style="45" customWidth="1"/>
    <col min="11531" max="11531" width="5" style="45" customWidth="1"/>
    <col min="11532" max="11532" width="9.42578125" style="45" bestFit="1" customWidth="1"/>
    <col min="11533" max="11779" width="11.42578125" style="45"/>
    <col min="11780" max="11780" width="21.42578125" style="45" customWidth="1"/>
    <col min="11781" max="11781" width="15" style="45" customWidth="1"/>
    <col min="11782" max="11782" width="18.42578125" style="45" customWidth="1"/>
    <col min="11783" max="11783" width="19.42578125" style="45" customWidth="1"/>
    <col min="11784" max="11784" width="20" style="45" customWidth="1"/>
    <col min="11785" max="11785" width="19.42578125" style="45" customWidth="1"/>
    <col min="11786" max="11786" width="17.42578125" style="45" customWidth="1"/>
    <col min="11787" max="11787" width="5" style="45" customWidth="1"/>
    <col min="11788" max="11788" width="9.42578125" style="45" bestFit="1" customWidth="1"/>
    <col min="11789" max="12035" width="11.42578125" style="45"/>
    <col min="12036" max="12036" width="21.42578125" style="45" customWidth="1"/>
    <col min="12037" max="12037" width="15" style="45" customWidth="1"/>
    <col min="12038" max="12038" width="18.42578125" style="45" customWidth="1"/>
    <col min="12039" max="12039" width="19.42578125" style="45" customWidth="1"/>
    <col min="12040" max="12040" width="20" style="45" customWidth="1"/>
    <col min="12041" max="12041" width="19.42578125" style="45" customWidth="1"/>
    <col min="12042" max="12042" width="17.42578125" style="45" customWidth="1"/>
    <col min="12043" max="12043" width="5" style="45" customWidth="1"/>
    <col min="12044" max="12044" width="9.42578125" style="45" bestFit="1" customWidth="1"/>
    <col min="12045" max="12291" width="11.42578125" style="45"/>
    <col min="12292" max="12292" width="21.42578125" style="45" customWidth="1"/>
    <col min="12293" max="12293" width="15" style="45" customWidth="1"/>
    <col min="12294" max="12294" width="18.42578125" style="45" customWidth="1"/>
    <col min="12295" max="12295" width="19.42578125" style="45" customWidth="1"/>
    <col min="12296" max="12296" width="20" style="45" customWidth="1"/>
    <col min="12297" max="12297" width="19.42578125" style="45" customWidth="1"/>
    <col min="12298" max="12298" width="17.42578125" style="45" customWidth="1"/>
    <col min="12299" max="12299" width="5" style="45" customWidth="1"/>
    <col min="12300" max="12300" width="9.42578125" style="45" bestFit="1" customWidth="1"/>
    <col min="12301" max="12547" width="11.42578125" style="45"/>
    <col min="12548" max="12548" width="21.42578125" style="45" customWidth="1"/>
    <col min="12549" max="12549" width="15" style="45" customWidth="1"/>
    <col min="12550" max="12550" width="18.42578125" style="45" customWidth="1"/>
    <col min="12551" max="12551" width="19.42578125" style="45" customWidth="1"/>
    <col min="12552" max="12552" width="20" style="45" customWidth="1"/>
    <col min="12553" max="12553" width="19.42578125" style="45" customWidth="1"/>
    <col min="12554" max="12554" width="17.42578125" style="45" customWidth="1"/>
    <col min="12555" max="12555" width="5" style="45" customWidth="1"/>
    <col min="12556" max="12556" width="9.42578125" style="45" bestFit="1" customWidth="1"/>
    <col min="12557" max="12803" width="11.42578125" style="45"/>
    <col min="12804" max="12804" width="21.42578125" style="45" customWidth="1"/>
    <col min="12805" max="12805" width="15" style="45" customWidth="1"/>
    <col min="12806" max="12806" width="18.42578125" style="45" customWidth="1"/>
    <col min="12807" max="12807" width="19.42578125" style="45" customWidth="1"/>
    <col min="12808" max="12808" width="20" style="45" customWidth="1"/>
    <col min="12809" max="12809" width="19.42578125" style="45" customWidth="1"/>
    <col min="12810" max="12810" width="17.42578125" style="45" customWidth="1"/>
    <col min="12811" max="12811" width="5" style="45" customWidth="1"/>
    <col min="12812" max="12812" width="9.42578125" style="45" bestFit="1" customWidth="1"/>
    <col min="12813" max="13059" width="11.42578125" style="45"/>
    <col min="13060" max="13060" width="21.42578125" style="45" customWidth="1"/>
    <col min="13061" max="13061" width="15" style="45" customWidth="1"/>
    <col min="13062" max="13062" width="18.42578125" style="45" customWidth="1"/>
    <col min="13063" max="13063" width="19.42578125" style="45" customWidth="1"/>
    <col min="13064" max="13064" width="20" style="45" customWidth="1"/>
    <col min="13065" max="13065" width="19.42578125" style="45" customWidth="1"/>
    <col min="13066" max="13066" width="17.42578125" style="45" customWidth="1"/>
    <col min="13067" max="13067" width="5" style="45" customWidth="1"/>
    <col min="13068" max="13068" width="9.42578125" style="45" bestFit="1" customWidth="1"/>
    <col min="13069" max="13315" width="11.42578125" style="45"/>
    <col min="13316" max="13316" width="21.42578125" style="45" customWidth="1"/>
    <col min="13317" max="13317" width="15" style="45" customWidth="1"/>
    <col min="13318" max="13318" width="18.42578125" style="45" customWidth="1"/>
    <col min="13319" max="13319" width="19.42578125" style="45" customWidth="1"/>
    <col min="13320" max="13320" width="20" style="45" customWidth="1"/>
    <col min="13321" max="13321" width="19.42578125" style="45" customWidth="1"/>
    <col min="13322" max="13322" width="17.42578125" style="45" customWidth="1"/>
    <col min="13323" max="13323" width="5" style="45" customWidth="1"/>
    <col min="13324" max="13324" width="9.42578125" style="45" bestFit="1" customWidth="1"/>
    <col min="13325" max="13571" width="11.42578125" style="45"/>
    <col min="13572" max="13572" width="21.42578125" style="45" customWidth="1"/>
    <col min="13573" max="13573" width="15" style="45" customWidth="1"/>
    <col min="13574" max="13574" width="18.42578125" style="45" customWidth="1"/>
    <col min="13575" max="13575" width="19.42578125" style="45" customWidth="1"/>
    <col min="13576" max="13576" width="20" style="45" customWidth="1"/>
    <col min="13577" max="13577" width="19.42578125" style="45" customWidth="1"/>
    <col min="13578" max="13578" width="17.42578125" style="45" customWidth="1"/>
    <col min="13579" max="13579" width="5" style="45" customWidth="1"/>
    <col min="13580" max="13580" width="9.42578125" style="45" bestFit="1" customWidth="1"/>
    <col min="13581" max="13827" width="11.42578125" style="45"/>
    <col min="13828" max="13828" width="21.42578125" style="45" customWidth="1"/>
    <col min="13829" max="13829" width="15" style="45" customWidth="1"/>
    <col min="13830" max="13830" width="18.42578125" style="45" customWidth="1"/>
    <col min="13831" max="13831" width="19.42578125" style="45" customWidth="1"/>
    <col min="13832" max="13832" width="20" style="45" customWidth="1"/>
    <col min="13833" max="13833" width="19.42578125" style="45" customWidth="1"/>
    <col min="13834" max="13834" width="17.42578125" style="45" customWidth="1"/>
    <col min="13835" max="13835" width="5" style="45" customWidth="1"/>
    <col min="13836" max="13836" width="9.42578125" style="45" bestFit="1" customWidth="1"/>
    <col min="13837" max="14083" width="11.42578125" style="45"/>
    <col min="14084" max="14084" width="21.42578125" style="45" customWidth="1"/>
    <col min="14085" max="14085" width="15" style="45" customWidth="1"/>
    <col min="14086" max="14086" width="18.42578125" style="45" customWidth="1"/>
    <col min="14087" max="14087" width="19.42578125" style="45" customWidth="1"/>
    <col min="14088" max="14088" width="20" style="45" customWidth="1"/>
    <col min="14089" max="14089" width="19.42578125" style="45" customWidth="1"/>
    <col min="14090" max="14090" width="17.42578125" style="45" customWidth="1"/>
    <col min="14091" max="14091" width="5" style="45" customWidth="1"/>
    <col min="14092" max="14092" width="9.42578125" style="45" bestFit="1" customWidth="1"/>
    <col min="14093" max="14339" width="11.42578125" style="45"/>
    <col min="14340" max="14340" width="21.42578125" style="45" customWidth="1"/>
    <col min="14341" max="14341" width="15" style="45" customWidth="1"/>
    <col min="14342" max="14342" width="18.42578125" style="45" customWidth="1"/>
    <col min="14343" max="14343" width="19.42578125" style="45" customWidth="1"/>
    <col min="14344" max="14344" width="20" style="45" customWidth="1"/>
    <col min="14345" max="14345" width="19.42578125" style="45" customWidth="1"/>
    <col min="14346" max="14346" width="17.42578125" style="45" customWidth="1"/>
    <col min="14347" max="14347" width="5" style="45" customWidth="1"/>
    <col min="14348" max="14348" width="9.42578125" style="45" bestFit="1" customWidth="1"/>
    <col min="14349" max="14595" width="11.42578125" style="45"/>
    <col min="14596" max="14596" width="21.42578125" style="45" customWidth="1"/>
    <col min="14597" max="14597" width="15" style="45" customWidth="1"/>
    <col min="14598" max="14598" width="18.42578125" style="45" customWidth="1"/>
    <col min="14599" max="14599" width="19.42578125" style="45" customWidth="1"/>
    <col min="14600" max="14600" width="20" style="45" customWidth="1"/>
    <col min="14601" max="14601" width="19.42578125" style="45" customWidth="1"/>
    <col min="14602" max="14602" width="17.42578125" style="45" customWidth="1"/>
    <col min="14603" max="14603" width="5" style="45" customWidth="1"/>
    <col min="14604" max="14604" width="9.42578125" style="45" bestFit="1" customWidth="1"/>
    <col min="14605" max="14851" width="11.42578125" style="45"/>
    <col min="14852" max="14852" width="21.42578125" style="45" customWidth="1"/>
    <col min="14853" max="14853" width="15" style="45" customWidth="1"/>
    <col min="14854" max="14854" width="18.42578125" style="45" customWidth="1"/>
    <col min="14855" max="14855" width="19.42578125" style="45" customWidth="1"/>
    <col min="14856" max="14856" width="20" style="45" customWidth="1"/>
    <col min="14857" max="14857" width="19.42578125" style="45" customWidth="1"/>
    <col min="14858" max="14858" width="17.42578125" style="45" customWidth="1"/>
    <col min="14859" max="14859" width="5" style="45" customWidth="1"/>
    <col min="14860" max="14860" width="9.42578125" style="45" bestFit="1" customWidth="1"/>
    <col min="14861" max="15107" width="11.42578125" style="45"/>
    <col min="15108" max="15108" width="21.42578125" style="45" customWidth="1"/>
    <col min="15109" max="15109" width="15" style="45" customWidth="1"/>
    <col min="15110" max="15110" width="18.42578125" style="45" customWidth="1"/>
    <col min="15111" max="15111" width="19.42578125" style="45" customWidth="1"/>
    <col min="15112" max="15112" width="20" style="45" customWidth="1"/>
    <col min="15113" max="15113" width="19.42578125" style="45" customWidth="1"/>
    <col min="15114" max="15114" width="17.42578125" style="45" customWidth="1"/>
    <col min="15115" max="15115" width="5" style="45" customWidth="1"/>
    <col min="15116" max="15116" width="9.42578125" style="45" bestFit="1" customWidth="1"/>
    <col min="15117" max="15363" width="11.42578125" style="45"/>
    <col min="15364" max="15364" width="21.42578125" style="45" customWidth="1"/>
    <col min="15365" max="15365" width="15" style="45" customWidth="1"/>
    <col min="15366" max="15366" width="18.42578125" style="45" customWidth="1"/>
    <col min="15367" max="15367" width="19.42578125" style="45" customWidth="1"/>
    <col min="15368" max="15368" width="20" style="45" customWidth="1"/>
    <col min="15369" max="15369" width="19.42578125" style="45" customWidth="1"/>
    <col min="15370" max="15370" width="17.42578125" style="45" customWidth="1"/>
    <col min="15371" max="15371" width="5" style="45" customWidth="1"/>
    <col min="15372" max="15372" width="9.42578125" style="45" bestFit="1" customWidth="1"/>
    <col min="15373" max="15619" width="11.42578125" style="45"/>
    <col min="15620" max="15620" width="21.42578125" style="45" customWidth="1"/>
    <col min="15621" max="15621" width="15" style="45" customWidth="1"/>
    <col min="15622" max="15622" width="18.42578125" style="45" customWidth="1"/>
    <col min="15623" max="15623" width="19.42578125" style="45" customWidth="1"/>
    <col min="15624" max="15624" width="20" style="45" customWidth="1"/>
    <col min="15625" max="15625" width="19.42578125" style="45" customWidth="1"/>
    <col min="15626" max="15626" width="17.42578125" style="45" customWidth="1"/>
    <col min="15627" max="15627" width="5" style="45" customWidth="1"/>
    <col min="15628" max="15628" width="9.42578125" style="45" bestFit="1" customWidth="1"/>
    <col min="15629" max="15875" width="11.42578125" style="45"/>
    <col min="15876" max="15876" width="21.42578125" style="45" customWidth="1"/>
    <col min="15877" max="15877" width="15" style="45" customWidth="1"/>
    <col min="15878" max="15878" width="18.42578125" style="45" customWidth="1"/>
    <col min="15879" max="15879" width="19.42578125" style="45" customWidth="1"/>
    <col min="15880" max="15880" width="20" style="45" customWidth="1"/>
    <col min="15881" max="15881" width="19.42578125" style="45" customWidth="1"/>
    <col min="15882" max="15882" width="17.42578125" style="45" customWidth="1"/>
    <col min="15883" max="15883" width="5" style="45" customWidth="1"/>
    <col min="15884" max="15884" width="9.42578125" style="45" bestFit="1" customWidth="1"/>
    <col min="15885" max="16131" width="11.42578125" style="45"/>
    <col min="16132" max="16132" width="21.42578125" style="45" customWidth="1"/>
    <col min="16133" max="16133" width="15" style="45" customWidth="1"/>
    <col min="16134" max="16134" width="18.42578125" style="45" customWidth="1"/>
    <col min="16135" max="16135" width="19.42578125" style="45" customWidth="1"/>
    <col min="16136" max="16136" width="20" style="45" customWidth="1"/>
    <col min="16137" max="16137" width="19.42578125" style="45" customWidth="1"/>
    <col min="16138" max="16138" width="17.42578125" style="45" customWidth="1"/>
    <col min="16139" max="16139" width="5" style="45" customWidth="1"/>
    <col min="16140" max="16140" width="9.42578125" style="45" bestFit="1" customWidth="1"/>
    <col min="16141" max="16384" width="11.42578125" style="45"/>
  </cols>
  <sheetData>
    <row r="1" spans="1:12" s="348" customFormat="1" ht="15.75">
      <c r="A1" s="708" t="s">
        <v>1976</v>
      </c>
      <c r="B1" s="738"/>
      <c r="C1" s="709" t="s">
        <v>490</v>
      </c>
      <c r="D1" s="711"/>
      <c r="E1" s="736"/>
      <c r="F1" s="737"/>
      <c r="G1" s="737"/>
      <c r="H1" s="737"/>
      <c r="I1" s="737"/>
      <c r="J1" s="737"/>
    </row>
    <row r="2" spans="1:12" s="348" customFormat="1" ht="0.6" customHeight="1">
      <c r="A2" s="739"/>
      <c r="B2" s="710"/>
      <c r="C2" s="710"/>
      <c r="D2" s="711"/>
      <c r="E2" s="711"/>
      <c r="F2" s="737"/>
      <c r="G2" s="737"/>
      <c r="H2" s="737"/>
      <c r="I2" s="737"/>
      <c r="J2" s="737"/>
    </row>
    <row r="3" spans="1:12" s="348" customFormat="1" ht="24.75">
      <c r="A3" s="740" t="s">
        <v>178</v>
      </c>
      <c r="B3" s="741">
        <f>'AF100'!C3</f>
        <v>0</v>
      </c>
      <c r="C3" s="710"/>
      <c r="D3" s="711"/>
      <c r="E3" s="711"/>
      <c r="F3" s="737"/>
      <c r="G3" s="737"/>
      <c r="H3" s="737"/>
      <c r="I3" s="737"/>
      <c r="J3" s="737"/>
    </row>
    <row r="4" spans="1:12" s="348" customFormat="1" ht="15.75">
      <c r="A4" s="740" t="s">
        <v>852</v>
      </c>
      <c r="B4" s="741">
        <f>'AF100'!C4</f>
        <v>0</v>
      </c>
      <c r="C4" s="710"/>
      <c r="D4" s="711"/>
      <c r="E4" s="711"/>
      <c r="F4" s="737"/>
      <c r="G4" s="737"/>
      <c r="H4" s="737"/>
      <c r="I4" s="737"/>
      <c r="J4" s="737"/>
    </row>
    <row r="5" spans="1:12" s="348" customFormat="1" ht="15.75">
      <c r="A5" s="740" t="s">
        <v>252</v>
      </c>
      <c r="B5" s="741">
        <f>'AF100'!C5</f>
        <v>0</v>
      </c>
      <c r="C5" s="710"/>
      <c r="D5" s="711"/>
      <c r="E5" s="711"/>
      <c r="F5" s="737"/>
      <c r="G5" s="737"/>
      <c r="H5" s="737"/>
      <c r="I5" s="737"/>
      <c r="J5" s="737"/>
    </row>
    <row r="6" spans="1:12" s="348" customFormat="1" ht="12.95" customHeight="1">
      <c r="A6" s="751" t="s">
        <v>853</v>
      </c>
      <c r="B6" s="752">
        <f>'AF100'!C6</f>
        <v>0</v>
      </c>
      <c r="C6" s="710"/>
      <c r="D6" s="711"/>
      <c r="E6" s="711"/>
      <c r="F6" s="737"/>
      <c r="G6" s="737"/>
      <c r="H6" s="737"/>
      <c r="I6" s="737"/>
      <c r="J6" s="737"/>
    </row>
    <row r="7" spans="1:12" ht="16.5" thickBot="1">
      <c r="A7" s="173" t="s">
        <v>1949</v>
      </c>
      <c r="B7" s="131"/>
      <c r="C7" s="130"/>
      <c r="D7" s="143"/>
      <c r="E7" s="143"/>
      <c r="F7" s="143"/>
      <c r="G7" s="143"/>
      <c r="H7" s="143"/>
      <c r="I7" s="143"/>
      <c r="J7" s="143"/>
      <c r="K7" s="143"/>
      <c r="L7" s="143"/>
    </row>
    <row r="8" spans="1:12" ht="15.75" thickBot="1">
      <c r="A8" s="578"/>
      <c r="B8" s="826" t="s">
        <v>2114</v>
      </c>
      <c r="C8" s="827"/>
      <c r="D8" s="827"/>
      <c r="E8" s="827"/>
      <c r="F8" s="827"/>
      <c r="G8" s="827"/>
      <c r="H8" s="827"/>
      <c r="I8" s="827"/>
      <c r="J8" s="827"/>
      <c r="K8" s="827"/>
      <c r="L8" s="828"/>
    </row>
    <row r="9" spans="1:12">
      <c r="A9" s="303"/>
      <c r="B9" s="829" t="s">
        <v>655</v>
      </c>
      <c r="C9" s="830"/>
      <c r="D9" s="831"/>
      <c r="E9" s="832" t="s">
        <v>871</v>
      </c>
      <c r="F9" s="833"/>
      <c r="G9" s="834"/>
      <c r="H9" s="829" t="s">
        <v>656</v>
      </c>
      <c r="I9" s="830"/>
      <c r="J9" s="831"/>
      <c r="K9" s="770" t="s">
        <v>106</v>
      </c>
      <c r="L9" s="207"/>
    </row>
    <row r="10" spans="1:12" ht="16.350000000000001" customHeight="1">
      <c r="A10" s="306"/>
      <c r="B10" s="237" t="s">
        <v>91</v>
      </c>
      <c r="C10" s="165" t="s">
        <v>2194</v>
      </c>
      <c r="D10" s="238" t="s">
        <v>2195</v>
      </c>
      <c r="E10" s="237" t="s">
        <v>91</v>
      </c>
      <c r="F10" s="165" t="s">
        <v>2194</v>
      </c>
      <c r="G10" s="238" t="s">
        <v>2195</v>
      </c>
      <c r="H10" s="237" t="s">
        <v>91</v>
      </c>
      <c r="I10" s="165" t="s">
        <v>2194</v>
      </c>
      <c r="J10" s="238" t="s">
        <v>2195</v>
      </c>
      <c r="K10" s="771" t="s">
        <v>91</v>
      </c>
      <c r="L10" s="772" t="s">
        <v>2196</v>
      </c>
    </row>
    <row r="11" spans="1:12">
      <c r="A11" s="307" t="s">
        <v>388</v>
      </c>
      <c r="B11" s="582"/>
      <c r="C11" s="671"/>
      <c r="D11" s="672"/>
      <c r="E11" s="582"/>
      <c r="F11" s="671"/>
      <c r="G11" s="672"/>
      <c r="H11" s="582"/>
      <c r="I11" s="671"/>
      <c r="J11" s="672"/>
      <c r="K11" s="773">
        <f>H11+E11+B11</f>
        <v>0</v>
      </c>
      <c r="L11" s="774">
        <f>SUM(I11:J11,F11:G11,C11:D11)</f>
        <v>0</v>
      </c>
    </row>
    <row r="12" spans="1:12">
      <c r="A12" s="307" t="s">
        <v>389</v>
      </c>
      <c r="B12" s="582"/>
      <c r="C12" s="671"/>
      <c r="D12" s="672"/>
      <c r="E12" s="582"/>
      <c r="F12" s="671"/>
      <c r="G12" s="672"/>
      <c r="H12" s="582"/>
      <c r="I12" s="671"/>
      <c r="J12" s="672"/>
      <c r="K12" s="773">
        <f>H12+E12+B12</f>
        <v>0</v>
      </c>
      <c r="L12" s="774">
        <f>SUM(I12:J12,F12:G12,C12:D12)</f>
        <v>0</v>
      </c>
    </row>
    <row r="13" spans="1:12" ht="24.75">
      <c r="A13" s="307" t="s">
        <v>390</v>
      </c>
      <c r="B13" s="582"/>
      <c r="C13" s="671"/>
      <c r="D13" s="672"/>
      <c r="E13" s="582"/>
      <c r="F13" s="671"/>
      <c r="G13" s="672"/>
      <c r="H13" s="582"/>
      <c r="I13" s="671"/>
      <c r="J13" s="672"/>
      <c r="K13" s="773">
        <f>H13+E13+B13</f>
        <v>0</v>
      </c>
      <c r="L13" s="774">
        <f>SUM(I13:J13,F13:G13,C13:D13)</f>
        <v>0</v>
      </c>
    </row>
    <row r="14" spans="1:12">
      <c r="A14" s="307" t="s">
        <v>391</v>
      </c>
      <c r="B14" s="582"/>
      <c r="C14" s="671"/>
      <c r="D14" s="672"/>
      <c r="E14" s="582"/>
      <c r="F14" s="671"/>
      <c r="G14" s="672"/>
      <c r="H14" s="582"/>
      <c r="I14" s="671"/>
      <c r="J14" s="672"/>
      <c r="K14" s="773">
        <f>H14+E14+B14</f>
        <v>0</v>
      </c>
      <c r="L14" s="774">
        <f>SUM(I14:J14,F14:G14,C14:D14)</f>
        <v>0</v>
      </c>
    </row>
    <row r="15" spans="1:12" ht="15.75" thickBot="1">
      <c r="A15" s="312" t="s">
        <v>106</v>
      </c>
      <c r="B15" s="580">
        <f t="shared" ref="B15:L15" si="0">SUM(B11:B14)</f>
        <v>0</v>
      </c>
      <c r="C15" s="547">
        <f t="shared" si="0"/>
        <v>0</v>
      </c>
      <c r="D15" s="552">
        <f t="shared" si="0"/>
        <v>0</v>
      </c>
      <c r="E15" s="580">
        <f t="shared" si="0"/>
        <v>0</v>
      </c>
      <c r="F15" s="547">
        <f t="shared" si="0"/>
        <v>0</v>
      </c>
      <c r="G15" s="552">
        <f t="shared" si="0"/>
        <v>0</v>
      </c>
      <c r="H15" s="580">
        <f t="shared" si="0"/>
        <v>0</v>
      </c>
      <c r="I15" s="547">
        <f t="shared" si="0"/>
        <v>0</v>
      </c>
      <c r="J15" s="552">
        <f t="shared" si="0"/>
        <v>0</v>
      </c>
      <c r="K15" s="775">
        <f t="shared" si="0"/>
        <v>0</v>
      </c>
      <c r="L15" s="776">
        <f t="shared" si="0"/>
        <v>0</v>
      </c>
    </row>
    <row r="16" spans="1:12" ht="21.95" customHeight="1" thickBot="1">
      <c r="A16" s="186"/>
      <c r="B16" s="186"/>
      <c r="C16" s="186"/>
      <c r="D16" s="186"/>
      <c r="E16" s="186"/>
      <c r="F16" s="186"/>
      <c r="G16" s="308"/>
      <c r="H16" s="308"/>
      <c r="I16" s="308"/>
      <c r="J16" s="308"/>
      <c r="K16" s="308"/>
      <c r="L16" s="309"/>
    </row>
    <row r="17" spans="1:12">
      <c r="A17" s="314"/>
      <c r="B17" s="224" t="s">
        <v>139</v>
      </c>
      <c r="C17" s="224" t="s">
        <v>392</v>
      </c>
      <c r="D17" s="224" t="s">
        <v>137</v>
      </c>
      <c r="E17" s="224" t="s">
        <v>105</v>
      </c>
      <c r="F17" s="196" t="s">
        <v>106</v>
      </c>
      <c r="G17" s="308"/>
      <c r="H17" s="308"/>
      <c r="I17" s="308"/>
      <c r="J17" s="308"/>
      <c r="K17" s="308"/>
      <c r="L17" s="309"/>
    </row>
    <row r="18" spans="1:12">
      <c r="A18" s="239" t="s">
        <v>388</v>
      </c>
      <c r="B18" s="425"/>
      <c r="C18" s="425"/>
      <c r="D18" s="425"/>
      <c r="E18" s="425"/>
      <c r="F18" s="581">
        <f>SUM(B18:E18)</f>
        <v>0</v>
      </c>
      <c r="G18" s="308"/>
      <c r="H18" s="308"/>
      <c r="I18" s="308"/>
      <c r="J18" s="308"/>
      <c r="K18" s="308"/>
      <c r="L18" s="309"/>
    </row>
    <row r="19" spans="1:12">
      <c r="A19" s="239" t="s">
        <v>389</v>
      </c>
      <c r="B19" s="425"/>
      <c r="C19" s="425"/>
      <c r="D19" s="425"/>
      <c r="E19" s="425"/>
      <c r="F19" s="581">
        <f t="shared" ref="F19:F20" si="1">SUM(B19:E19)</f>
        <v>0</v>
      </c>
      <c r="G19" s="308"/>
      <c r="H19" s="308"/>
      <c r="I19" s="308"/>
      <c r="J19" s="308"/>
      <c r="K19" s="308"/>
      <c r="L19" s="309"/>
    </row>
    <row r="20" spans="1:12" ht="24.75">
      <c r="A20" s="239" t="s">
        <v>390</v>
      </c>
      <c r="B20" s="425"/>
      <c r="C20" s="425"/>
      <c r="D20" s="425"/>
      <c r="E20" s="425"/>
      <c r="F20" s="581">
        <f t="shared" si="1"/>
        <v>0</v>
      </c>
      <c r="G20" s="308"/>
      <c r="H20" s="308"/>
      <c r="I20" s="308"/>
      <c r="J20" s="308"/>
      <c r="K20" s="308"/>
      <c r="L20" s="309"/>
    </row>
    <row r="21" spans="1:12">
      <c r="A21" s="239" t="s">
        <v>391</v>
      </c>
      <c r="B21" s="425"/>
      <c r="C21" s="425"/>
      <c r="D21" s="425"/>
      <c r="E21" s="425"/>
      <c r="F21" s="581">
        <f>SUM(B21:E21)</f>
        <v>0</v>
      </c>
      <c r="G21" s="308"/>
      <c r="H21" s="308"/>
      <c r="I21" s="308"/>
      <c r="J21" s="308"/>
      <c r="K21" s="308"/>
      <c r="L21" s="309"/>
    </row>
    <row r="22" spans="1:12" ht="15.75" thickBot="1">
      <c r="A22" s="313" t="s">
        <v>106</v>
      </c>
      <c r="B22" s="547">
        <f>SUM(B18:B21)</f>
        <v>0</v>
      </c>
      <c r="C22" s="547">
        <f>SUM(C18:C21)</f>
        <v>0</v>
      </c>
      <c r="D22" s="547">
        <f>SUM(D18:D21)</f>
        <v>0</v>
      </c>
      <c r="E22" s="547">
        <f>SUM(E18:E21)</f>
        <v>0</v>
      </c>
      <c r="F22" s="552">
        <f>SUM(F18:F21)</f>
        <v>0</v>
      </c>
      <c r="G22" s="310"/>
      <c r="H22" s="310"/>
      <c r="I22" s="310"/>
      <c r="J22" s="310"/>
      <c r="K22" s="310"/>
      <c r="L22" s="311"/>
    </row>
  </sheetData>
  <sheetProtection algorithmName="SHA-512" hashValue="JXvYhFiiwqYMrM2VCUWNMGadKcZkpvUfL834Cjliv2lBgv2pdnU7kfoemVGPT0+NalkQuyHjnKndgwcbPzaVfw==" saltValue="9Xg7woDs+TiTofXeU+9rAQ==" spinCount="100000" sheet="1" objects="1" scenarios="1" selectLockedCells="1"/>
  <dataConsolidate/>
  <mergeCells count="4">
    <mergeCell ref="B8:L8"/>
    <mergeCell ref="B9:D9"/>
    <mergeCell ref="E9:G9"/>
    <mergeCell ref="H9:J9"/>
  </mergeCells>
  <dataValidations count="2">
    <dataValidation type="decimal" operator="greaterThanOrEqual" allowBlank="1" showInputMessage="1" showErrorMessage="1" sqref="K11:K15 H11:H15 E11:E15 B11:B15 B18:F22" xr:uid="{00000000-0002-0000-0B00-000000000000}">
      <formula1>0</formula1>
    </dataValidation>
    <dataValidation type="whole" operator="greaterThanOrEqual" allowBlank="1" showInputMessage="1" showErrorMessage="1" sqref="L11:L15 I11:J15 F11:G15 C11:D15" xr:uid="{00000000-0002-0000-0B00-000001000000}">
      <formula1>0</formula1>
    </dataValidation>
  </dataValidations>
  <printOptions horizontalCentered="1" gridLinesSet="0"/>
  <pageMargins left="0.5" right="0.5" top="0.5" bottom="0.5" header="0.35" footer="0.35"/>
  <pageSetup scale="54" fitToHeight="9999" orientation="landscape" horizontalDpi="300" verticalDpi="300" r:id="rId1"/>
  <headerFooter alignWithMargins="0">
    <oddHeader>&amp;CMBK108&amp;L&amp;R</oddHeader>
    <oddFooter>&amp;CPage &amp;P of &amp;N&amp;L&amp;R</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2000000}">
          <x14:formula1>
            <xm:f>'Institution Type Key'!$D$6:$D$14</xm:f>
          </x14:formula1>
          <xm:sqref>B5</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1">
    <tabColor rgb="FFFF0000"/>
  </sheetPr>
  <dimension ref="A1:J32"/>
  <sheetViews>
    <sheetView showGridLines="0" zoomScale="115" zoomScaleNormal="115" zoomScaleSheetLayoutView="100" workbookViewId="0">
      <selection activeCell="C9" sqref="C9"/>
    </sheetView>
  </sheetViews>
  <sheetFormatPr defaultColWidth="11.42578125" defaultRowHeight="12.75"/>
  <cols>
    <col min="1" max="1" width="8.42578125" style="321" customWidth="1"/>
    <col min="2" max="2" width="36.7109375" style="321" bestFit="1" customWidth="1"/>
    <col min="3" max="4" width="22.42578125" style="321" customWidth="1"/>
    <col min="5" max="5" width="12.42578125" style="321" bestFit="1" customWidth="1"/>
    <col min="6" max="6" width="28.140625" style="321" customWidth="1"/>
    <col min="7" max="16384" width="11.42578125" style="321"/>
  </cols>
  <sheetData>
    <row r="1" spans="1:10" s="348" customFormat="1" ht="15.75">
      <c r="A1" s="708" t="s">
        <v>256</v>
      </c>
      <c r="B1" s="738"/>
      <c r="C1" s="709"/>
      <c r="D1" s="753" t="s">
        <v>491</v>
      </c>
      <c r="E1" s="736"/>
      <c r="F1" s="737"/>
      <c r="G1" s="737"/>
      <c r="H1" s="737"/>
      <c r="I1" s="737"/>
      <c r="J1" s="737"/>
    </row>
    <row r="2" spans="1:10" s="348" customFormat="1" ht="0.6" customHeight="1">
      <c r="A2" s="739"/>
      <c r="B2" s="710"/>
      <c r="C2" s="710"/>
      <c r="D2" s="711"/>
      <c r="E2" s="711"/>
      <c r="F2" s="737"/>
      <c r="G2" s="737"/>
      <c r="H2" s="737"/>
      <c r="I2" s="737"/>
      <c r="J2" s="737"/>
    </row>
    <row r="3" spans="1:10" s="757" customFormat="1" ht="12.95" customHeight="1">
      <c r="A3" s="740" t="s">
        <v>178</v>
      </c>
      <c r="B3" s="758">
        <f>'AF100'!C3</f>
        <v>0</v>
      </c>
      <c r="C3" s="754"/>
      <c r="D3" s="755"/>
      <c r="E3" s="755"/>
      <c r="F3" s="756"/>
      <c r="G3" s="756"/>
      <c r="H3" s="756"/>
      <c r="I3" s="756"/>
      <c r="J3" s="756"/>
    </row>
    <row r="4" spans="1:10" s="757" customFormat="1" ht="12.95" customHeight="1">
      <c r="A4" s="740" t="s">
        <v>852</v>
      </c>
      <c r="B4" s="758">
        <f>'AF100'!C4</f>
        <v>0</v>
      </c>
      <c r="C4" s="754"/>
      <c r="D4" s="755"/>
      <c r="E4" s="755"/>
      <c r="F4" s="756"/>
      <c r="G4" s="756"/>
      <c r="H4" s="756"/>
      <c r="I4" s="756"/>
      <c r="J4" s="756"/>
    </row>
    <row r="5" spans="1:10" s="757" customFormat="1" ht="12.95" customHeight="1">
      <c r="A5" s="740" t="s">
        <v>252</v>
      </c>
      <c r="B5" s="758">
        <f>'AF100'!C5</f>
        <v>0</v>
      </c>
      <c r="C5" s="754"/>
      <c r="D5" s="755"/>
      <c r="E5" s="755"/>
      <c r="F5" s="756"/>
      <c r="G5" s="756"/>
      <c r="H5" s="756"/>
      <c r="I5" s="756"/>
      <c r="J5" s="756"/>
    </row>
    <row r="6" spans="1:10" s="757" customFormat="1" ht="11.45" customHeight="1">
      <c r="A6" s="740" t="s">
        <v>853</v>
      </c>
      <c r="B6" s="759">
        <f>'AF100'!C6</f>
        <v>0</v>
      </c>
      <c r="C6" s="754"/>
      <c r="D6" s="755"/>
      <c r="E6" s="755"/>
      <c r="F6" s="756"/>
      <c r="G6" s="756"/>
      <c r="H6" s="756"/>
      <c r="I6" s="756"/>
      <c r="J6" s="756"/>
    </row>
    <row r="7" spans="1:10" ht="16.5" thickBot="1">
      <c r="A7" s="315" t="s">
        <v>1949</v>
      </c>
      <c r="B7" s="138"/>
      <c r="C7" s="145"/>
      <c r="D7" s="144"/>
      <c r="E7" s="322"/>
      <c r="F7" s="322"/>
    </row>
    <row r="8" spans="1:10">
      <c r="A8" s="217" t="s">
        <v>199</v>
      </c>
      <c r="B8" s="177" t="s">
        <v>2133</v>
      </c>
      <c r="C8" s="177" t="s">
        <v>2134</v>
      </c>
      <c r="D8" s="207" t="s">
        <v>650</v>
      </c>
    </row>
    <row r="9" spans="1:10">
      <c r="A9" s="679">
        <v>1</v>
      </c>
      <c r="B9" s="722">
        <v>200</v>
      </c>
      <c r="C9" s="317"/>
      <c r="D9" s="584">
        <f>B9*C9</f>
        <v>0</v>
      </c>
    </row>
    <row r="10" spans="1:10">
      <c r="A10" s="679">
        <v>2</v>
      </c>
      <c r="B10" s="722">
        <v>100</v>
      </c>
      <c r="C10" s="317"/>
      <c r="D10" s="584">
        <f>B10*C10</f>
        <v>0</v>
      </c>
    </row>
    <row r="11" spans="1:10">
      <c r="A11" s="679">
        <v>3</v>
      </c>
      <c r="B11" s="723">
        <v>50</v>
      </c>
      <c r="C11" s="319"/>
      <c r="D11" s="585">
        <f>B11*C11</f>
        <v>0</v>
      </c>
    </row>
    <row r="12" spans="1:10">
      <c r="A12" s="679">
        <v>4</v>
      </c>
      <c r="B12" s="723">
        <v>20</v>
      </c>
      <c r="C12" s="319"/>
      <c r="D12" s="585">
        <f t="shared" ref="D12:D16" si="0">B12*C12</f>
        <v>0</v>
      </c>
    </row>
    <row r="13" spans="1:10" ht="15">
      <c r="A13" s="679">
        <v>5</v>
      </c>
      <c r="B13" s="723">
        <v>10</v>
      </c>
      <c r="C13" s="319"/>
      <c r="D13" s="585">
        <f t="shared" si="0"/>
        <v>0</v>
      </c>
      <c r="E13" s="322"/>
      <c r="F13" s="322"/>
    </row>
    <row r="14" spans="1:10" ht="15">
      <c r="A14" s="679">
        <v>6</v>
      </c>
      <c r="B14" s="723">
        <v>5</v>
      </c>
      <c r="C14" s="319"/>
      <c r="D14" s="585">
        <f t="shared" si="0"/>
        <v>0</v>
      </c>
      <c r="E14" s="322"/>
      <c r="F14" s="322"/>
    </row>
    <row r="15" spans="1:10" ht="15">
      <c r="A15" s="679">
        <v>7</v>
      </c>
      <c r="B15" s="723">
        <v>2</v>
      </c>
      <c r="C15" s="319"/>
      <c r="D15" s="585">
        <f t="shared" si="0"/>
        <v>0</v>
      </c>
      <c r="E15" s="322"/>
      <c r="F15" s="322"/>
    </row>
    <row r="16" spans="1:10" ht="15">
      <c r="A16" s="679">
        <v>8</v>
      </c>
      <c r="B16" s="723">
        <v>1</v>
      </c>
      <c r="C16" s="319"/>
      <c r="D16" s="585">
        <f t="shared" si="0"/>
        <v>0</v>
      </c>
      <c r="E16" s="322"/>
      <c r="F16" s="322"/>
    </row>
    <row r="17" spans="1:6" ht="15">
      <c r="A17" s="679">
        <v>9</v>
      </c>
      <c r="B17" s="723" t="s">
        <v>2146</v>
      </c>
      <c r="C17" s="320"/>
      <c r="D17" s="583">
        <v>0</v>
      </c>
      <c r="E17" s="322"/>
      <c r="F17" s="322"/>
    </row>
    <row r="18" spans="1:6" ht="15.75" thickBot="1">
      <c r="A18" s="678"/>
      <c r="B18" s="577" t="s">
        <v>106</v>
      </c>
      <c r="C18" s="577"/>
      <c r="D18" s="555">
        <f>SUM(D9:D17)</f>
        <v>0</v>
      </c>
      <c r="E18" s="322"/>
      <c r="F18" s="322"/>
    </row>
    <row r="19" spans="1:6" ht="21.95" customHeight="1" thickBot="1">
      <c r="A19" s="325"/>
      <c r="B19" s="323"/>
      <c r="C19" s="323"/>
      <c r="D19" s="326"/>
      <c r="E19" s="324"/>
      <c r="F19" s="324"/>
    </row>
    <row r="20" spans="1:6">
      <c r="A20" s="217" t="s">
        <v>200</v>
      </c>
      <c r="B20" s="177" t="s">
        <v>2132</v>
      </c>
      <c r="C20" s="177"/>
      <c r="D20" s="680"/>
    </row>
    <row r="21" spans="1:6">
      <c r="A21" s="677">
        <v>1</v>
      </c>
      <c r="B21" s="316">
        <v>2</v>
      </c>
      <c r="C21" s="317"/>
      <c r="D21" s="584">
        <f>B21*C21</f>
        <v>0</v>
      </c>
    </row>
    <row r="22" spans="1:6">
      <c r="A22" s="677">
        <v>2</v>
      </c>
      <c r="B22" s="318">
        <v>1</v>
      </c>
      <c r="C22" s="319"/>
      <c r="D22" s="585">
        <f>B22*C22</f>
        <v>0</v>
      </c>
    </row>
    <row r="23" spans="1:6">
      <c r="A23" s="677">
        <v>3</v>
      </c>
      <c r="B23" s="318">
        <v>0.5</v>
      </c>
      <c r="C23" s="319"/>
      <c r="D23" s="585">
        <f t="shared" ref="D23:D27" si="1">B23*C23</f>
        <v>0</v>
      </c>
    </row>
    <row r="24" spans="1:6">
      <c r="A24" s="677">
        <v>4</v>
      </c>
      <c r="B24" s="318">
        <v>0.2</v>
      </c>
      <c r="C24" s="319"/>
      <c r="D24" s="585">
        <f t="shared" si="1"/>
        <v>0</v>
      </c>
    </row>
    <row r="25" spans="1:6">
      <c r="A25" s="677">
        <v>5</v>
      </c>
      <c r="B25" s="318">
        <v>0.1</v>
      </c>
      <c r="C25" s="319"/>
      <c r="D25" s="585">
        <f t="shared" si="1"/>
        <v>0</v>
      </c>
    </row>
    <row r="26" spans="1:6">
      <c r="A26" s="677">
        <v>6</v>
      </c>
      <c r="B26" s="318">
        <v>0.05</v>
      </c>
      <c r="C26" s="319"/>
      <c r="D26" s="585">
        <f t="shared" si="1"/>
        <v>0</v>
      </c>
    </row>
    <row r="27" spans="1:6">
      <c r="A27" s="677">
        <v>7</v>
      </c>
      <c r="B27" s="318">
        <v>0.01</v>
      </c>
      <c r="C27" s="319"/>
      <c r="D27" s="585">
        <f t="shared" si="1"/>
        <v>0</v>
      </c>
    </row>
    <row r="28" spans="1:6">
      <c r="A28" s="677">
        <v>8</v>
      </c>
      <c r="B28" s="318" t="s">
        <v>2147</v>
      </c>
      <c r="C28" s="320"/>
      <c r="D28" s="579"/>
    </row>
    <row r="29" spans="1:6" ht="13.5" thickBot="1">
      <c r="A29" s="678"/>
      <c r="B29" s="577" t="s">
        <v>106</v>
      </c>
      <c r="C29" s="577"/>
      <c r="D29" s="555">
        <f>SUM(D21:D28)</f>
        <v>0</v>
      </c>
    </row>
    <row r="30" spans="1:6">
      <c r="A30" s="325"/>
      <c r="B30" s="323"/>
      <c r="C30" s="323"/>
      <c r="D30" s="586"/>
    </row>
    <row r="31" spans="1:6">
      <c r="A31" s="681" t="s">
        <v>2149</v>
      </c>
      <c r="B31" s="318" t="s">
        <v>2148</v>
      </c>
      <c r="C31" s="327"/>
      <c r="D31" s="587">
        <v>0</v>
      </c>
    </row>
    <row r="32" spans="1:6" ht="13.5" thickBot="1">
      <c r="A32" s="678"/>
      <c r="B32" s="577" t="s">
        <v>545</v>
      </c>
      <c r="C32" s="577"/>
      <c r="D32" s="555">
        <f>D18+D29+D31</f>
        <v>0</v>
      </c>
    </row>
  </sheetData>
  <sheetProtection algorithmName="SHA-512" hashValue="yUGaYx5nd7d0O0tEJEN/nwaBS+JAalL1BmHS+9LSPMjrSiDObf3EzSwK+OTOnJAIcKWFzDqAu0rxSw0fFs6oCg==" saltValue="XPGClCrcMHGSZXEchTxjnw==" spinCount="100000" sheet="1" objects="1" scenarios="1" selectLockedCells="1"/>
  <dataValidations count="2">
    <dataValidation type="decimal" operator="greaterThanOrEqual" allowBlank="1" showInputMessage="1" showErrorMessage="1" sqref="C31:D32 C17:C18 D9:D18 D21:D29 C28:C29" xr:uid="{00000000-0002-0000-0C00-000000000000}">
      <formula1>0</formula1>
    </dataValidation>
    <dataValidation type="whole" operator="greaterThanOrEqual" allowBlank="1" showInputMessage="1" showErrorMessage="1" sqref="C9:C16 C21:C27" xr:uid="{00000000-0002-0000-0C00-000001000000}">
      <formula1>0</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2">
    <tabColor rgb="FFFF0000"/>
    <pageSetUpPr fitToPage="1"/>
  </sheetPr>
  <dimension ref="A1:J235"/>
  <sheetViews>
    <sheetView showGridLines="0" zoomScale="96" zoomScaleNormal="96" zoomScaleSheetLayoutView="100" workbookViewId="0">
      <selection activeCell="B14" sqref="B14"/>
    </sheetView>
  </sheetViews>
  <sheetFormatPr defaultColWidth="12" defaultRowHeight="15.75"/>
  <cols>
    <col min="1" max="1" width="9.140625" style="42" customWidth="1"/>
    <col min="2" max="2" width="45.7109375" style="42" customWidth="1"/>
    <col min="3" max="3" width="16.42578125" style="42" bestFit="1" customWidth="1"/>
    <col min="4" max="4" width="17.42578125" style="42" customWidth="1"/>
    <col min="5" max="5" width="15" style="42" customWidth="1"/>
    <col min="6" max="6" width="17.85546875" style="42" customWidth="1"/>
    <col min="7" max="7" width="62.5703125" style="42" bestFit="1" customWidth="1"/>
    <col min="8" max="255" width="12" style="42"/>
    <col min="256" max="256" width="6.5703125" style="42" customWidth="1"/>
    <col min="257" max="257" width="14.140625" style="42" bestFit="1" customWidth="1"/>
    <col min="258" max="258" width="48" style="42" bestFit="1" customWidth="1"/>
    <col min="259" max="259" width="17" style="42" bestFit="1" customWidth="1"/>
    <col min="260" max="260" width="19.140625" style="42" bestFit="1" customWidth="1"/>
    <col min="261" max="511" width="12" style="42"/>
    <col min="512" max="512" width="6.5703125" style="42" customWidth="1"/>
    <col min="513" max="513" width="14.140625" style="42" bestFit="1" customWidth="1"/>
    <col min="514" max="514" width="48" style="42" bestFit="1" customWidth="1"/>
    <col min="515" max="515" width="17" style="42" bestFit="1" customWidth="1"/>
    <col min="516" max="516" width="19.140625" style="42" bestFit="1" customWidth="1"/>
    <col min="517" max="767" width="12" style="42"/>
    <col min="768" max="768" width="6.5703125" style="42" customWidth="1"/>
    <col min="769" max="769" width="14.140625" style="42" bestFit="1" customWidth="1"/>
    <col min="770" max="770" width="48" style="42" bestFit="1" customWidth="1"/>
    <col min="771" max="771" width="17" style="42" bestFit="1" customWidth="1"/>
    <col min="772" max="772" width="19.140625" style="42" bestFit="1" customWidth="1"/>
    <col min="773" max="1023" width="12" style="42"/>
    <col min="1024" max="1024" width="6.5703125" style="42" customWidth="1"/>
    <col min="1025" max="1025" width="14.140625" style="42" bestFit="1" customWidth="1"/>
    <col min="1026" max="1026" width="48" style="42" bestFit="1" customWidth="1"/>
    <col min="1027" max="1027" width="17" style="42" bestFit="1" customWidth="1"/>
    <col min="1028" max="1028" width="19.140625" style="42" bestFit="1" customWidth="1"/>
    <col min="1029" max="1279" width="12" style="42"/>
    <col min="1280" max="1280" width="6.5703125" style="42" customWidth="1"/>
    <col min="1281" max="1281" width="14.140625" style="42" bestFit="1" customWidth="1"/>
    <col min="1282" max="1282" width="48" style="42" bestFit="1" customWidth="1"/>
    <col min="1283" max="1283" width="17" style="42" bestFit="1" customWidth="1"/>
    <col min="1284" max="1284" width="19.140625" style="42" bestFit="1" customWidth="1"/>
    <col min="1285" max="1535" width="12" style="42"/>
    <col min="1536" max="1536" width="6.5703125" style="42" customWidth="1"/>
    <col min="1537" max="1537" width="14.140625" style="42" bestFit="1" customWidth="1"/>
    <col min="1538" max="1538" width="48" style="42" bestFit="1" customWidth="1"/>
    <col min="1539" max="1539" width="17" style="42" bestFit="1" customWidth="1"/>
    <col min="1540" max="1540" width="19.140625" style="42" bestFit="1" customWidth="1"/>
    <col min="1541" max="1791" width="12" style="42"/>
    <col min="1792" max="1792" width="6.5703125" style="42" customWidth="1"/>
    <col min="1793" max="1793" width="14.140625" style="42" bestFit="1" customWidth="1"/>
    <col min="1794" max="1794" width="48" style="42" bestFit="1" customWidth="1"/>
    <col min="1795" max="1795" width="17" style="42" bestFit="1" customWidth="1"/>
    <col min="1796" max="1796" width="19.140625" style="42" bestFit="1" customWidth="1"/>
    <col min="1797" max="2047" width="12" style="42"/>
    <col min="2048" max="2048" width="6.5703125" style="42" customWidth="1"/>
    <col min="2049" max="2049" width="14.140625" style="42" bestFit="1" customWidth="1"/>
    <col min="2050" max="2050" width="48" style="42" bestFit="1" customWidth="1"/>
    <col min="2051" max="2051" width="17" style="42" bestFit="1" customWidth="1"/>
    <col min="2052" max="2052" width="19.140625" style="42" bestFit="1" customWidth="1"/>
    <col min="2053" max="2303" width="12" style="42"/>
    <col min="2304" max="2304" width="6.5703125" style="42" customWidth="1"/>
    <col min="2305" max="2305" width="14.140625" style="42" bestFit="1" customWidth="1"/>
    <col min="2306" max="2306" width="48" style="42" bestFit="1" customWidth="1"/>
    <col min="2307" max="2307" width="17" style="42" bestFit="1" customWidth="1"/>
    <col min="2308" max="2308" width="19.140625" style="42" bestFit="1" customWidth="1"/>
    <col min="2309" max="2559" width="12" style="42"/>
    <col min="2560" max="2560" width="6.5703125" style="42" customWidth="1"/>
    <col min="2561" max="2561" width="14.140625" style="42" bestFit="1" customWidth="1"/>
    <col min="2562" max="2562" width="48" style="42" bestFit="1" customWidth="1"/>
    <col min="2563" max="2563" width="17" style="42" bestFit="1" customWidth="1"/>
    <col min="2564" max="2564" width="19.140625" style="42" bestFit="1" customWidth="1"/>
    <col min="2565" max="2815" width="12" style="42"/>
    <col min="2816" max="2816" width="6.5703125" style="42" customWidth="1"/>
    <col min="2817" max="2817" width="14.140625" style="42" bestFit="1" customWidth="1"/>
    <col min="2818" max="2818" width="48" style="42" bestFit="1" customWidth="1"/>
    <col min="2819" max="2819" width="17" style="42" bestFit="1" customWidth="1"/>
    <col min="2820" max="2820" width="19.140625" style="42" bestFit="1" customWidth="1"/>
    <col min="2821" max="3071" width="12" style="42"/>
    <col min="3072" max="3072" width="6.5703125" style="42" customWidth="1"/>
    <col min="3073" max="3073" width="14.140625" style="42" bestFit="1" customWidth="1"/>
    <col min="3074" max="3074" width="48" style="42" bestFit="1" customWidth="1"/>
    <col min="3075" max="3075" width="17" style="42" bestFit="1" customWidth="1"/>
    <col min="3076" max="3076" width="19.140625" style="42" bestFit="1" customWidth="1"/>
    <col min="3077" max="3327" width="12" style="42"/>
    <col min="3328" max="3328" width="6.5703125" style="42" customWidth="1"/>
    <col min="3329" max="3329" width="14.140625" style="42" bestFit="1" customWidth="1"/>
    <col min="3330" max="3330" width="48" style="42" bestFit="1" customWidth="1"/>
    <col min="3331" max="3331" width="17" style="42" bestFit="1" customWidth="1"/>
    <col min="3332" max="3332" width="19.140625" style="42" bestFit="1" customWidth="1"/>
    <col min="3333" max="3583" width="12" style="42"/>
    <col min="3584" max="3584" width="6.5703125" style="42" customWidth="1"/>
    <col min="3585" max="3585" width="14.140625" style="42" bestFit="1" customWidth="1"/>
    <col min="3586" max="3586" width="48" style="42" bestFit="1" customWidth="1"/>
    <col min="3587" max="3587" width="17" style="42" bestFit="1" customWidth="1"/>
    <col min="3588" max="3588" width="19.140625" style="42" bestFit="1" customWidth="1"/>
    <col min="3589" max="3839" width="12" style="42"/>
    <col min="3840" max="3840" width="6.5703125" style="42" customWidth="1"/>
    <col min="3841" max="3841" width="14.140625" style="42" bestFit="1" customWidth="1"/>
    <col min="3842" max="3842" width="48" style="42" bestFit="1" customWidth="1"/>
    <col min="3843" max="3843" width="17" style="42" bestFit="1" customWidth="1"/>
    <col min="3844" max="3844" width="19.140625" style="42" bestFit="1" customWidth="1"/>
    <col min="3845" max="4095" width="12" style="42"/>
    <col min="4096" max="4096" width="6.5703125" style="42" customWidth="1"/>
    <col min="4097" max="4097" width="14.140625" style="42" bestFit="1" customWidth="1"/>
    <col min="4098" max="4098" width="48" style="42" bestFit="1" customWidth="1"/>
    <col min="4099" max="4099" width="17" style="42" bestFit="1" customWidth="1"/>
    <col min="4100" max="4100" width="19.140625" style="42" bestFit="1" customWidth="1"/>
    <col min="4101" max="4351" width="12" style="42"/>
    <col min="4352" max="4352" width="6.5703125" style="42" customWidth="1"/>
    <col min="4353" max="4353" width="14.140625" style="42" bestFit="1" customWidth="1"/>
    <col min="4354" max="4354" width="48" style="42" bestFit="1" customWidth="1"/>
    <col min="4355" max="4355" width="17" style="42" bestFit="1" customWidth="1"/>
    <col min="4356" max="4356" width="19.140625" style="42" bestFit="1" customWidth="1"/>
    <col min="4357" max="4607" width="12" style="42"/>
    <col min="4608" max="4608" width="6.5703125" style="42" customWidth="1"/>
    <col min="4609" max="4609" width="14.140625" style="42" bestFit="1" customWidth="1"/>
    <col min="4610" max="4610" width="48" style="42" bestFit="1" customWidth="1"/>
    <col min="4611" max="4611" width="17" style="42" bestFit="1" customWidth="1"/>
    <col min="4612" max="4612" width="19.140625" style="42" bestFit="1" customWidth="1"/>
    <col min="4613" max="4863" width="12" style="42"/>
    <col min="4864" max="4864" width="6.5703125" style="42" customWidth="1"/>
    <col min="4865" max="4865" width="14.140625" style="42" bestFit="1" customWidth="1"/>
    <col min="4866" max="4866" width="48" style="42" bestFit="1" customWidth="1"/>
    <col min="4867" max="4867" width="17" style="42" bestFit="1" customWidth="1"/>
    <col min="4868" max="4868" width="19.140625" style="42" bestFit="1" customWidth="1"/>
    <col min="4869" max="5119" width="12" style="42"/>
    <col min="5120" max="5120" width="6.5703125" style="42" customWidth="1"/>
    <col min="5121" max="5121" width="14.140625" style="42" bestFit="1" customWidth="1"/>
    <col min="5122" max="5122" width="48" style="42" bestFit="1" customWidth="1"/>
    <col min="5123" max="5123" width="17" style="42" bestFit="1" customWidth="1"/>
    <col min="5124" max="5124" width="19.140625" style="42" bestFit="1" customWidth="1"/>
    <col min="5125" max="5375" width="12" style="42"/>
    <col min="5376" max="5376" width="6.5703125" style="42" customWidth="1"/>
    <col min="5377" max="5377" width="14.140625" style="42" bestFit="1" customWidth="1"/>
    <col min="5378" max="5378" width="48" style="42" bestFit="1" customWidth="1"/>
    <col min="5379" max="5379" width="17" style="42" bestFit="1" customWidth="1"/>
    <col min="5380" max="5380" width="19.140625" style="42" bestFit="1" customWidth="1"/>
    <col min="5381" max="5631" width="12" style="42"/>
    <col min="5632" max="5632" width="6.5703125" style="42" customWidth="1"/>
    <col min="5633" max="5633" width="14.140625" style="42" bestFit="1" customWidth="1"/>
    <col min="5634" max="5634" width="48" style="42" bestFit="1" customWidth="1"/>
    <col min="5635" max="5635" width="17" style="42" bestFit="1" customWidth="1"/>
    <col min="5636" max="5636" width="19.140625" style="42" bestFit="1" customWidth="1"/>
    <col min="5637" max="5887" width="12" style="42"/>
    <col min="5888" max="5888" width="6.5703125" style="42" customWidth="1"/>
    <col min="5889" max="5889" width="14.140625" style="42" bestFit="1" customWidth="1"/>
    <col min="5890" max="5890" width="48" style="42" bestFit="1" customWidth="1"/>
    <col min="5891" max="5891" width="17" style="42" bestFit="1" customWidth="1"/>
    <col min="5892" max="5892" width="19.140625" style="42" bestFit="1" customWidth="1"/>
    <col min="5893" max="6143" width="12" style="42"/>
    <col min="6144" max="6144" width="6.5703125" style="42" customWidth="1"/>
    <col min="6145" max="6145" width="14.140625" style="42" bestFit="1" customWidth="1"/>
    <col min="6146" max="6146" width="48" style="42" bestFit="1" customWidth="1"/>
    <col min="6147" max="6147" width="17" style="42" bestFit="1" customWidth="1"/>
    <col min="6148" max="6148" width="19.140625" style="42" bestFit="1" customWidth="1"/>
    <col min="6149" max="6399" width="12" style="42"/>
    <col min="6400" max="6400" width="6.5703125" style="42" customWidth="1"/>
    <col min="6401" max="6401" width="14.140625" style="42" bestFit="1" customWidth="1"/>
    <col min="6402" max="6402" width="48" style="42" bestFit="1" customWidth="1"/>
    <col min="6403" max="6403" width="17" style="42" bestFit="1" customWidth="1"/>
    <col min="6404" max="6404" width="19.140625" style="42" bestFit="1" customWidth="1"/>
    <col min="6405" max="6655" width="12" style="42"/>
    <col min="6656" max="6656" width="6.5703125" style="42" customWidth="1"/>
    <col min="6657" max="6657" width="14.140625" style="42" bestFit="1" customWidth="1"/>
    <col min="6658" max="6658" width="48" style="42" bestFit="1" customWidth="1"/>
    <col min="6659" max="6659" width="17" style="42" bestFit="1" customWidth="1"/>
    <col min="6660" max="6660" width="19.140625" style="42" bestFit="1" customWidth="1"/>
    <col min="6661" max="6911" width="12" style="42"/>
    <col min="6912" max="6912" width="6.5703125" style="42" customWidth="1"/>
    <col min="6913" max="6913" width="14.140625" style="42" bestFit="1" customWidth="1"/>
    <col min="6914" max="6914" width="48" style="42" bestFit="1" customWidth="1"/>
    <col min="6915" max="6915" width="17" style="42" bestFit="1" customWidth="1"/>
    <col min="6916" max="6916" width="19.140625" style="42" bestFit="1" customWidth="1"/>
    <col min="6917" max="7167" width="12" style="42"/>
    <col min="7168" max="7168" width="6.5703125" style="42" customWidth="1"/>
    <col min="7169" max="7169" width="14.140625" style="42" bestFit="1" customWidth="1"/>
    <col min="7170" max="7170" width="48" style="42" bestFit="1" customWidth="1"/>
    <col min="7171" max="7171" width="17" style="42" bestFit="1" customWidth="1"/>
    <col min="7172" max="7172" width="19.140625" style="42" bestFit="1" customWidth="1"/>
    <col min="7173" max="7423" width="12" style="42"/>
    <col min="7424" max="7424" width="6.5703125" style="42" customWidth="1"/>
    <col min="7425" max="7425" width="14.140625" style="42" bestFit="1" customWidth="1"/>
    <col min="7426" max="7426" width="48" style="42" bestFit="1" customWidth="1"/>
    <col min="7427" max="7427" width="17" style="42" bestFit="1" customWidth="1"/>
    <col min="7428" max="7428" width="19.140625" style="42" bestFit="1" customWidth="1"/>
    <col min="7429" max="7679" width="12" style="42"/>
    <col min="7680" max="7680" width="6.5703125" style="42" customWidth="1"/>
    <col min="7681" max="7681" width="14.140625" style="42" bestFit="1" customWidth="1"/>
    <col min="7682" max="7682" width="48" style="42" bestFit="1" customWidth="1"/>
    <col min="7683" max="7683" width="17" style="42" bestFit="1" customWidth="1"/>
    <col min="7684" max="7684" width="19.140625" style="42" bestFit="1" customWidth="1"/>
    <col min="7685" max="7935" width="12" style="42"/>
    <col min="7936" max="7936" width="6.5703125" style="42" customWidth="1"/>
    <col min="7937" max="7937" width="14.140625" style="42" bestFit="1" customWidth="1"/>
    <col min="7938" max="7938" width="48" style="42" bestFit="1" customWidth="1"/>
    <col min="7939" max="7939" width="17" style="42" bestFit="1" customWidth="1"/>
    <col min="7940" max="7940" width="19.140625" style="42" bestFit="1" customWidth="1"/>
    <col min="7941" max="8191" width="12" style="42"/>
    <col min="8192" max="8192" width="6.5703125" style="42" customWidth="1"/>
    <col min="8193" max="8193" width="14.140625" style="42" bestFit="1" customWidth="1"/>
    <col min="8194" max="8194" width="48" style="42" bestFit="1" customWidth="1"/>
    <col min="8195" max="8195" width="17" style="42" bestFit="1" customWidth="1"/>
    <col min="8196" max="8196" width="19.140625" style="42" bestFit="1" customWidth="1"/>
    <col min="8197" max="8447" width="12" style="42"/>
    <col min="8448" max="8448" width="6.5703125" style="42" customWidth="1"/>
    <col min="8449" max="8449" width="14.140625" style="42" bestFit="1" customWidth="1"/>
    <col min="8450" max="8450" width="48" style="42" bestFit="1" customWidth="1"/>
    <col min="8451" max="8451" width="17" style="42" bestFit="1" customWidth="1"/>
    <col min="8452" max="8452" width="19.140625" style="42" bestFit="1" customWidth="1"/>
    <col min="8453" max="8703" width="12" style="42"/>
    <col min="8704" max="8704" width="6.5703125" style="42" customWidth="1"/>
    <col min="8705" max="8705" width="14.140625" style="42" bestFit="1" customWidth="1"/>
    <col min="8706" max="8706" width="48" style="42" bestFit="1" customWidth="1"/>
    <col min="8707" max="8707" width="17" style="42" bestFit="1" customWidth="1"/>
    <col min="8708" max="8708" width="19.140625" style="42" bestFit="1" customWidth="1"/>
    <col min="8709" max="8959" width="12" style="42"/>
    <col min="8960" max="8960" width="6.5703125" style="42" customWidth="1"/>
    <col min="8961" max="8961" width="14.140625" style="42" bestFit="1" customWidth="1"/>
    <col min="8962" max="8962" width="48" style="42" bestFit="1" customWidth="1"/>
    <col min="8963" max="8963" width="17" style="42" bestFit="1" customWidth="1"/>
    <col min="8964" max="8964" width="19.140625" style="42" bestFit="1" customWidth="1"/>
    <col min="8965" max="9215" width="12" style="42"/>
    <col min="9216" max="9216" width="6.5703125" style="42" customWidth="1"/>
    <col min="9217" max="9217" width="14.140625" style="42" bestFit="1" customWidth="1"/>
    <col min="9218" max="9218" width="48" style="42" bestFit="1" customWidth="1"/>
    <col min="9219" max="9219" width="17" style="42" bestFit="1" customWidth="1"/>
    <col min="9220" max="9220" width="19.140625" style="42" bestFit="1" customWidth="1"/>
    <col min="9221" max="9471" width="12" style="42"/>
    <col min="9472" max="9472" width="6.5703125" style="42" customWidth="1"/>
    <col min="9473" max="9473" width="14.140625" style="42" bestFit="1" customWidth="1"/>
    <col min="9474" max="9474" width="48" style="42" bestFit="1" customWidth="1"/>
    <col min="9475" max="9475" width="17" style="42" bestFit="1" customWidth="1"/>
    <col min="9476" max="9476" width="19.140625" style="42" bestFit="1" customWidth="1"/>
    <col min="9477" max="9727" width="12" style="42"/>
    <col min="9728" max="9728" width="6.5703125" style="42" customWidth="1"/>
    <col min="9729" max="9729" width="14.140625" style="42" bestFit="1" customWidth="1"/>
    <col min="9730" max="9730" width="48" style="42" bestFit="1" customWidth="1"/>
    <col min="9731" max="9731" width="17" style="42" bestFit="1" customWidth="1"/>
    <col min="9732" max="9732" width="19.140625" style="42" bestFit="1" customWidth="1"/>
    <col min="9733" max="9983" width="12" style="42"/>
    <col min="9984" max="9984" width="6.5703125" style="42" customWidth="1"/>
    <col min="9985" max="9985" width="14.140625" style="42" bestFit="1" customWidth="1"/>
    <col min="9986" max="9986" width="48" style="42" bestFit="1" customWidth="1"/>
    <col min="9987" max="9987" width="17" style="42" bestFit="1" customWidth="1"/>
    <col min="9988" max="9988" width="19.140625" style="42" bestFit="1" customWidth="1"/>
    <col min="9989" max="10239" width="12" style="42"/>
    <col min="10240" max="10240" width="6.5703125" style="42" customWidth="1"/>
    <col min="10241" max="10241" width="14.140625" style="42" bestFit="1" customWidth="1"/>
    <col min="10242" max="10242" width="48" style="42" bestFit="1" customWidth="1"/>
    <col min="10243" max="10243" width="17" style="42" bestFit="1" customWidth="1"/>
    <col min="10244" max="10244" width="19.140625" style="42" bestFit="1" customWidth="1"/>
    <col min="10245" max="10495" width="12" style="42"/>
    <col min="10496" max="10496" width="6.5703125" style="42" customWidth="1"/>
    <col min="10497" max="10497" width="14.140625" style="42" bestFit="1" customWidth="1"/>
    <col min="10498" max="10498" width="48" style="42" bestFit="1" customWidth="1"/>
    <col min="10499" max="10499" width="17" style="42" bestFit="1" customWidth="1"/>
    <col min="10500" max="10500" width="19.140625" style="42" bestFit="1" customWidth="1"/>
    <col min="10501" max="10751" width="12" style="42"/>
    <col min="10752" max="10752" width="6.5703125" style="42" customWidth="1"/>
    <col min="10753" max="10753" width="14.140625" style="42" bestFit="1" customWidth="1"/>
    <col min="10754" max="10754" width="48" style="42" bestFit="1" customWidth="1"/>
    <col min="10755" max="10755" width="17" style="42" bestFit="1" customWidth="1"/>
    <col min="10756" max="10756" width="19.140625" style="42" bestFit="1" customWidth="1"/>
    <col min="10757" max="11007" width="12" style="42"/>
    <col min="11008" max="11008" width="6.5703125" style="42" customWidth="1"/>
    <col min="11009" max="11009" width="14.140625" style="42" bestFit="1" customWidth="1"/>
    <col min="11010" max="11010" width="48" style="42" bestFit="1" customWidth="1"/>
    <col min="11011" max="11011" width="17" style="42" bestFit="1" customWidth="1"/>
    <col min="11012" max="11012" width="19.140625" style="42" bestFit="1" customWidth="1"/>
    <col min="11013" max="11263" width="12" style="42"/>
    <col min="11264" max="11264" width="6.5703125" style="42" customWidth="1"/>
    <col min="11265" max="11265" width="14.140625" style="42" bestFit="1" customWidth="1"/>
    <col min="11266" max="11266" width="48" style="42" bestFit="1" customWidth="1"/>
    <col min="11267" max="11267" width="17" style="42" bestFit="1" customWidth="1"/>
    <col min="11268" max="11268" width="19.140625" style="42" bestFit="1" customWidth="1"/>
    <col min="11269" max="11519" width="12" style="42"/>
    <col min="11520" max="11520" width="6.5703125" style="42" customWidth="1"/>
    <col min="11521" max="11521" width="14.140625" style="42" bestFit="1" customWidth="1"/>
    <col min="11522" max="11522" width="48" style="42" bestFit="1" customWidth="1"/>
    <col min="11523" max="11523" width="17" style="42" bestFit="1" customWidth="1"/>
    <col min="11524" max="11524" width="19.140625" style="42" bestFit="1" customWidth="1"/>
    <col min="11525" max="11775" width="12" style="42"/>
    <col min="11776" max="11776" width="6.5703125" style="42" customWidth="1"/>
    <col min="11777" max="11777" width="14.140625" style="42" bestFit="1" customWidth="1"/>
    <col min="11778" max="11778" width="48" style="42" bestFit="1" customWidth="1"/>
    <col min="11779" max="11779" width="17" style="42" bestFit="1" customWidth="1"/>
    <col min="11780" max="11780" width="19.140625" style="42" bestFit="1" customWidth="1"/>
    <col min="11781" max="12031" width="12" style="42"/>
    <col min="12032" max="12032" width="6.5703125" style="42" customWidth="1"/>
    <col min="12033" max="12033" width="14.140625" style="42" bestFit="1" customWidth="1"/>
    <col min="12034" max="12034" width="48" style="42" bestFit="1" customWidth="1"/>
    <col min="12035" max="12035" width="17" style="42" bestFit="1" customWidth="1"/>
    <col min="12036" max="12036" width="19.140625" style="42" bestFit="1" customWidth="1"/>
    <col min="12037" max="12287" width="12" style="42"/>
    <col min="12288" max="12288" width="6.5703125" style="42" customWidth="1"/>
    <col min="12289" max="12289" width="14.140625" style="42" bestFit="1" customWidth="1"/>
    <col min="12290" max="12290" width="48" style="42" bestFit="1" customWidth="1"/>
    <col min="12291" max="12291" width="17" style="42" bestFit="1" customWidth="1"/>
    <col min="12292" max="12292" width="19.140625" style="42" bestFit="1" customWidth="1"/>
    <col min="12293" max="12543" width="12" style="42"/>
    <col min="12544" max="12544" width="6.5703125" style="42" customWidth="1"/>
    <col min="12545" max="12545" width="14.140625" style="42" bestFit="1" customWidth="1"/>
    <col min="12546" max="12546" width="48" style="42" bestFit="1" customWidth="1"/>
    <col min="12547" max="12547" width="17" style="42" bestFit="1" customWidth="1"/>
    <col min="12548" max="12548" width="19.140625" style="42" bestFit="1" customWidth="1"/>
    <col min="12549" max="12799" width="12" style="42"/>
    <col min="12800" max="12800" width="6.5703125" style="42" customWidth="1"/>
    <col min="12801" max="12801" width="14.140625" style="42" bestFit="1" customWidth="1"/>
    <col min="12802" max="12802" width="48" style="42" bestFit="1" customWidth="1"/>
    <col min="12803" max="12803" width="17" style="42" bestFit="1" customWidth="1"/>
    <col min="12804" max="12804" width="19.140625" style="42" bestFit="1" customWidth="1"/>
    <col min="12805" max="13055" width="12" style="42"/>
    <col min="13056" max="13056" width="6.5703125" style="42" customWidth="1"/>
    <col min="13057" max="13057" width="14.140625" style="42" bestFit="1" customWidth="1"/>
    <col min="13058" max="13058" width="48" style="42" bestFit="1" customWidth="1"/>
    <col min="13059" max="13059" width="17" style="42" bestFit="1" customWidth="1"/>
    <col min="13060" max="13060" width="19.140625" style="42" bestFit="1" customWidth="1"/>
    <col min="13061" max="13311" width="12" style="42"/>
    <col min="13312" max="13312" width="6.5703125" style="42" customWidth="1"/>
    <col min="13313" max="13313" width="14.140625" style="42" bestFit="1" customWidth="1"/>
    <col min="13314" max="13314" width="48" style="42" bestFit="1" customWidth="1"/>
    <col min="13315" max="13315" width="17" style="42" bestFit="1" customWidth="1"/>
    <col min="13316" max="13316" width="19.140625" style="42" bestFit="1" customWidth="1"/>
    <col min="13317" max="13567" width="12" style="42"/>
    <col min="13568" max="13568" width="6.5703125" style="42" customWidth="1"/>
    <col min="13569" max="13569" width="14.140625" style="42" bestFit="1" customWidth="1"/>
    <col min="13570" max="13570" width="48" style="42" bestFit="1" customWidth="1"/>
    <col min="13571" max="13571" width="17" style="42" bestFit="1" customWidth="1"/>
    <col min="13572" max="13572" width="19.140625" style="42" bestFit="1" customWidth="1"/>
    <col min="13573" max="13823" width="12" style="42"/>
    <col min="13824" max="13824" width="6.5703125" style="42" customWidth="1"/>
    <col min="13825" max="13825" width="14.140625" style="42" bestFit="1" customWidth="1"/>
    <col min="13826" max="13826" width="48" style="42" bestFit="1" customWidth="1"/>
    <col min="13827" max="13827" width="17" style="42" bestFit="1" customWidth="1"/>
    <col min="13828" max="13828" width="19.140625" style="42" bestFit="1" customWidth="1"/>
    <col min="13829" max="14079" width="12" style="42"/>
    <col min="14080" max="14080" width="6.5703125" style="42" customWidth="1"/>
    <col min="14081" max="14081" width="14.140625" style="42" bestFit="1" customWidth="1"/>
    <col min="14082" max="14082" width="48" style="42" bestFit="1" customWidth="1"/>
    <col min="14083" max="14083" width="17" style="42" bestFit="1" customWidth="1"/>
    <col min="14084" max="14084" width="19.140625" style="42" bestFit="1" customWidth="1"/>
    <col min="14085" max="14335" width="12" style="42"/>
    <col min="14336" max="14336" width="6.5703125" style="42" customWidth="1"/>
    <col min="14337" max="14337" width="14.140625" style="42" bestFit="1" customWidth="1"/>
    <col min="14338" max="14338" width="48" style="42" bestFit="1" customWidth="1"/>
    <col min="14339" max="14339" width="17" style="42" bestFit="1" customWidth="1"/>
    <col min="14340" max="14340" width="19.140625" style="42" bestFit="1" customWidth="1"/>
    <col min="14341" max="14591" width="12" style="42"/>
    <col min="14592" max="14592" width="6.5703125" style="42" customWidth="1"/>
    <col min="14593" max="14593" width="14.140625" style="42" bestFit="1" customWidth="1"/>
    <col min="14594" max="14594" width="48" style="42" bestFit="1" customWidth="1"/>
    <col min="14595" max="14595" width="17" style="42" bestFit="1" customWidth="1"/>
    <col min="14596" max="14596" width="19.140625" style="42" bestFit="1" customWidth="1"/>
    <col min="14597" max="14847" width="12" style="42"/>
    <col min="14848" max="14848" width="6.5703125" style="42" customWidth="1"/>
    <col min="14849" max="14849" width="14.140625" style="42" bestFit="1" customWidth="1"/>
    <col min="14850" max="14850" width="48" style="42" bestFit="1" customWidth="1"/>
    <col min="14851" max="14851" width="17" style="42" bestFit="1" customWidth="1"/>
    <col min="14852" max="14852" width="19.140625" style="42" bestFit="1" customWidth="1"/>
    <col min="14853" max="15103" width="12" style="42"/>
    <col min="15104" max="15104" width="6.5703125" style="42" customWidth="1"/>
    <col min="15105" max="15105" width="14.140625" style="42" bestFit="1" customWidth="1"/>
    <col min="15106" max="15106" width="48" style="42" bestFit="1" customWidth="1"/>
    <col min="15107" max="15107" width="17" style="42" bestFit="1" customWidth="1"/>
    <col min="15108" max="15108" width="19.140625" style="42" bestFit="1" customWidth="1"/>
    <col min="15109" max="15359" width="12" style="42"/>
    <col min="15360" max="15360" width="6.5703125" style="42" customWidth="1"/>
    <col min="15361" max="15361" width="14.140625" style="42" bestFit="1" customWidth="1"/>
    <col min="15362" max="15362" width="48" style="42" bestFit="1" customWidth="1"/>
    <col min="15363" max="15363" width="17" style="42" bestFit="1" customWidth="1"/>
    <col min="15364" max="15364" width="19.140625" style="42" bestFit="1" customWidth="1"/>
    <col min="15365" max="15615" width="12" style="42"/>
    <col min="15616" max="15616" width="6.5703125" style="42" customWidth="1"/>
    <col min="15617" max="15617" width="14.140625" style="42" bestFit="1" customWidth="1"/>
    <col min="15618" max="15618" width="48" style="42" bestFit="1" customWidth="1"/>
    <col min="15619" max="15619" width="17" style="42" bestFit="1" customWidth="1"/>
    <col min="15620" max="15620" width="19.140625" style="42" bestFit="1" customWidth="1"/>
    <col min="15621" max="15871" width="12" style="42"/>
    <col min="15872" max="15872" width="6.5703125" style="42" customWidth="1"/>
    <col min="15873" max="15873" width="14.140625" style="42" bestFit="1" customWidth="1"/>
    <col min="15874" max="15874" width="48" style="42" bestFit="1" customWidth="1"/>
    <col min="15875" max="15875" width="17" style="42" bestFit="1" customWidth="1"/>
    <col min="15876" max="15876" width="19.140625" style="42" bestFit="1" customWidth="1"/>
    <col min="15877" max="16127" width="12" style="42"/>
    <col min="16128" max="16128" width="6.5703125" style="42" customWidth="1"/>
    <col min="16129" max="16129" width="14.140625" style="42" bestFit="1" customWidth="1"/>
    <col min="16130" max="16130" width="48" style="42" bestFit="1" customWidth="1"/>
    <col min="16131" max="16131" width="17" style="42" bestFit="1" customWidth="1"/>
    <col min="16132" max="16132" width="19.140625" style="42" bestFit="1" customWidth="1"/>
    <col min="16133" max="16384" width="12" style="42"/>
  </cols>
  <sheetData>
    <row r="1" spans="1:10" s="348" customFormat="1">
      <c r="A1" s="708" t="s">
        <v>810</v>
      </c>
      <c r="B1" s="738"/>
      <c r="C1" s="709" t="s">
        <v>492</v>
      </c>
      <c r="D1" s="711"/>
      <c r="E1" s="736"/>
      <c r="F1" s="737"/>
      <c r="G1" s="737"/>
      <c r="H1" s="737"/>
      <c r="I1" s="737"/>
      <c r="J1" s="737"/>
    </row>
    <row r="2" spans="1:10" s="348" customFormat="1" ht="0.6" customHeight="1">
      <c r="A2" s="739"/>
      <c r="B2" s="710"/>
      <c r="C2" s="710"/>
      <c r="D2" s="711"/>
      <c r="E2" s="711"/>
      <c r="F2" s="737"/>
      <c r="G2" s="737"/>
      <c r="H2" s="737"/>
      <c r="I2" s="737"/>
      <c r="J2" s="737"/>
    </row>
    <row r="3" spans="1:10" s="348" customFormat="1" ht="14.1" customHeight="1">
      <c r="A3" s="740" t="s">
        <v>178</v>
      </c>
      <c r="B3" s="741">
        <f>'AF100'!C3</f>
        <v>0</v>
      </c>
      <c r="C3" s="710"/>
      <c r="D3" s="711"/>
      <c r="E3" s="711"/>
      <c r="F3" s="737"/>
      <c r="G3" s="737"/>
      <c r="H3" s="737"/>
      <c r="I3" s="737"/>
      <c r="J3" s="737"/>
    </row>
    <row r="4" spans="1:10" s="348" customFormat="1" ht="14.1" customHeight="1">
      <c r="A4" s="740" t="s">
        <v>852</v>
      </c>
      <c r="B4" s="741">
        <f>'AF100'!C4</f>
        <v>0</v>
      </c>
      <c r="C4" s="710"/>
      <c r="D4" s="711"/>
      <c r="E4" s="711"/>
      <c r="F4" s="737"/>
      <c r="G4" s="737"/>
      <c r="H4" s="737"/>
      <c r="I4" s="737"/>
      <c r="J4" s="737"/>
    </row>
    <row r="5" spans="1:10" s="348" customFormat="1" ht="14.1" customHeight="1">
      <c r="A5" s="740" t="s">
        <v>252</v>
      </c>
      <c r="B5" s="741">
        <f>'AF100'!C5</f>
        <v>0</v>
      </c>
      <c r="C5" s="710"/>
      <c r="D5" s="711"/>
      <c r="E5" s="711"/>
      <c r="F5" s="737"/>
      <c r="G5" s="737"/>
      <c r="H5" s="737"/>
      <c r="I5" s="737"/>
      <c r="J5" s="737"/>
    </row>
    <row r="6" spans="1:10" s="348" customFormat="1" ht="14.1" customHeight="1">
      <c r="A6" s="740" t="s">
        <v>853</v>
      </c>
      <c r="B6" s="742">
        <f>'AF100'!C6</f>
        <v>0</v>
      </c>
      <c r="C6" s="710"/>
      <c r="D6" s="711"/>
      <c r="E6" s="711"/>
      <c r="F6" s="737"/>
      <c r="G6" s="737"/>
      <c r="H6" s="737"/>
      <c r="I6" s="737"/>
      <c r="J6" s="737"/>
    </row>
    <row r="7" spans="1:10">
      <c r="A7" s="315" t="s">
        <v>1949</v>
      </c>
      <c r="B7" s="145"/>
      <c r="C7" s="144"/>
      <c r="D7" s="130"/>
      <c r="E7" s="130"/>
      <c r="F7" s="130"/>
    </row>
    <row r="8" spans="1:10" ht="19.5" customHeight="1" thickBot="1">
      <c r="A8" s="185"/>
      <c r="B8" s="194" t="s">
        <v>1977</v>
      </c>
      <c r="C8" s="185"/>
      <c r="D8" s="185"/>
      <c r="E8" s="185"/>
      <c r="F8" s="185"/>
    </row>
    <row r="9" spans="1:10" ht="15" customHeight="1">
      <c r="A9" s="538" t="s">
        <v>2188</v>
      </c>
      <c r="B9" s="539"/>
      <c r="C9" s="539"/>
      <c r="D9" s="539"/>
      <c r="E9" s="539"/>
      <c r="F9" s="664">
        <f>SUM(F12,F65)</f>
        <v>0</v>
      </c>
    </row>
    <row r="10" spans="1:10" ht="23.1" customHeight="1">
      <c r="A10" s="340" t="s">
        <v>181</v>
      </c>
      <c r="B10" s="540" t="s">
        <v>2091</v>
      </c>
      <c r="C10" s="540"/>
      <c r="D10" s="835"/>
      <c r="E10" s="835"/>
      <c r="F10" s="836"/>
    </row>
    <row r="11" spans="1:10">
      <c r="A11" s="293" t="s">
        <v>199</v>
      </c>
      <c r="B11" s="330" t="s">
        <v>253</v>
      </c>
      <c r="C11" s="165" t="s">
        <v>1978</v>
      </c>
      <c r="D11" s="165" t="s">
        <v>100</v>
      </c>
      <c r="E11" s="165" t="s">
        <v>85</v>
      </c>
      <c r="F11" s="238" t="s">
        <v>650</v>
      </c>
    </row>
    <row r="12" spans="1:10">
      <c r="A12" s="339" t="s">
        <v>561</v>
      </c>
      <c r="B12" s="331"/>
      <c r="C12" s="332"/>
      <c r="D12" s="333"/>
      <c r="E12" s="269"/>
      <c r="F12" s="551">
        <f>SUM(F13:F62)</f>
        <v>0</v>
      </c>
    </row>
    <row r="13" spans="1:10">
      <c r="A13" s="342">
        <v>1</v>
      </c>
      <c r="B13" s="214"/>
      <c r="C13" s="334"/>
      <c r="D13" s="334"/>
      <c r="E13" s="335"/>
      <c r="F13" s="583"/>
    </row>
    <row r="14" spans="1:10">
      <c r="A14" s="342">
        <v>2</v>
      </c>
      <c r="B14" s="214"/>
      <c r="C14" s="334"/>
      <c r="D14" s="334"/>
      <c r="E14" s="335"/>
      <c r="F14" s="583"/>
    </row>
    <row r="15" spans="1:10">
      <c r="A15" s="342">
        <v>3</v>
      </c>
      <c r="B15" s="214"/>
      <c r="C15" s="334"/>
      <c r="D15" s="334"/>
      <c r="E15" s="335"/>
      <c r="F15" s="583"/>
    </row>
    <row r="16" spans="1:10">
      <c r="A16" s="342">
        <v>4</v>
      </c>
      <c r="B16" s="214"/>
      <c r="C16" s="334"/>
      <c r="D16" s="334"/>
      <c r="E16" s="335"/>
      <c r="F16" s="583"/>
    </row>
    <row r="17" spans="1:7">
      <c r="A17" s="342">
        <v>5</v>
      </c>
      <c r="B17" s="214"/>
      <c r="C17" s="334"/>
      <c r="D17" s="334"/>
      <c r="E17" s="335"/>
      <c r="F17" s="583"/>
      <c r="G17" s="44"/>
    </row>
    <row r="18" spans="1:7">
      <c r="A18" s="342">
        <v>6</v>
      </c>
      <c r="B18" s="214"/>
      <c r="C18" s="334"/>
      <c r="D18" s="334"/>
      <c r="E18" s="335"/>
      <c r="F18" s="583"/>
      <c r="G18" s="44"/>
    </row>
    <row r="19" spans="1:7">
      <c r="A19" s="342">
        <v>7</v>
      </c>
      <c r="B19" s="214"/>
      <c r="C19" s="334"/>
      <c r="D19" s="334"/>
      <c r="E19" s="335"/>
      <c r="F19" s="583"/>
      <c r="G19" s="44"/>
    </row>
    <row r="20" spans="1:7">
      <c r="A20" s="342">
        <v>8</v>
      </c>
      <c r="B20" s="214"/>
      <c r="C20" s="334"/>
      <c r="D20" s="334"/>
      <c r="E20" s="335"/>
      <c r="F20" s="583"/>
    </row>
    <row r="21" spans="1:7">
      <c r="A21" s="342">
        <v>9</v>
      </c>
      <c r="B21" s="214"/>
      <c r="C21" s="334"/>
      <c r="D21" s="334"/>
      <c r="E21" s="335"/>
      <c r="F21" s="583"/>
    </row>
    <row r="22" spans="1:7">
      <c r="A22" s="342">
        <v>10</v>
      </c>
      <c r="B22" s="214"/>
      <c r="C22" s="334"/>
      <c r="D22" s="334"/>
      <c r="E22" s="335"/>
      <c r="F22" s="583"/>
    </row>
    <row r="23" spans="1:7">
      <c r="A23" s="342">
        <v>11</v>
      </c>
      <c r="B23" s="214"/>
      <c r="C23" s="334"/>
      <c r="D23" s="334"/>
      <c r="E23" s="335"/>
      <c r="F23" s="583"/>
    </row>
    <row r="24" spans="1:7">
      <c r="A24" s="342">
        <v>12</v>
      </c>
      <c r="B24" s="214"/>
      <c r="C24" s="334"/>
      <c r="D24" s="334"/>
      <c r="E24" s="335"/>
      <c r="F24" s="583"/>
    </row>
    <row r="25" spans="1:7">
      <c r="A25" s="342">
        <v>13</v>
      </c>
      <c r="B25" s="214"/>
      <c r="C25" s="334"/>
      <c r="D25" s="334"/>
      <c r="E25" s="335"/>
      <c r="F25" s="583"/>
    </row>
    <row r="26" spans="1:7">
      <c r="A26" s="342">
        <v>14</v>
      </c>
      <c r="B26" s="214"/>
      <c r="C26" s="334"/>
      <c r="D26" s="334"/>
      <c r="E26" s="335"/>
      <c r="F26" s="583"/>
    </row>
    <row r="27" spans="1:7">
      <c r="A27" s="342">
        <v>15</v>
      </c>
      <c r="B27" s="214"/>
      <c r="C27" s="334"/>
      <c r="D27" s="334"/>
      <c r="E27" s="335"/>
      <c r="F27" s="583"/>
    </row>
    <row r="28" spans="1:7">
      <c r="A28" s="342">
        <v>16</v>
      </c>
      <c r="B28" s="214"/>
      <c r="C28" s="334"/>
      <c r="D28" s="334"/>
      <c r="E28" s="335"/>
      <c r="F28" s="583"/>
    </row>
    <row r="29" spans="1:7">
      <c r="A29" s="342">
        <v>17</v>
      </c>
      <c r="B29" s="214"/>
      <c r="C29" s="334"/>
      <c r="D29" s="334"/>
      <c r="E29" s="335"/>
      <c r="F29" s="583"/>
    </row>
    <row r="30" spans="1:7">
      <c r="A30" s="342">
        <v>18</v>
      </c>
      <c r="B30" s="214"/>
      <c r="C30" s="334"/>
      <c r="D30" s="334"/>
      <c r="E30" s="335"/>
      <c r="F30" s="583"/>
    </row>
    <row r="31" spans="1:7">
      <c r="A31" s="342">
        <v>19</v>
      </c>
      <c r="B31" s="214"/>
      <c r="C31" s="334"/>
      <c r="D31" s="334"/>
      <c r="E31" s="335"/>
      <c r="F31" s="583"/>
    </row>
    <row r="32" spans="1:7">
      <c r="A32" s="342">
        <v>20</v>
      </c>
      <c r="B32" s="214"/>
      <c r="C32" s="334"/>
      <c r="D32" s="334"/>
      <c r="E32" s="335"/>
      <c r="F32" s="583"/>
    </row>
    <row r="33" spans="1:6">
      <c r="A33" s="342">
        <v>21</v>
      </c>
      <c r="B33" s="214"/>
      <c r="C33" s="334"/>
      <c r="D33" s="334"/>
      <c r="E33" s="335"/>
      <c r="F33" s="583"/>
    </row>
    <row r="34" spans="1:6">
      <c r="A34" s="342">
        <v>22</v>
      </c>
      <c r="B34" s="214"/>
      <c r="C34" s="334"/>
      <c r="D34" s="334"/>
      <c r="E34" s="335"/>
      <c r="F34" s="583"/>
    </row>
    <row r="35" spans="1:6">
      <c r="A35" s="342">
        <v>23</v>
      </c>
      <c r="B35" s="214"/>
      <c r="C35" s="334"/>
      <c r="D35" s="334"/>
      <c r="E35" s="335"/>
      <c r="F35" s="583"/>
    </row>
    <row r="36" spans="1:6">
      <c r="A36" s="342">
        <v>24</v>
      </c>
      <c r="B36" s="214"/>
      <c r="C36" s="334"/>
      <c r="D36" s="334"/>
      <c r="E36" s="335"/>
      <c r="F36" s="583"/>
    </row>
    <row r="37" spans="1:6">
      <c r="A37" s="342">
        <v>25</v>
      </c>
      <c r="B37" s="214"/>
      <c r="C37" s="334"/>
      <c r="D37" s="334"/>
      <c r="E37" s="335"/>
      <c r="F37" s="583"/>
    </row>
    <row r="38" spans="1:6">
      <c r="A38" s="342">
        <v>26</v>
      </c>
      <c r="B38" s="214"/>
      <c r="C38" s="334"/>
      <c r="D38" s="334"/>
      <c r="E38" s="335"/>
      <c r="F38" s="583"/>
    </row>
    <row r="39" spans="1:6">
      <c r="A39" s="342">
        <v>27</v>
      </c>
      <c r="B39" s="214"/>
      <c r="C39" s="334"/>
      <c r="D39" s="334"/>
      <c r="E39" s="335"/>
      <c r="F39" s="583"/>
    </row>
    <row r="40" spans="1:6">
      <c r="A40" s="342">
        <v>28</v>
      </c>
      <c r="B40" s="214"/>
      <c r="C40" s="334"/>
      <c r="D40" s="334"/>
      <c r="E40" s="335"/>
      <c r="F40" s="583"/>
    </row>
    <row r="41" spans="1:6">
      <c r="A41" s="342">
        <v>29</v>
      </c>
      <c r="B41" s="214"/>
      <c r="C41" s="334"/>
      <c r="D41" s="334"/>
      <c r="E41" s="335"/>
      <c r="F41" s="583"/>
    </row>
    <row r="42" spans="1:6">
      <c r="A42" s="342">
        <v>30</v>
      </c>
      <c r="B42" s="214"/>
      <c r="C42" s="334"/>
      <c r="D42" s="334"/>
      <c r="E42" s="335"/>
      <c r="F42" s="583"/>
    </row>
    <row r="43" spans="1:6">
      <c r="A43" s="342">
        <v>31</v>
      </c>
      <c r="B43" s="214"/>
      <c r="C43" s="334"/>
      <c r="D43" s="334"/>
      <c r="E43" s="335"/>
      <c r="F43" s="583"/>
    </row>
    <row r="44" spans="1:6">
      <c r="A44" s="342">
        <v>32</v>
      </c>
      <c r="B44" s="214"/>
      <c r="C44" s="334"/>
      <c r="D44" s="334"/>
      <c r="E44" s="335"/>
      <c r="F44" s="583"/>
    </row>
    <row r="45" spans="1:6">
      <c r="A45" s="342">
        <v>33</v>
      </c>
      <c r="B45" s="214"/>
      <c r="C45" s="334"/>
      <c r="D45" s="334"/>
      <c r="E45" s="335"/>
      <c r="F45" s="583"/>
    </row>
    <row r="46" spans="1:6">
      <c r="A46" s="342">
        <v>34</v>
      </c>
      <c r="B46" s="214"/>
      <c r="C46" s="334"/>
      <c r="D46" s="334"/>
      <c r="E46" s="335"/>
      <c r="F46" s="583"/>
    </row>
    <row r="47" spans="1:6">
      <c r="A47" s="342">
        <v>35</v>
      </c>
      <c r="B47" s="214"/>
      <c r="C47" s="334"/>
      <c r="D47" s="334"/>
      <c r="E47" s="335"/>
      <c r="F47" s="583"/>
    </row>
    <row r="48" spans="1:6">
      <c r="A48" s="342">
        <v>36</v>
      </c>
      <c r="B48" s="214"/>
      <c r="C48" s="334"/>
      <c r="D48" s="334"/>
      <c r="E48" s="335"/>
      <c r="F48" s="583"/>
    </row>
    <row r="49" spans="1:6">
      <c r="A49" s="342">
        <v>37</v>
      </c>
      <c r="B49" s="214"/>
      <c r="C49" s="334"/>
      <c r="D49" s="334"/>
      <c r="E49" s="335"/>
      <c r="F49" s="583"/>
    </row>
    <row r="50" spans="1:6">
      <c r="A50" s="342">
        <v>38</v>
      </c>
      <c r="B50" s="214"/>
      <c r="C50" s="334"/>
      <c r="D50" s="334"/>
      <c r="E50" s="335"/>
      <c r="F50" s="583"/>
    </row>
    <row r="51" spans="1:6">
      <c r="A51" s="342">
        <v>39</v>
      </c>
      <c r="B51" s="214"/>
      <c r="C51" s="334"/>
      <c r="D51" s="334"/>
      <c r="E51" s="335"/>
      <c r="F51" s="583"/>
    </row>
    <row r="52" spans="1:6">
      <c r="A52" s="342">
        <v>40</v>
      </c>
      <c r="B52" s="214"/>
      <c r="C52" s="334"/>
      <c r="D52" s="334"/>
      <c r="E52" s="335"/>
      <c r="F52" s="583"/>
    </row>
    <row r="53" spans="1:6">
      <c r="A53" s="342">
        <v>41</v>
      </c>
      <c r="B53" s="214"/>
      <c r="C53" s="334"/>
      <c r="D53" s="334"/>
      <c r="E53" s="335"/>
      <c r="F53" s="583"/>
    </row>
    <row r="54" spans="1:6">
      <c r="A54" s="342">
        <v>42</v>
      </c>
      <c r="B54" s="214"/>
      <c r="C54" s="334"/>
      <c r="D54" s="334"/>
      <c r="E54" s="335"/>
      <c r="F54" s="583"/>
    </row>
    <row r="55" spans="1:6">
      <c r="A55" s="342">
        <v>43</v>
      </c>
      <c r="B55" s="214"/>
      <c r="C55" s="334"/>
      <c r="D55" s="334"/>
      <c r="E55" s="335"/>
      <c r="F55" s="583"/>
    </row>
    <row r="56" spans="1:6">
      <c r="A56" s="342">
        <v>44</v>
      </c>
      <c r="B56" s="214"/>
      <c r="C56" s="334"/>
      <c r="D56" s="334"/>
      <c r="E56" s="335"/>
      <c r="F56" s="583"/>
    </row>
    <row r="57" spans="1:6">
      <c r="A57" s="342">
        <v>45</v>
      </c>
      <c r="B57" s="214"/>
      <c r="C57" s="334"/>
      <c r="D57" s="334"/>
      <c r="E57" s="335"/>
      <c r="F57" s="583"/>
    </row>
    <row r="58" spans="1:6">
      <c r="A58" s="342">
        <v>46</v>
      </c>
      <c r="B58" s="214"/>
      <c r="C58" s="334"/>
      <c r="D58" s="334"/>
      <c r="E58" s="335"/>
      <c r="F58" s="583"/>
    </row>
    <row r="59" spans="1:6">
      <c r="A59" s="342">
        <v>47</v>
      </c>
      <c r="B59" s="214"/>
      <c r="C59" s="334"/>
      <c r="D59" s="334"/>
      <c r="E59" s="335"/>
      <c r="F59" s="583"/>
    </row>
    <row r="60" spans="1:6">
      <c r="A60" s="342">
        <v>48</v>
      </c>
      <c r="B60" s="214"/>
      <c r="C60" s="334"/>
      <c r="D60" s="334"/>
      <c r="E60" s="335"/>
      <c r="F60" s="583"/>
    </row>
    <row r="61" spans="1:6">
      <c r="A61" s="342">
        <v>49</v>
      </c>
      <c r="B61" s="214"/>
      <c r="C61" s="334"/>
      <c r="D61" s="334"/>
      <c r="E61" s="335"/>
      <c r="F61" s="583"/>
    </row>
    <row r="62" spans="1:6">
      <c r="A62" s="342">
        <v>50</v>
      </c>
      <c r="B62" s="214"/>
      <c r="C62" s="334"/>
      <c r="D62" s="334"/>
      <c r="E62" s="335"/>
      <c r="F62" s="583"/>
    </row>
    <row r="63" spans="1:6" ht="24" customHeight="1">
      <c r="A63" s="341"/>
      <c r="B63" s="369" t="s">
        <v>1979</v>
      </c>
      <c r="C63" s="328"/>
      <c r="D63" s="328"/>
      <c r="E63" s="328"/>
      <c r="F63" s="541"/>
    </row>
    <row r="64" spans="1:6">
      <c r="A64" s="293" t="s">
        <v>200</v>
      </c>
      <c r="B64" s="330" t="s">
        <v>253</v>
      </c>
      <c r="C64" s="165" t="s">
        <v>1978</v>
      </c>
      <c r="D64" s="165" t="s">
        <v>100</v>
      </c>
      <c r="E64" s="165" t="s">
        <v>85</v>
      </c>
      <c r="F64" s="238" t="s">
        <v>650</v>
      </c>
    </row>
    <row r="65" spans="1:6">
      <c r="A65" s="339" t="s">
        <v>562</v>
      </c>
      <c r="B65" s="269"/>
      <c r="C65" s="269"/>
      <c r="D65" s="269"/>
      <c r="E65" s="269"/>
      <c r="F65" s="551">
        <f>SUM(F66:F115)</f>
        <v>0</v>
      </c>
    </row>
    <row r="66" spans="1:6">
      <c r="A66" s="342">
        <v>1</v>
      </c>
      <c r="B66" s="214"/>
      <c r="C66" s="334"/>
      <c r="D66" s="334"/>
      <c r="E66" s="335"/>
      <c r="F66" s="583"/>
    </row>
    <row r="67" spans="1:6">
      <c r="A67" s="342">
        <v>2</v>
      </c>
      <c r="B67" s="214"/>
      <c r="C67" s="334"/>
      <c r="D67" s="334"/>
      <c r="E67" s="335"/>
      <c r="F67" s="583"/>
    </row>
    <row r="68" spans="1:6">
      <c r="A68" s="342">
        <v>3</v>
      </c>
      <c r="B68" s="214"/>
      <c r="C68" s="334"/>
      <c r="D68" s="334"/>
      <c r="E68" s="335"/>
      <c r="F68" s="583"/>
    </row>
    <row r="69" spans="1:6">
      <c r="A69" s="342">
        <v>4</v>
      </c>
      <c r="B69" s="214"/>
      <c r="C69" s="334"/>
      <c r="D69" s="334"/>
      <c r="E69" s="335"/>
      <c r="F69" s="583"/>
    </row>
    <row r="70" spans="1:6">
      <c r="A70" s="342">
        <v>5</v>
      </c>
      <c r="B70" s="214"/>
      <c r="C70" s="334"/>
      <c r="D70" s="334"/>
      <c r="E70" s="335"/>
      <c r="F70" s="583"/>
    </row>
    <row r="71" spans="1:6">
      <c r="A71" s="342">
        <v>6</v>
      </c>
      <c r="B71" s="214"/>
      <c r="C71" s="334"/>
      <c r="D71" s="334"/>
      <c r="E71" s="335"/>
      <c r="F71" s="583"/>
    </row>
    <row r="72" spans="1:6">
      <c r="A72" s="342">
        <v>7</v>
      </c>
      <c r="B72" s="214"/>
      <c r="C72" s="334"/>
      <c r="D72" s="334"/>
      <c r="E72" s="335"/>
      <c r="F72" s="583"/>
    </row>
    <row r="73" spans="1:6">
      <c r="A73" s="342">
        <v>8</v>
      </c>
      <c r="B73" s="214"/>
      <c r="C73" s="334"/>
      <c r="D73" s="334"/>
      <c r="E73" s="335"/>
      <c r="F73" s="583"/>
    </row>
    <row r="74" spans="1:6">
      <c r="A74" s="342">
        <v>9</v>
      </c>
      <c r="B74" s="214"/>
      <c r="C74" s="334"/>
      <c r="D74" s="334"/>
      <c r="E74" s="335"/>
      <c r="F74" s="583"/>
    </row>
    <row r="75" spans="1:6">
      <c r="A75" s="342">
        <v>10</v>
      </c>
      <c r="B75" s="214"/>
      <c r="C75" s="334"/>
      <c r="D75" s="334"/>
      <c r="E75" s="335"/>
      <c r="F75" s="583"/>
    </row>
    <row r="76" spans="1:6">
      <c r="A76" s="342">
        <v>11</v>
      </c>
      <c r="B76" s="214"/>
      <c r="C76" s="334"/>
      <c r="D76" s="334"/>
      <c r="E76" s="335"/>
      <c r="F76" s="583"/>
    </row>
    <row r="77" spans="1:6">
      <c r="A77" s="342">
        <v>12</v>
      </c>
      <c r="B77" s="214"/>
      <c r="C77" s="334"/>
      <c r="D77" s="334"/>
      <c r="E77" s="335"/>
      <c r="F77" s="583"/>
    </row>
    <row r="78" spans="1:6">
      <c r="A78" s="342">
        <v>13</v>
      </c>
      <c r="B78" s="214"/>
      <c r="C78" s="334"/>
      <c r="D78" s="334"/>
      <c r="E78" s="335"/>
      <c r="F78" s="583"/>
    </row>
    <row r="79" spans="1:6">
      <c r="A79" s="342">
        <v>14</v>
      </c>
      <c r="B79" s="214"/>
      <c r="C79" s="334"/>
      <c r="D79" s="334"/>
      <c r="E79" s="335"/>
      <c r="F79" s="583"/>
    </row>
    <row r="80" spans="1:6">
      <c r="A80" s="342">
        <v>15</v>
      </c>
      <c r="B80" s="214"/>
      <c r="C80" s="334"/>
      <c r="D80" s="334"/>
      <c r="E80" s="335"/>
      <c r="F80" s="583"/>
    </row>
    <row r="81" spans="1:6">
      <c r="A81" s="342">
        <v>16</v>
      </c>
      <c r="B81" s="214"/>
      <c r="C81" s="334"/>
      <c r="D81" s="334"/>
      <c r="E81" s="335"/>
      <c r="F81" s="583"/>
    </row>
    <row r="82" spans="1:6">
      <c r="A82" s="342">
        <v>17</v>
      </c>
      <c r="B82" s="214"/>
      <c r="C82" s="334"/>
      <c r="D82" s="334"/>
      <c r="E82" s="335"/>
      <c r="F82" s="583"/>
    </row>
    <row r="83" spans="1:6">
      <c r="A83" s="342">
        <v>18</v>
      </c>
      <c r="B83" s="214"/>
      <c r="C83" s="334"/>
      <c r="D83" s="334"/>
      <c r="E83" s="335"/>
      <c r="F83" s="583"/>
    </row>
    <row r="84" spans="1:6">
      <c r="A84" s="342">
        <v>19</v>
      </c>
      <c r="B84" s="214"/>
      <c r="C84" s="334"/>
      <c r="D84" s="334"/>
      <c r="E84" s="335"/>
      <c r="F84" s="583"/>
    </row>
    <row r="85" spans="1:6">
      <c r="A85" s="342">
        <v>20</v>
      </c>
      <c r="B85" s="214"/>
      <c r="C85" s="334"/>
      <c r="D85" s="334"/>
      <c r="E85" s="335"/>
      <c r="F85" s="583"/>
    </row>
    <row r="86" spans="1:6">
      <c r="A86" s="342">
        <v>21</v>
      </c>
      <c r="B86" s="214"/>
      <c r="C86" s="334"/>
      <c r="D86" s="334"/>
      <c r="E86" s="335"/>
      <c r="F86" s="583"/>
    </row>
    <row r="87" spans="1:6">
      <c r="A87" s="342">
        <v>22</v>
      </c>
      <c r="B87" s="214"/>
      <c r="C87" s="334"/>
      <c r="D87" s="334"/>
      <c r="E87" s="335"/>
      <c r="F87" s="583"/>
    </row>
    <row r="88" spans="1:6">
      <c r="A88" s="342">
        <v>23</v>
      </c>
      <c r="B88" s="214"/>
      <c r="C88" s="334"/>
      <c r="D88" s="334"/>
      <c r="E88" s="335"/>
      <c r="F88" s="583"/>
    </row>
    <row r="89" spans="1:6">
      <c r="A89" s="342">
        <v>24</v>
      </c>
      <c r="B89" s="214"/>
      <c r="C89" s="334"/>
      <c r="D89" s="334"/>
      <c r="E89" s="335"/>
      <c r="F89" s="583"/>
    </row>
    <row r="90" spans="1:6">
      <c r="A90" s="342">
        <v>25</v>
      </c>
      <c r="B90" s="214"/>
      <c r="C90" s="334"/>
      <c r="D90" s="334"/>
      <c r="E90" s="335"/>
      <c r="F90" s="583"/>
    </row>
    <row r="91" spans="1:6">
      <c r="A91" s="342">
        <v>26</v>
      </c>
      <c r="B91" s="214"/>
      <c r="C91" s="334"/>
      <c r="D91" s="334"/>
      <c r="E91" s="335"/>
      <c r="F91" s="583"/>
    </row>
    <row r="92" spans="1:6">
      <c r="A92" s="342">
        <v>27</v>
      </c>
      <c r="B92" s="214"/>
      <c r="C92" s="334"/>
      <c r="D92" s="334"/>
      <c r="E92" s="335"/>
      <c r="F92" s="583"/>
    </row>
    <row r="93" spans="1:6">
      <c r="A93" s="342">
        <v>28</v>
      </c>
      <c r="B93" s="214"/>
      <c r="C93" s="334"/>
      <c r="D93" s="334"/>
      <c r="E93" s="335"/>
      <c r="F93" s="583"/>
    </row>
    <row r="94" spans="1:6">
      <c r="A94" s="342">
        <v>29</v>
      </c>
      <c r="B94" s="214"/>
      <c r="C94" s="334"/>
      <c r="D94" s="334"/>
      <c r="E94" s="335"/>
      <c r="F94" s="583"/>
    </row>
    <row r="95" spans="1:6">
      <c r="A95" s="342">
        <v>30</v>
      </c>
      <c r="B95" s="214"/>
      <c r="C95" s="334"/>
      <c r="D95" s="334"/>
      <c r="E95" s="335"/>
      <c r="F95" s="583"/>
    </row>
    <row r="96" spans="1:6">
      <c r="A96" s="342">
        <v>31</v>
      </c>
      <c r="B96" s="214"/>
      <c r="C96" s="334"/>
      <c r="D96" s="334"/>
      <c r="E96" s="335"/>
      <c r="F96" s="583"/>
    </row>
    <row r="97" spans="1:6">
      <c r="A97" s="342">
        <v>32</v>
      </c>
      <c r="B97" s="214"/>
      <c r="C97" s="334"/>
      <c r="D97" s="334"/>
      <c r="E97" s="335"/>
      <c r="F97" s="583"/>
    </row>
    <row r="98" spans="1:6">
      <c r="A98" s="342">
        <v>33</v>
      </c>
      <c r="B98" s="214"/>
      <c r="C98" s="334"/>
      <c r="D98" s="334"/>
      <c r="E98" s="335"/>
      <c r="F98" s="583"/>
    </row>
    <row r="99" spans="1:6">
      <c r="A99" s="342">
        <v>34</v>
      </c>
      <c r="B99" s="214"/>
      <c r="C99" s="334"/>
      <c r="D99" s="334"/>
      <c r="E99" s="335"/>
      <c r="F99" s="583"/>
    </row>
    <row r="100" spans="1:6">
      <c r="A100" s="342">
        <v>35</v>
      </c>
      <c r="B100" s="214"/>
      <c r="C100" s="334"/>
      <c r="D100" s="334"/>
      <c r="E100" s="335"/>
      <c r="F100" s="583"/>
    </row>
    <row r="101" spans="1:6">
      <c r="A101" s="342">
        <v>36</v>
      </c>
      <c r="B101" s="214"/>
      <c r="C101" s="334"/>
      <c r="D101" s="334"/>
      <c r="E101" s="335"/>
      <c r="F101" s="583"/>
    </row>
    <row r="102" spans="1:6">
      <c r="A102" s="342">
        <v>37</v>
      </c>
      <c r="B102" s="214"/>
      <c r="C102" s="334"/>
      <c r="D102" s="334"/>
      <c r="E102" s="335"/>
      <c r="F102" s="583"/>
    </row>
    <row r="103" spans="1:6">
      <c r="A103" s="342">
        <v>38</v>
      </c>
      <c r="B103" s="214"/>
      <c r="C103" s="334"/>
      <c r="D103" s="334"/>
      <c r="E103" s="335"/>
      <c r="F103" s="583"/>
    </row>
    <row r="104" spans="1:6">
      <c r="A104" s="342">
        <v>39</v>
      </c>
      <c r="B104" s="214"/>
      <c r="C104" s="334"/>
      <c r="D104" s="334"/>
      <c r="E104" s="335"/>
      <c r="F104" s="583"/>
    </row>
    <row r="105" spans="1:6">
      <c r="A105" s="342">
        <v>40</v>
      </c>
      <c r="B105" s="214"/>
      <c r="C105" s="334"/>
      <c r="D105" s="334"/>
      <c r="E105" s="335"/>
      <c r="F105" s="583"/>
    </row>
    <row r="106" spans="1:6">
      <c r="A106" s="342">
        <v>41</v>
      </c>
      <c r="B106" s="214"/>
      <c r="C106" s="334"/>
      <c r="D106" s="334"/>
      <c r="E106" s="335"/>
      <c r="F106" s="583"/>
    </row>
    <row r="107" spans="1:6">
      <c r="A107" s="342">
        <v>42</v>
      </c>
      <c r="B107" s="214"/>
      <c r="C107" s="334"/>
      <c r="D107" s="334"/>
      <c r="E107" s="335"/>
      <c r="F107" s="583"/>
    </row>
    <row r="108" spans="1:6">
      <c r="A108" s="342">
        <v>43</v>
      </c>
      <c r="B108" s="214"/>
      <c r="C108" s="334"/>
      <c r="D108" s="334"/>
      <c r="E108" s="335"/>
      <c r="F108" s="583"/>
    </row>
    <row r="109" spans="1:6">
      <c r="A109" s="342">
        <v>44</v>
      </c>
      <c r="B109" s="214"/>
      <c r="C109" s="334"/>
      <c r="D109" s="334"/>
      <c r="E109" s="335"/>
      <c r="F109" s="583"/>
    </row>
    <row r="110" spans="1:6">
      <c r="A110" s="342">
        <v>45</v>
      </c>
      <c r="B110" s="214"/>
      <c r="C110" s="334"/>
      <c r="D110" s="334"/>
      <c r="E110" s="335"/>
      <c r="F110" s="583"/>
    </row>
    <row r="111" spans="1:6">
      <c r="A111" s="342">
        <v>46</v>
      </c>
      <c r="B111" s="214"/>
      <c r="C111" s="334"/>
      <c r="D111" s="334"/>
      <c r="E111" s="335"/>
      <c r="F111" s="583"/>
    </row>
    <row r="112" spans="1:6">
      <c r="A112" s="342">
        <v>47</v>
      </c>
      <c r="B112" s="214"/>
      <c r="C112" s="334"/>
      <c r="D112" s="334"/>
      <c r="E112" s="335"/>
      <c r="F112" s="583"/>
    </row>
    <row r="113" spans="1:6">
      <c r="A113" s="342">
        <v>48</v>
      </c>
      <c r="B113" s="214"/>
      <c r="C113" s="334"/>
      <c r="D113" s="334"/>
      <c r="E113" s="335"/>
      <c r="F113" s="583"/>
    </row>
    <row r="114" spans="1:6">
      <c r="A114" s="342">
        <v>49</v>
      </c>
      <c r="B114" s="214"/>
      <c r="C114" s="334"/>
      <c r="D114" s="334"/>
      <c r="E114" s="335"/>
      <c r="F114" s="583"/>
    </row>
    <row r="115" spans="1:6" ht="16.5" thickBot="1">
      <c r="A115" s="343">
        <v>50</v>
      </c>
      <c r="B115" s="336"/>
      <c r="C115" s="337"/>
      <c r="D115" s="337"/>
      <c r="E115" s="338"/>
      <c r="F115" s="665"/>
    </row>
    <row r="116" spans="1:6" ht="30.95" customHeight="1" thickBot="1">
      <c r="A116" s="194"/>
      <c r="B116" s="194" t="s">
        <v>1980</v>
      </c>
      <c r="C116" s="194"/>
      <c r="D116" s="194"/>
      <c r="E116" s="194"/>
      <c r="F116" s="194"/>
    </row>
    <row r="117" spans="1:6">
      <c r="A117" s="538" t="s">
        <v>2187</v>
      </c>
      <c r="B117" s="539"/>
      <c r="C117" s="539"/>
      <c r="D117" s="539"/>
      <c r="E117" s="539"/>
      <c r="F117" s="664">
        <f>SUM(F120,F173)</f>
        <v>0</v>
      </c>
    </row>
    <row r="118" spans="1:6" ht="26.1" customHeight="1">
      <c r="A118" s="340" t="s">
        <v>181</v>
      </c>
      <c r="B118" s="540" t="s">
        <v>2091</v>
      </c>
      <c r="C118" s="540"/>
      <c r="D118" s="835"/>
      <c r="E118" s="835"/>
      <c r="F118" s="836"/>
    </row>
    <row r="119" spans="1:6">
      <c r="A119" s="293" t="s">
        <v>201</v>
      </c>
      <c r="B119" s="330" t="s">
        <v>253</v>
      </c>
      <c r="C119" s="165" t="s">
        <v>1978</v>
      </c>
      <c r="D119" s="165" t="s">
        <v>100</v>
      </c>
      <c r="E119" s="165" t="s">
        <v>85</v>
      </c>
      <c r="F119" s="238" t="s">
        <v>650</v>
      </c>
    </row>
    <row r="120" spans="1:6">
      <c r="A120" s="339" t="s">
        <v>1981</v>
      </c>
      <c r="B120" s="331"/>
      <c r="C120" s="332"/>
      <c r="D120" s="333"/>
      <c r="E120" s="269"/>
      <c r="F120" s="551">
        <f>SUM(F121:F170)</f>
        <v>0</v>
      </c>
    </row>
    <row r="121" spans="1:6">
      <c r="A121" s="342">
        <v>1</v>
      </c>
      <c r="B121" s="214"/>
      <c r="C121" s="334"/>
      <c r="D121" s="334"/>
      <c r="E121" s="335"/>
      <c r="F121" s="583"/>
    </row>
    <row r="122" spans="1:6">
      <c r="A122" s="342">
        <v>2</v>
      </c>
      <c r="B122" s="214"/>
      <c r="C122" s="334"/>
      <c r="D122" s="334"/>
      <c r="E122" s="335"/>
      <c r="F122" s="583"/>
    </row>
    <row r="123" spans="1:6">
      <c r="A123" s="342">
        <v>3</v>
      </c>
      <c r="B123" s="214"/>
      <c r="C123" s="334"/>
      <c r="D123" s="334"/>
      <c r="E123" s="335"/>
      <c r="F123" s="583"/>
    </row>
    <row r="124" spans="1:6">
      <c r="A124" s="342">
        <v>4</v>
      </c>
      <c r="B124" s="214"/>
      <c r="C124" s="334"/>
      <c r="D124" s="334"/>
      <c r="E124" s="335"/>
      <c r="F124" s="583"/>
    </row>
    <row r="125" spans="1:6">
      <c r="A125" s="342">
        <v>5</v>
      </c>
      <c r="B125" s="214"/>
      <c r="C125" s="334"/>
      <c r="D125" s="334"/>
      <c r="E125" s="335"/>
      <c r="F125" s="583"/>
    </row>
    <row r="126" spans="1:6">
      <c r="A126" s="342">
        <v>6</v>
      </c>
      <c r="B126" s="214"/>
      <c r="C126" s="334"/>
      <c r="D126" s="334"/>
      <c r="E126" s="335"/>
      <c r="F126" s="583"/>
    </row>
    <row r="127" spans="1:6">
      <c r="A127" s="342">
        <v>7</v>
      </c>
      <c r="B127" s="214"/>
      <c r="C127" s="334"/>
      <c r="D127" s="334"/>
      <c r="E127" s="335"/>
      <c r="F127" s="583"/>
    </row>
    <row r="128" spans="1:6">
      <c r="A128" s="342">
        <v>8</v>
      </c>
      <c r="B128" s="214"/>
      <c r="C128" s="334"/>
      <c r="D128" s="334"/>
      <c r="E128" s="335"/>
      <c r="F128" s="583"/>
    </row>
    <row r="129" spans="1:6">
      <c r="A129" s="342">
        <v>9</v>
      </c>
      <c r="B129" s="214"/>
      <c r="C129" s="334"/>
      <c r="D129" s="334"/>
      <c r="E129" s="335"/>
      <c r="F129" s="583"/>
    </row>
    <row r="130" spans="1:6">
      <c r="A130" s="342">
        <v>10</v>
      </c>
      <c r="B130" s="214"/>
      <c r="C130" s="334"/>
      <c r="D130" s="334"/>
      <c r="E130" s="335"/>
      <c r="F130" s="583"/>
    </row>
    <row r="131" spans="1:6">
      <c r="A131" s="342">
        <v>11</v>
      </c>
      <c r="B131" s="214"/>
      <c r="C131" s="334"/>
      <c r="D131" s="334"/>
      <c r="E131" s="335"/>
      <c r="F131" s="583"/>
    </row>
    <row r="132" spans="1:6">
      <c r="A132" s="342">
        <v>12</v>
      </c>
      <c r="B132" s="214"/>
      <c r="C132" s="334"/>
      <c r="D132" s="334"/>
      <c r="E132" s="335"/>
      <c r="F132" s="583"/>
    </row>
    <row r="133" spans="1:6">
      <c r="A133" s="342">
        <v>13</v>
      </c>
      <c r="B133" s="214"/>
      <c r="C133" s="334"/>
      <c r="D133" s="334"/>
      <c r="E133" s="335"/>
      <c r="F133" s="583"/>
    </row>
    <row r="134" spans="1:6">
      <c r="A134" s="342">
        <v>14</v>
      </c>
      <c r="B134" s="214"/>
      <c r="C134" s="334"/>
      <c r="D134" s="334"/>
      <c r="E134" s="335"/>
      <c r="F134" s="583"/>
    </row>
    <row r="135" spans="1:6">
      <c r="A135" s="342">
        <v>15</v>
      </c>
      <c r="B135" s="214"/>
      <c r="C135" s="334"/>
      <c r="D135" s="334"/>
      <c r="E135" s="335"/>
      <c r="F135" s="583"/>
    </row>
    <row r="136" spans="1:6">
      <c r="A136" s="342">
        <v>16</v>
      </c>
      <c r="B136" s="214"/>
      <c r="C136" s="334"/>
      <c r="D136" s="334"/>
      <c r="E136" s="335"/>
      <c r="F136" s="583"/>
    </row>
    <row r="137" spans="1:6">
      <c r="A137" s="342">
        <v>17</v>
      </c>
      <c r="B137" s="214"/>
      <c r="C137" s="334"/>
      <c r="D137" s="334"/>
      <c r="E137" s="335"/>
      <c r="F137" s="583"/>
    </row>
    <row r="138" spans="1:6">
      <c r="A138" s="342">
        <v>18</v>
      </c>
      <c r="B138" s="214"/>
      <c r="C138" s="334"/>
      <c r="D138" s="334"/>
      <c r="E138" s="335"/>
      <c r="F138" s="583"/>
    </row>
    <row r="139" spans="1:6">
      <c r="A139" s="342">
        <v>19</v>
      </c>
      <c r="B139" s="214"/>
      <c r="C139" s="334"/>
      <c r="D139" s="334"/>
      <c r="E139" s="335"/>
      <c r="F139" s="583"/>
    </row>
    <row r="140" spans="1:6">
      <c r="A140" s="342">
        <v>20</v>
      </c>
      <c r="B140" s="214"/>
      <c r="C140" s="334"/>
      <c r="D140" s="334"/>
      <c r="E140" s="335"/>
      <c r="F140" s="583"/>
    </row>
    <row r="141" spans="1:6">
      <c r="A141" s="342">
        <v>21</v>
      </c>
      <c r="B141" s="214"/>
      <c r="C141" s="334"/>
      <c r="D141" s="334"/>
      <c r="E141" s="335"/>
      <c r="F141" s="583"/>
    </row>
    <row r="142" spans="1:6">
      <c r="A142" s="342">
        <v>22</v>
      </c>
      <c r="B142" s="214"/>
      <c r="C142" s="334"/>
      <c r="D142" s="334"/>
      <c r="E142" s="335"/>
      <c r="F142" s="583"/>
    </row>
    <row r="143" spans="1:6">
      <c r="A143" s="342">
        <v>23</v>
      </c>
      <c r="B143" s="214"/>
      <c r="C143" s="334"/>
      <c r="D143" s="334"/>
      <c r="E143" s="335"/>
      <c r="F143" s="583"/>
    </row>
    <row r="144" spans="1:6">
      <c r="A144" s="342">
        <v>24</v>
      </c>
      <c r="B144" s="214"/>
      <c r="C144" s="334"/>
      <c r="D144" s="334"/>
      <c r="E144" s="335"/>
      <c r="F144" s="583"/>
    </row>
    <row r="145" spans="1:6">
      <c r="A145" s="342">
        <v>25</v>
      </c>
      <c r="B145" s="214"/>
      <c r="C145" s="334"/>
      <c r="D145" s="334"/>
      <c r="E145" s="335"/>
      <c r="F145" s="583"/>
    </row>
    <row r="146" spans="1:6">
      <c r="A146" s="342">
        <v>26</v>
      </c>
      <c r="B146" s="214"/>
      <c r="C146" s="334"/>
      <c r="D146" s="334"/>
      <c r="E146" s="335"/>
      <c r="F146" s="583"/>
    </row>
    <row r="147" spans="1:6">
      <c r="A147" s="342">
        <v>27</v>
      </c>
      <c r="B147" s="214"/>
      <c r="C147" s="334"/>
      <c r="D147" s="334"/>
      <c r="E147" s="335"/>
      <c r="F147" s="583"/>
    </row>
    <row r="148" spans="1:6">
      <c r="A148" s="342">
        <v>28</v>
      </c>
      <c r="B148" s="214"/>
      <c r="C148" s="334"/>
      <c r="D148" s="334"/>
      <c r="E148" s="335"/>
      <c r="F148" s="583"/>
    </row>
    <row r="149" spans="1:6">
      <c r="A149" s="342">
        <v>29</v>
      </c>
      <c r="B149" s="214"/>
      <c r="C149" s="334"/>
      <c r="D149" s="334"/>
      <c r="E149" s="335"/>
      <c r="F149" s="583"/>
    </row>
    <row r="150" spans="1:6">
      <c r="A150" s="342">
        <v>30</v>
      </c>
      <c r="B150" s="214"/>
      <c r="C150" s="334"/>
      <c r="D150" s="334"/>
      <c r="E150" s="335"/>
      <c r="F150" s="583"/>
    </row>
    <row r="151" spans="1:6">
      <c r="A151" s="342">
        <v>31</v>
      </c>
      <c r="B151" s="214"/>
      <c r="C151" s="334"/>
      <c r="D151" s="334"/>
      <c r="E151" s="335"/>
      <c r="F151" s="583"/>
    </row>
    <row r="152" spans="1:6">
      <c r="A152" s="342">
        <v>32</v>
      </c>
      <c r="B152" s="214"/>
      <c r="C152" s="334"/>
      <c r="D152" s="334"/>
      <c r="E152" s="335"/>
      <c r="F152" s="583"/>
    </row>
    <row r="153" spans="1:6">
      <c r="A153" s="342">
        <v>33</v>
      </c>
      <c r="B153" s="214"/>
      <c r="C153" s="334"/>
      <c r="D153" s="334"/>
      <c r="E153" s="335"/>
      <c r="F153" s="583"/>
    </row>
    <row r="154" spans="1:6">
      <c r="A154" s="342">
        <v>34</v>
      </c>
      <c r="B154" s="214"/>
      <c r="C154" s="334"/>
      <c r="D154" s="334"/>
      <c r="E154" s="335"/>
      <c r="F154" s="583"/>
    </row>
    <row r="155" spans="1:6">
      <c r="A155" s="342">
        <v>35</v>
      </c>
      <c r="B155" s="214"/>
      <c r="C155" s="334"/>
      <c r="D155" s="334"/>
      <c r="E155" s="335"/>
      <c r="F155" s="583"/>
    </row>
    <row r="156" spans="1:6">
      <c r="A156" s="342">
        <v>36</v>
      </c>
      <c r="B156" s="214"/>
      <c r="C156" s="334"/>
      <c r="D156" s="334"/>
      <c r="E156" s="335"/>
      <c r="F156" s="583"/>
    </row>
    <row r="157" spans="1:6">
      <c r="A157" s="342">
        <v>37</v>
      </c>
      <c r="B157" s="214"/>
      <c r="C157" s="334"/>
      <c r="D157" s="334"/>
      <c r="E157" s="335"/>
      <c r="F157" s="583"/>
    </row>
    <row r="158" spans="1:6">
      <c r="A158" s="342">
        <v>38</v>
      </c>
      <c r="B158" s="214"/>
      <c r="C158" s="334"/>
      <c r="D158" s="334"/>
      <c r="E158" s="335"/>
      <c r="F158" s="583"/>
    </row>
    <row r="159" spans="1:6">
      <c r="A159" s="342">
        <v>39</v>
      </c>
      <c r="B159" s="214"/>
      <c r="C159" s="334"/>
      <c r="D159" s="334"/>
      <c r="E159" s="335"/>
      <c r="F159" s="583"/>
    </row>
    <row r="160" spans="1:6">
      <c r="A160" s="342">
        <v>40</v>
      </c>
      <c r="B160" s="214"/>
      <c r="C160" s="334"/>
      <c r="D160" s="334"/>
      <c r="E160" s="335"/>
      <c r="F160" s="583"/>
    </row>
    <row r="161" spans="1:6">
      <c r="A161" s="342">
        <v>41</v>
      </c>
      <c r="B161" s="214"/>
      <c r="C161" s="334"/>
      <c r="D161" s="334"/>
      <c r="E161" s="335"/>
      <c r="F161" s="583"/>
    </row>
    <row r="162" spans="1:6">
      <c r="A162" s="342">
        <v>42</v>
      </c>
      <c r="B162" s="214"/>
      <c r="C162" s="334"/>
      <c r="D162" s="334"/>
      <c r="E162" s="335"/>
      <c r="F162" s="583"/>
    </row>
    <row r="163" spans="1:6">
      <c r="A163" s="342">
        <v>43</v>
      </c>
      <c r="B163" s="214"/>
      <c r="C163" s="334"/>
      <c r="D163" s="334"/>
      <c r="E163" s="335"/>
      <c r="F163" s="583"/>
    </row>
    <row r="164" spans="1:6">
      <c r="A164" s="342">
        <v>44</v>
      </c>
      <c r="B164" s="214"/>
      <c r="C164" s="334"/>
      <c r="D164" s="334"/>
      <c r="E164" s="335"/>
      <c r="F164" s="583"/>
    </row>
    <row r="165" spans="1:6">
      <c r="A165" s="342">
        <v>45</v>
      </c>
      <c r="B165" s="214"/>
      <c r="C165" s="334"/>
      <c r="D165" s="334"/>
      <c r="E165" s="335"/>
      <c r="F165" s="583"/>
    </row>
    <row r="166" spans="1:6">
      <c r="A166" s="342">
        <v>46</v>
      </c>
      <c r="B166" s="214"/>
      <c r="C166" s="334"/>
      <c r="D166" s="334"/>
      <c r="E166" s="335"/>
      <c r="F166" s="583"/>
    </row>
    <row r="167" spans="1:6">
      <c r="A167" s="342">
        <v>47</v>
      </c>
      <c r="B167" s="214"/>
      <c r="C167" s="334"/>
      <c r="D167" s="334"/>
      <c r="E167" s="335"/>
      <c r="F167" s="583"/>
    </row>
    <row r="168" spans="1:6">
      <c r="A168" s="342">
        <v>48</v>
      </c>
      <c r="B168" s="214"/>
      <c r="C168" s="334"/>
      <c r="D168" s="334"/>
      <c r="E168" s="335"/>
      <c r="F168" s="583"/>
    </row>
    <row r="169" spans="1:6">
      <c r="A169" s="342">
        <v>49</v>
      </c>
      <c r="B169" s="214"/>
      <c r="C169" s="334"/>
      <c r="D169" s="334"/>
      <c r="E169" s="335"/>
      <c r="F169" s="583"/>
    </row>
    <row r="170" spans="1:6">
      <c r="A170" s="342">
        <v>50</v>
      </c>
      <c r="B170" s="214"/>
      <c r="C170" s="334"/>
      <c r="D170" s="334"/>
      <c r="E170" s="335"/>
      <c r="F170" s="583"/>
    </row>
    <row r="171" spans="1:6" ht="32.450000000000003" customHeight="1">
      <c r="A171" s="341"/>
      <c r="B171" s="369" t="s">
        <v>1979</v>
      </c>
      <c r="C171" s="328"/>
      <c r="D171" s="328"/>
      <c r="E171" s="328"/>
      <c r="F171" s="541"/>
    </row>
    <row r="172" spans="1:6">
      <c r="A172" s="293" t="s">
        <v>202</v>
      </c>
      <c r="B172" s="330" t="s">
        <v>253</v>
      </c>
      <c r="C172" s="165" t="s">
        <v>1978</v>
      </c>
      <c r="D172" s="165" t="s">
        <v>100</v>
      </c>
      <c r="E172" s="165" t="s">
        <v>85</v>
      </c>
      <c r="F172" s="238" t="s">
        <v>650</v>
      </c>
    </row>
    <row r="173" spans="1:6">
      <c r="A173" s="339" t="s">
        <v>1982</v>
      </c>
      <c r="B173" s="269"/>
      <c r="C173" s="269"/>
      <c r="D173" s="269"/>
      <c r="E173" s="269"/>
      <c r="F173" s="551">
        <f>SUM(F174:F223)</f>
        <v>0</v>
      </c>
    </row>
    <row r="174" spans="1:6">
      <c r="A174" s="342">
        <v>1</v>
      </c>
      <c r="B174" s="214"/>
      <c r="C174" s="334"/>
      <c r="D174" s="334"/>
      <c r="E174" s="335"/>
      <c r="F174" s="583"/>
    </row>
    <row r="175" spans="1:6">
      <c r="A175" s="342">
        <v>2</v>
      </c>
      <c r="B175" s="214"/>
      <c r="C175" s="334"/>
      <c r="D175" s="334"/>
      <c r="E175" s="335"/>
      <c r="F175" s="583"/>
    </row>
    <row r="176" spans="1:6">
      <c r="A176" s="342">
        <v>3</v>
      </c>
      <c r="B176" s="214"/>
      <c r="C176" s="334"/>
      <c r="D176" s="334"/>
      <c r="E176" s="335"/>
      <c r="F176" s="583"/>
    </row>
    <row r="177" spans="1:6">
      <c r="A177" s="342">
        <v>4</v>
      </c>
      <c r="B177" s="214"/>
      <c r="C177" s="334"/>
      <c r="D177" s="334"/>
      <c r="E177" s="335"/>
      <c r="F177" s="583"/>
    </row>
    <row r="178" spans="1:6">
      <c r="A178" s="342">
        <v>5</v>
      </c>
      <c r="B178" s="214"/>
      <c r="C178" s="334"/>
      <c r="D178" s="334"/>
      <c r="E178" s="335"/>
      <c r="F178" s="583"/>
    </row>
    <row r="179" spans="1:6">
      <c r="A179" s="342">
        <v>6</v>
      </c>
      <c r="B179" s="214"/>
      <c r="C179" s="334"/>
      <c r="D179" s="334"/>
      <c r="E179" s="335"/>
      <c r="F179" s="583"/>
    </row>
    <row r="180" spans="1:6">
      <c r="A180" s="342">
        <v>7</v>
      </c>
      <c r="B180" s="214"/>
      <c r="C180" s="334"/>
      <c r="D180" s="334"/>
      <c r="E180" s="335"/>
      <c r="F180" s="583"/>
    </row>
    <row r="181" spans="1:6">
      <c r="A181" s="342">
        <v>8</v>
      </c>
      <c r="B181" s="214"/>
      <c r="C181" s="334"/>
      <c r="D181" s="334"/>
      <c r="E181" s="335"/>
      <c r="F181" s="583"/>
    </row>
    <row r="182" spans="1:6">
      <c r="A182" s="342">
        <v>9</v>
      </c>
      <c r="B182" s="214"/>
      <c r="C182" s="334"/>
      <c r="D182" s="334"/>
      <c r="E182" s="335"/>
      <c r="F182" s="583"/>
    </row>
    <row r="183" spans="1:6">
      <c r="A183" s="342">
        <v>10</v>
      </c>
      <c r="B183" s="214"/>
      <c r="C183" s="334"/>
      <c r="D183" s="334"/>
      <c r="E183" s="335"/>
      <c r="F183" s="583"/>
    </row>
    <row r="184" spans="1:6">
      <c r="A184" s="342">
        <v>11</v>
      </c>
      <c r="B184" s="214"/>
      <c r="C184" s="334"/>
      <c r="D184" s="334"/>
      <c r="E184" s="335"/>
      <c r="F184" s="583"/>
    </row>
    <row r="185" spans="1:6">
      <c r="A185" s="342">
        <v>12</v>
      </c>
      <c r="B185" s="214"/>
      <c r="C185" s="334"/>
      <c r="D185" s="334"/>
      <c r="E185" s="335"/>
      <c r="F185" s="583"/>
    </row>
    <row r="186" spans="1:6">
      <c r="A186" s="342">
        <v>13</v>
      </c>
      <c r="B186" s="214"/>
      <c r="C186" s="334"/>
      <c r="D186" s="334"/>
      <c r="E186" s="335"/>
      <c r="F186" s="583"/>
    </row>
    <row r="187" spans="1:6">
      <c r="A187" s="342">
        <v>14</v>
      </c>
      <c r="B187" s="214"/>
      <c r="C187" s="334"/>
      <c r="D187" s="334"/>
      <c r="E187" s="335"/>
      <c r="F187" s="583"/>
    </row>
    <row r="188" spans="1:6">
      <c r="A188" s="342">
        <v>15</v>
      </c>
      <c r="B188" s="214"/>
      <c r="C188" s="334"/>
      <c r="D188" s="334"/>
      <c r="E188" s="335"/>
      <c r="F188" s="583"/>
    </row>
    <row r="189" spans="1:6">
      <c r="A189" s="342">
        <v>16</v>
      </c>
      <c r="B189" s="214"/>
      <c r="C189" s="334"/>
      <c r="D189" s="334"/>
      <c r="E189" s="335"/>
      <c r="F189" s="583"/>
    </row>
    <row r="190" spans="1:6">
      <c r="A190" s="342">
        <v>17</v>
      </c>
      <c r="B190" s="214"/>
      <c r="C190" s="334"/>
      <c r="D190" s="334"/>
      <c r="E190" s="335"/>
      <c r="F190" s="583"/>
    </row>
    <row r="191" spans="1:6">
      <c r="A191" s="342">
        <v>18</v>
      </c>
      <c r="B191" s="214"/>
      <c r="C191" s="334"/>
      <c r="D191" s="334"/>
      <c r="E191" s="335"/>
      <c r="F191" s="583"/>
    </row>
    <row r="192" spans="1:6">
      <c r="A192" s="342">
        <v>19</v>
      </c>
      <c r="B192" s="214"/>
      <c r="C192" s="334"/>
      <c r="D192" s="334"/>
      <c r="E192" s="335"/>
      <c r="F192" s="583"/>
    </row>
    <row r="193" spans="1:6">
      <c r="A193" s="342">
        <v>20</v>
      </c>
      <c r="B193" s="214"/>
      <c r="C193" s="334"/>
      <c r="D193" s="334"/>
      <c r="E193" s="335"/>
      <c r="F193" s="583"/>
    </row>
    <row r="194" spans="1:6">
      <c r="A194" s="342">
        <v>21</v>
      </c>
      <c r="B194" s="214"/>
      <c r="C194" s="334"/>
      <c r="D194" s="334"/>
      <c r="E194" s="335"/>
      <c r="F194" s="583"/>
    </row>
    <row r="195" spans="1:6">
      <c r="A195" s="342">
        <v>22</v>
      </c>
      <c r="B195" s="214"/>
      <c r="C195" s="334"/>
      <c r="D195" s="334"/>
      <c r="E195" s="335"/>
      <c r="F195" s="583"/>
    </row>
    <row r="196" spans="1:6">
      <c r="A196" s="342">
        <v>23</v>
      </c>
      <c r="B196" s="214"/>
      <c r="C196" s="334"/>
      <c r="D196" s="334"/>
      <c r="E196" s="335"/>
      <c r="F196" s="583"/>
    </row>
    <row r="197" spans="1:6">
      <c r="A197" s="342">
        <v>24</v>
      </c>
      <c r="B197" s="214"/>
      <c r="C197" s="334"/>
      <c r="D197" s="334"/>
      <c r="E197" s="335"/>
      <c r="F197" s="583"/>
    </row>
    <row r="198" spans="1:6">
      <c r="A198" s="342">
        <v>25</v>
      </c>
      <c r="B198" s="214"/>
      <c r="C198" s="334"/>
      <c r="D198" s="334"/>
      <c r="E198" s="335"/>
      <c r="F198" s="583"/>
    </row>
    <row r="199" spans="1:6">
      <c r="A199" s="342">
        <v>26</v>
      </c>
      <c r="B199" s="214"/>
      <c r="C199" s="334"/>
      <c r="D199" s="334"/>
      <c r="E199" s="335"/>
      <c r="F199" s="583"/>
    </row>
    <row r="200" spans="1:6">
      <c r="A200" s="342">
        <v>27</v>
      </c>
      <c r="B200" s="214"/>
      <c r="C200" s="334"/>
      <c r="D200" s="334"/>
      <c r="E200" s="335"/>
      <c r="F200" s="583"/>
    </row>
    <row r="201" spans="1:6">
      <c r="A201" s="342">
        <v>28</v>
      </c>
      <c r="B201" s="214"/>
      <c r="C201" s="334"/>
      <c r="D201" s="334"/>
      <c r="E201" s="335"/>
      <c r="F201" s="583"/>
    </row>
    <row r="202" spans="1:6">
      <c r="A202" s="342">
        <v>29</v>
      </c>
      <c r="B202" s="214"/>
      <c r="C202" s="334"/>
      <c r="D202" s="334"/>
      <c r="E202" s="335"/>
      <c r="F202" s="583"/>
    </row>
    <row r="203" spans="1:6">
      <c r="A203" s="342">
        <v>30</v>
      </c>
      <c r="B203" s="214"/>
      <c r="C203" s="334"/>
      <c r="D203" s="334"/>
      <c r="E203" s="335"/>
      <c r="F203" s="583"/>
    </row>
    <row r="204" spans="1:6">
      <c r="A204" s="342">
        <v>31</v>
      </c>
      <c r="B204" s="214"/>
      <c r="C204" s="334"/>
      <c r="D204" s="334"/>
      <c r="E204" s="335"/>
      <c r="F204" s="583"/>
    </row>
    <row r="205" spans="1:6">
      <c r="A205" s="342">
        <v>32</v>
      </c>
      <c r="B205" s="214"/>
      <c r="C205" s="334"/>
      <c r="D205" s="334"/>
      <c r="E205" s="335"/>
      <c r="F205" s="583"/>
    </row>
    <row r="206" spans="1:6">
      <c r="A206" s="342">
        <v>33</v>
      </c>
      <c r="B206" s="214"/>
      <c r="C206" s="334"/>
      <c r="D206" s="334"/>
      <c r="E206" s="335"/>
      <c r="F206" s="583"/>
    </row>
    <row r="207" spans="1:6">
      <c r="A207" s="342">
        <v>34</v>
      </c>
      <c r="B207" s="214"/>
      <c r="C207" s="334"/>
      <c r="D207" s="334"/>
      <c r="E207" s="335"/>
      <c r="F207" s="583"/>
    </row>
    <row r="208" spans="1:6">
      <c r="A208" s="342">
        <v>35</v>
      </c>
      <c r="B208" s="214"/>
      <c r="C208" s="334"/>
      <c r="D208" s="334"/>
      <c r="E208" s="335"/>
      <c r="F208" s="583"/>
    </row>
    <row r="209" spans="1:6">
      <c r="A209" s="342">
        <v>36</v>
      </c>
      <c r="B209" s="214"/>
      <c r="C209" s="334"/>
      <c r="D209" s="334"/>
      <c r="E209" s="335"/>
      <c r="F209" s="583"/>
    </row>
    <row r="210" spans="1:6">
      <c r="A210" s="342">
        <v>37</v>
      </c>
      <c r="B210" s="214"/>
      <c r="C210" s="334"/>
      <c r="D210" s="334"/>
      <c r="E210" s="335"/>
      <c r="F210" s="583"/>
    </row>
    <row r="211" spans="1:6">
      <c r="A211" s="342">
        <v>38</v>
      </c>
      <c r="B211" s="214"/>
      <c r="C211" s="334"/>
      <c r="D211" s="334"/>
      <c r="E211" s="335"/>
      <c r="F211" s="583"/>
    </row>
    <row r="212" spans="1:6">
      <c r="A212" s="342">
        <v>39</v>
      </c>
      <c r="B212" s="214"/>
      <c r="C212" s="334"/>
      <c r="D212" s="334"/>
      <c r="E212" s="335"/>
      <c r="F212" s="583"/>
    </row>
    <row r="213" spans="1:6">
      <c r="A213" s="342">
        <v>40</v>
      </c>
      <c r="B213" s="214"/>
      <c r="C213" s="334"/>
      <c r="D213" s="334"/>
      <c r="E213" s="335"/>
      <c r="F213" s="583"/>
    </row>
    <row r="214" spans="1:6">
      <c r="A214" s="342">
        <v>41</v>
      </c>
      <c r="B214" s="214"/>
      <c r="C214" s="334"/>
      <c r="D214" s="334"/>
      <c r="E214" s="335"/>
      <c r="F214" s="583"/>
    </row>
    <row r="215" spans="1:6">
      <c r="A215" s="342">
        <v>42</v>
      </c>
      <c r="B215" s="214"/>
      <c r="C215" s="334"/>
      <c r="D215" s="334"/>
      <c r="E215" s="335"/>
      <c r="F215" s="583"/>
    </row>
    <row r="216" spans="1:6">
      <c r="A216" s="342">
        <v>43</v>
      </c>
      <c r="B216" s="214"/>
      <c r="C216" s="334"/>
      <c r="D216" s="334"/>
      <c r="E216" s="335"/>
      <c r="F216" s="583"/>
    </row>
    <row r="217" spans="1:6">
      <c r="A217" s="342">
        <v>44</v>
      </c>
      <c r="B217" s="214"/>
      <c r="C217" s="334"/>
      <c r="D217" s="334"/>
      <c r="E217" s="335"/>
      <c r="F217" s="583"/>
    </row>
    <row r="218" spans="1:6">
      <c r="A218" s="342">
        <v>45</v>
      </c>
      <c r="B218" s="214"/>
      <c r="C218" s="334"/>
      <c r="D218" s="334"/>
      <c r="E218" s="335"/>
      <c r="F218" s="583"/>
    </row>
    <row r="219" spans="1:6">
      <c r="A219" s="342">
        <v>46</v>
      </c>
      <c r="B219" s="214"/>
      <c r="C219" s="334"/>
      <c r="D219" s="334"/>
      <c r="E219" s="335"/>
      <c r="F219" s="583"/>
    </row>
    <row r="220" spans="1:6">
      <c r="A220" s="342">
        <v>47</v>
      </c>
      <c r="B220" s="214"/>
      <c r="C220" s="334"/>
      <c r="D220" s="334"/>
      <c r="E220" s="335"/>
      <c r="F220" s="583"/>
    </row>
    <row r="221" spans="1:6">
      <c r="A221" s="342">
        <v>48</v>
      </c>
      <c r="B221" s="214"/>
      <c r="C221" s="334"/>
      <c r="D221" s="334"/>
      <c r="E221" s="335"/>
      <c r="F221" s="583"/>
    </row>
    <row r="222" spans="1:6">
      <c r="A222" s="342">
        <v>49</v>
      </c>
      <c r="B222" s="214"/>
      <c r="C222" s="334"/>
      <c r="D222" s="334"/>
      <c r="E222" s="335"/>
      <c r="F222" s="583"/>
    </row>
    <row r="223" spans="1:6" ht="16.5" thickBot="1">
      <c r="A223" s="343">
        <v>50</v>
      </c>
      <c r="B223" s="336"/>
      <c r="C223" s="337"/>
      <c r="D223" s="337"/>
      <c r="E223" s="338"/>
      <c r="F223" s="665"/>
    </row>
    <row r="235" spans="1:6">
      <c r="A235" s="43"/>
      <c r="F235" s="48"/>
    </row>
  </sheetData>
  <sheetProtection algorithmName="SHA-512" hashValue="w8LVaMylFHqg9fzLcEub1r3p4aA9haPVEkoSktjMOlha/D6Czrb0Vt5HKbwdjPvccXOpb02knwUY9WhBauDPPQ==" saltValue="L7ovDjBPAknWErjldXR/Dg==" spinCount="100000" sheet="1" objects="1" scenarios="1" selectLockedCells="1"/>
  <dataConsolidate/>
  <mergeCells count="2">
    <mergeCell ref="D10:F10"/>
    <mergeCell ref="D118:F118"/>
  </mergeCells>
  <dataValidations count="1">
    <dataValidation type="decimal" operator="greaterThanOrEqual" allowBlank="1" showInputMessage="1" showErrorMessage="1" sqref="E121:F170 E13:F62 E66:F115 F12 F65 F120 F173 E174:F223" xr:uid="{00000000-0002-0000-0D00-000000000000}">
      <formula1>0</formula1>
    </dataValidation>
  </dataValidations>
  <printOptions horizontalCentered="1" gridLinesSet="0"/>
  <pageMargins left="0.5" right="0.5" top="0.5" bottom="0.5" header="0.35" footer="0.35"/>
  <pageSetup fitToHeight="9999" orientation="landscape" horizontalDpi="300" verticalDpi="300" r:id="rId1"/>
  <headerFooter alignWithMargins="0">
    <oddHeader>&amp;CMBK107&amp;L&amp;R</oddHeader>
    <oddFooter>&amp;CPage &amp;P of &amp;N&amp;L&amp;R</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1000000}">
          <x14:formula1>
            <xm:f>'Institution Type Key'!$D$6:$D$14</xm:f>
          </x14:formula1>
          <xm:sqref>B5</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3">
    <tabColor rgb="FFFF0000"/>
  </sheetPr>
  <dimension ref="A1:J151"/>
  <sheetViews>
    <sheetView showGridLines="0" topLeftCell="A148" zoomScaleNormal="100" zoomScaleSheetLayoutView="110" workbookViewId="0">
      <selection activeCell="D151" sqref="D151"/>
    </sheetView>
  </sheetViews>
  <sheetFormatPr defaultColWidth="11.42578125" defaultRowHeight="15"/>
  <cols>
    <col min="1" max="1" width="11.5703125" style="355" customWidth="1"/>
    <col min="2" max="2" width="50.42578125" style="355" customWidth="1"/>
    <col min="3" max="3" width="17.7109375" style="355" customWidth="1"/>
    <col min="4" max="4" width="22.7109375" style="355" customWidth="1"/>
    <col min="5" max="5" width="12.5703125" style="356" customWidth="1"/>
    <col min="6" max="6" width="20.140625" style="355" customWidth="1"/>
    <col min="7" max="7" width="46.42578125" style="355" customWidth="1"/>
    <col min="8" max="255" width="11.42578125" style="355"/>
    <col min="256" max="256" width="8" style="355" bestFit="1" customWidth="1"/>
    <col min="257" max="257" width="63.42578125" style="355" customWidth="1"/>
    <col min="258" max="258" width="23.42578125" style="355" bestFit="1" customWidth="1"/>
    <col min="259" max="259" width="33.5703125" style="355" bestFit="1" customWidth="1"/>
    <col min="260" max="260" width="25.140625" style="355" bestFit="1" customWidth="1"/>
    <col min="261" max="261" width="5.42578125" style="355" customWidth="1"/>
    <col min="262" max="511" width="11.42578125" style="355"/>
    <col min="512" max="512" width="8" style="355" bestFit="1" customWidth="1"/>
    <col min="513" max="513" width="63.42578125" style="355" customWidth="1"/>
    <col min="514" max="514" width="23.42578125" style="355" bestFit="1" customWidth="1"/>
    <col min="515" max="515" width="33.5703125" style="355" bestFit="1" customWidth="1"/>
    <col min="516" max="516" width="25.140625" style="355" bestFit="1" customWidth="1"/>
    <col min="517" max="517" width="5.42578125" style="355" customWidth="1"/>
    <col min="518" max="767" width="11.42578125" style="355"/>
    <col min="768" max="768" width="8" style="355" bestFit="1" customWidth="1"/>
    <col min="769" max="769" width="63.42578125" style="355" customWidth="1"/>
    <col min="770" max="770" width="23.42578125" style="355" bestFit="1" customWidth="1"/>
    <col min="771" max="771" width="33.5703125" style="355" bestFit="1" customWidth="1"/>
    <col min="772" max="772" width="25.140625" style="355" bestFit="1" customWidth="1"/>
    <col min="773" max="773" width="5.42578125" style="355" customWidth="1"/>
    <col min="774" max="1023" width="11.42578125" style="355"/>
    <col min="1024" max="1024" width="8" style="355" bestFit="1" customWidth="1"/>
    <col min="1025" max="1025" width="63.42578125" style="355" customWidth="1"/>
    <col min="1026" max="1026" width="23.42578125" style="355" bestFit="1" customWidth="1"/>
    <col min="1027" max="1027" width="33.5703125" style="355" bestFit="1" customWidth="1"/>
    <col min="1028" max="1028" width="25.140625" style="355" bestFit="1" customWidth="1"/>
    <col min="1029" max="1029" width="5.42578125" style="355" customWidth="1"/>
    <col min="1030" max="1279" width="11.42578125" style="355"/>
    <col min="1280" max="1280" width="8" style="355" bestFit="1" customWidth="1"/>
    <col min="1281" max="1281" width="63.42578125" style="355" customWidth="1"/>
    <col min="1282" max="1282" width="23.42578125" style="355" bestFit="1" customWidth="1"/>
    <col min="1283" max="1283" width="33.5703125" style="355" bestFit="1" customWidth="1"/>
    <col min="1284" max="1284" width="25.140625" style="355" bestFit="1" customWidth="1"/>
    <col min="1285" max="1285" width="5.42578125" style="355" customWidth="1"/>
    <col min="1286" max="1535" width="11.42578125" style="355"/>
    <col min="1536" max="1536" width="8" style="355" bestFit="1" customWidth="1"/>
    <col min="1537" max="1537" width="63.42578125" style="355" customWidth="1"/>
    <col min="1538" max="1538" width="23.42578125" style="355" bestFit="1" customWidth="1"/>
    <col min="1539" max="1539" width="33.5703125" style="355" bestFit="1" customWidth="1"/>
    <col min="1540" max="1540" width="25.140625" style="355" bestFit="1" customWidth="1"/>
    <col min="1541" max="1541" width="5.42578125" style="355" customWidth="1"/>
    <col min="1542" max="1791" width="11.42578125" style="355"/>
    <col min="1792" max="1792" width="8" style="355" bestFit="1" customWidth="1"/>
    <col min="1793" max="1793" width="63.42578125" style="355" customWidth="1"/>
    <col min="1794" max="1794" width="23.42578125" style="355" bestFit="1" customWidth="1"/>
    <col min="1795" max="1795" width="33.5703125" style="355" bestFit="1" customWidth="1"/>
    <col min="1796" max="1796" width="25.140625" style="355" bestFit="1" customWidth="1"/>
    <col min="1797" max="1797" width="5.42578125" style="355" customWidth="1"/>
    <col min="1798" max="2047" width="11.42578125" style="355"/>
    <col min="2048" max="2048" width="8" style="355" bestFit="1" customWidth="1"/>
    <col min="2049" max="2049" width="63.42578125" style="355" customWidth="1"/>
    <col min="2050" max="2050" width="23.42578125" style="355" bestFit="1" customWidth="1"/>
    <col min="2051" max="2051" width="33.5703125" style="355" bestFit="1" customWidth="1"/>
    <col min="2052" max="2052" width="25.140625" style="355" bestFit="1" customWidth="1"/>
    <col min="2053" max="2053" width="5.42578125" style="355" customWidth="1"/>
    <col min="2054" max="2303" width="11.42578125" style="355"/>
    <col min="2304" max="2304" width="8" style="355" bestFit="1" customWidth="1"/>
    <col min="2305" max="2305" width="63.42578125" style="355" customWidth="1"/>
    <col min="2306" max="2306" width="23.42578125" style="355" bestFit="1" customWidth="1"/>
    <col min="2307" max="2307" width="33.5703125" style="355" bestFit="1" customWidth="1"/>
    <col min="2308" max="2308" width="25.140625" style="355" bestFit="1" customWidth="1"/>
    <col min="2309" max="2309" width="5.42578125" style="355" customWidth="1"/>
    <col min="2310" max="2559" width="11.42578125" style="355"/>
    <col min="2560" max="2560" width="8" style="355" bestFit="1" customWidth="1"/>
    <col min="2561" max="2561" width="63.42578125" style="355" customWidth="1"/>
    <col min="2562" max="2562" width="23.42578125" style="355" bestFit="1" customWidth="1"/>
    <col min="2563" max="2563" width="33.5703125" style="355" bestFit="1" customWidth="1"/>
    <col min="2564" max="2564" width="25.140625" style="355" bestFit="1" customWidth="1"/>
    <col min="2565" max="2565" width="5.42578125" style="355" customWidth="1"/>
    <col min="2566" max="2815" width="11.42578125" style="355"/>
    <col min="2816" max="2816" width="8" style="355" bestFit="1" customWidth="1"/>
    <col min="2817" max="2817" width="63.42578125" style="355" customWidth="1"/>
    <col min="2818" max="2818" width="23.42578125" style="355" bestFit="1" customWidth="1"/>
    <col min="2819" max="2819" width="33.5703125" style="355" bestFit="1" customWidth="1"/>
    <col min="2820" max="2820" width="25.140625" style="355" bestFit="1" customWidth="1"/>
    <col min="2821" max="2821" width="5.42578125" style="355" customWidth="1"/>
    <col min="2822" max="3071" width="11.42578125" style="355"/>
    <col min="3072" max="3072" width="8" style="355" bestFit="1" customWidth="1"/>
    <col min="3073" max="3073" width="63.42578125" style="355" customWidth="1"/>
    <col min="3074" max="3074" width="23.42578125" style="355" bestFit="1" customWidth="1"/>
    <col min="3075" max="3075" width="33.5703125" style="355" bestFit="1" customWidth="1"/>
    <col min="3076" max="3076" width="25.140625" style="355" bestFit="1" customWidth="1"/>
    <col min="3077" max="3077" width="5.42578125" style="355" customWidth="1"/>
    <col min="3078" max="3327" width="11.42578125" style="355"/>
    <col min="3328" max="3328" width="8" style="355" bestFit="1" customWidth="1"/>
    <col min="3329" max="3329" width="63.42578125" style="355" customWidth="1"/>
    <col min="3330" max="3330" width="23.42578125" style="355" bestFit="1" customWidth="1"/>
    <col min="3331" max="3331" width="33.5703125" style="355" bestFit="1" customWidth="1"/>
    <col min="3332" max="3332" width="25.140625" style="355" bestFit="1" customWidth="1"/>
    <col min="3333" max="3333" width="5.42578125" style="355" customWidth="1"/>
    <col min="3334" max="3583" width="11.42578125" style="355"/>
    <col min="3584" max="3584" width="8" style="355" bestFit="1" customWidth="1"/>
    <col min="3585" max="3585" width="63.42578125" style="355" customWidth="1"/>
    <col min="3586" max="3586" width="23.42578125" style="355" bestFit="1" customWidth="1"/>
    <col min="3587" max="3587" width="33.5703125" style="355" bestFit="1" customWidth="1"/>
    <col min="3588" max="3588" width="25.140625" style="355" bestFit="1" customWidth="1"/>
    <col min="3589" max="3589" width="5.42578125" style="355" customWidth="1"/>
    <col min="3590" max="3839" width="11.42578125" style="355"/>
    <col min="3840" max="3840" width="8" style="355" bestFit="1" customWidth="1"/>
    <col min="3841" max="3841" width="63.42578125" style="355" customWidth="1"/>
    <col min="3842" max="3842" width="23.42578125" style="355" bestFit="1" customWidth="1"/>
    <col min="3843" max="3843" width="33.5703125" style="355" bestFit="1" customWidth="1"/>
    <col min="3844" max="3844" width="25.140625" style="355" bestFit="1" customWidth="1"/>
    <col min="3845" max="3845" width="5.42578125" style="355" customWidth="1"/>
    <col min="3846" max="4095" width="11.42578125" style="355"/>
    <col min="4096" max="4096" width="8" style="355" bestFit="1" customWidth="1"/>
    <col min="4097" max="4097" width="63.42578125" style="355" customWidth="1"/>
    <col min="4098" max="4098" width="23.42578125" style="355" bestFit="1" customWidth="1"/>
    <col min="4099" max="4099" width="33.5703125" style="355" bestFit="1" customWidth="1"/>
    <col min="4100" max="4100" width="25.140625" style="355" bestFit="1" customWidth="1"/>
    <col min="4101" max="4101" width="5.42578125" style="355" customWidth="1"/>
    <col min="4102" max="4351" width="11.42578125" style="355"/>
    <col min="4352" max="4352" width="8" style="355" bestFit="1" customWidth="1"/>
    <col min="4353" max="4353" width="63.42578125" style="355" customWidth="1"/>
    <col min="4354" max="4354" width="23.42578125" style="355" bestFit="1" customWidth="1"/>
    <col min="4355" max="4355" width="33.5703125" style="355" bestFit="1" customWidth="1"/>
    <col min="4356" max="4356" width="25.140625" style="355" bestFit="1" customWidth="1"/>
    <col min="4357" max="4357" width="5.42578125" style="355" customWidth="1"/>
    <col min="4358" max="4607" width="11.42578125" style="355"/>
    <col min="4608" max="4608" width="8" style="355" bestFit="1" customWidth="1"/>
    <col min="4609" max="4609" width="63.42578125" style="355" customWidth="1"/>
    <col min="4610" max="4610" width="23.42578125" style="355" bestFit="1" customWidth="1"/>
    <col min="4611" max="4611" width="33.5703125" style="355" bestFit="1" customWidth="1"/>
    <col min="4612" max="4612" width="25.140625" style="355" bestFit="1" customWidth="1"/>
    <col min="4613" max="4613" width="5.42578125" style="355" customWidth="1"/>
    <col min="4614" max="4863" width="11.42578125" style="355"/>
    <col min="4864" max="4864" width="8" style="355" bestFit="1" customWidth="1"/>
    <col min="4865" max="4865" width="63.42578125" style="355" customWidth="1"/>
    <col min="4866" max="4866" width="23.42578125" style="355" bestFit="1" customWidth="1"/>
    <col min="4867" max="4867" width="33.5703125" style="355" bestFit="1" customWidth="1"/>
    <col min="4868" max="4868" width="25.140625" style="355" bestFit="1" customWidth="1"/>
    <col min="4869" max="4869" width="5.42578125" style="355" customWidth="1"/>
    <col min="4870" max="5119" width="11.42578125" style="355"/>
    <col min="5120" max="5120" width="8" style="355" bestFit="1" customWidth="1"/>
    <col min="5121" max="5121" width="63.42578125" style="355" customWidth="1"/>
    <col min="5122" max="5122" width="23.42578125" style="355" bestFit="1" customWidth="1"/>
    <col min="5123" max="5123" width="33.5703125" style="355" bestFit="1" customWidth="1"/>
    <col min="5124" max="5124" width="25.140625" style="355" bestFit="1" customWidth="1"/>
    <col min="5125" max="5125" width="5.42578125" style="355" customWidth="1"/>
    <col min="5126" max="5375" width="11.42578125" style="355"/>
    <col min="5376" max="5376" width="8" style="355" bestFit="1" customWidth="1"/>
    <col min="5377" max="5377" width="63.42578125" style="355" customWidth="1"/>
    <col min="5378" max="5378" width="23.42578125" style="355" bestFit="1" customWidth="1"/>
    <col min="5379" max="5379" width="33.5703125" style="355" bestFit="1" customWidth="1"/>
    <col min="5380" max="5380" width="25.140625" style="355" bestFit="1" customWidth="1"/>
    <col min="5381" max="5381" width="5.42578125" style="355" customWidth="1"/>
    <col min="5382" max="5631" width="11.42578125" style="355"/>
    <col min="5632" max="5632" width="8" style="355" bestFit="1" customWidth="1"/>
    <col min="5633" max="5633" width="63.42578125" style="355" customWidth="1"/>
    <col min="5634" max="5634" width="23.42578125" style="355" bestFit="1" customWidth="1"/>
    <col min="5635" max="5635" width="33.5703125" style="355" bestFit="1" customWidth="1"/>
    <col min="5636" max="5636" width="25.140625" style="355" bestFit="1" customWidth="1"/>
    <col min="5637" max="5637" width="5.42578125" style="355" customWidth="1"/>
    <col min="5638" max="5887" width="11.42578125" style="355"/>
    <col min="5888" max="5888" width="8" style="355" bestFit="1" customWidth="1"/>
    <col min="5889" max="5889" width="63.42578125" style="355" customWidth="1"/>
    <col min="5890" max="5890" width="23.42578125" style="355" bestFit="1" customWidth="1"/>
    <col min="5891" max="5891" width="33.5703125" style="355" bestFit="1" customWidth="1"/>
    <col min="5892" max="5892" width="25.140625" style="355" bestFit="1" customWidth="1"/>
    <col min="5893" max="5893" width="5.42578125" style="355" customWidth="1"/>
    <col min="5894" max="6143" width="11.42578125" style="355"/>
    <col min="6144" max="6144" width="8" style="355" bestFit="1" customWidth="1"/>
    <col min="6145" max="6145" width="63.42578125" style="355" customWidth="1"/>
    <col min="6146" max="6146" width="23.42578125" style="355" bestFit="1" customWidth="1"/>
    <col min="6147" max="6147" width="33.5703125" style="355" bestFit="1" customWidth="1"/>
    <col min="6148" max="6148" width="25.140625" style="355" bestFit="1" customWidth="1"/>
    <col min="6149" max="6149" width="5.42578125" style="355" customWidth="1"/>
    <col min="6150" max="6399" width="11.42578125" style="355"/>
    <col min="6400" max="6400" width="8" style="355" bestFit="1" customWidth="1"/>
    <col min="6401" max="6401" width="63.42578125" style="355" customWidth="1"/>
    <col min="6402" max="6402" width="23.42578125" style="355" bestFit="1" customWidth="1"/>
    <col min="6403" max="6403" width="33.5703125" style="355" bestFit="1" customWidth="1"/>
    <col min="6404" max="6404" width="25.140625" style="355" bestFit="1" customWidth="1"/>
    <col min="6405" max="6405" width="5.42578125" style="355" customWidth="1"/>
    <col min="6406" max="6655" width="11.42578125" style="355"/>
    <col min="6656" max="6656" width="8" style="355" bestFit="1" customWidth="1"/>
    <col min="6657" max="6657" width="63.42578125" style="355" customWidth="1"/>
    <col min="6658" max="6658" width="23.42578125" style="355" bestFit="1" customWidth="1"/>
    <col min="6659" max="6659" width="33.5703125" style="355" bestFit="1" customWidth="1"/>
    <col min="6660" max="6660" width="25.140625" style="355" bestFit="1" customWidth="1"/>
    <col min="6661" max="6661" width="5.42578125" style="355" customWidth="1"/>
    <col min="6662" max="6911" width="11.42578125" style="355"/>
    <col min="6912" max="6912" width="8" style="355" bestFit="1" customWidth="1"/>
    <col min="6913" max="6913" width="63.42578125" style="355" customWidth="1"/>
    <col min="6914" max="6914" width="23.42578125" style="355" bestFit="1" customWidth="1"/>
    <col min="6915" max="6915" width="33.5703125" style="355" bestFit="1" customWidth="1"/>
    <col min="6916" max="6916" width="25.140625" style="355" bestFit="1" customWidth="1"/>
    <col min="6917" max="6917" width="5.42578125" style="355" customWidth="1"/>
    <col min="6918" max="7167" width="11.42578125" style="355"/>
    <col min="7168" max="7168" width="8" style="355" bestFit="1" customWidth="1"/>
    <col min="7169" max="7169" width="63.42578125" style="355" customWidth="1"/>
    <col min="7170" max="7170" width="23.42578125" style="355" bestFit="1" customWidth="1"/>
    <col min="7171" max="7171" width="33.5703125" style="355" bestFit="1" customWidth="1"/>
    <col min="7172" max="7172" width="25.140625" style="355" bestFit="1" customWidth="1"/>
    <col min="7173" max="7173" width="5.42578125" style="355" customWidth="1"/>
    <col min="7174" max="7423" width="11.42578125" style="355"/>
    <col min="7424" max="7424" width="8" style="355" bestFit="1" customWidth="1"/>
    <col min="7425" max="7425" width="63.42578125" style="355" customWidth="1"/>
    <col min="7426" max="7426" width="23.42578125" style="355" bestFit="1" customWidth="1"/>
    <col min="7427" max="7427" width="33.5703125" style="355" bestFit="1" customWidth="1"/>
    <col min="7428" max="7428" width="25.140625" style="355" bestFit="1" customWidth="1"/>
    <col min="7429" max="7429" width="5.42578125" style="355" customWidth="1"/>
    <col min="7430" max="7679" width="11.42578125" style="355"/>
    <col min="7680" max="7680" width="8" style="355" bestFit="1" customWidth="1"/>
    <col min="7681" max="7681" width="63.42578125" style="355" customWidth="1"/>
    <col min="7682" max="7682" width="23.42578125" style="355" bestFit="1" customWidth="1"/>
    <col min="7683" max="7683" width="33.5703125" style="355" bestFit="1" customWidth="1"/>
    <col min="7684" max="7684" width="25.140625" style="355" bestFit="1" customWidth="1"/>
    <col min="7685" max="7685" width="5.42578125" style="355" customWidth="1"/>
    <col min="7686" max="7935" width="11.42578125" style="355"/>
    <col min="7936" max="7936" width="8" style="355" bestFit="1" customWidth="1"/>
    <col min="7937" max="7937" width="63.42578125" style="355" customWidth="1"/>
    <col min="7938" max="7938" width="23.42578125" style="355" bestFit="1" customWidth="1"/>
    <col min="7939" max="7939" width="33.5703125" style="355" bestFit="1" customWidth="1"/>
    <col min="7940" max="7940" width="25.140625" style="355" bestFit="1" customWidth="1"/>
    <col min="7941" max="7941" width="5.42578125" style="355" customWidth="1"/>
    <col min="7942" max="8191" width="11.42578125" style="355"/>
    <col min="8192" max="8192" width="8" style="355" bestFit="1" customWidth="1"/>
    <col min="8193" max="8193" width="63.42578125" style="355" customWidth="1"/>
    <col min="8194" max="8194" width="23.42578125" style="355" bestFit="1" customWidth="1"/>
    <col min="8195" max="8195" width="33.5703125" style="355" bestFit="1" customWidth="1"/>
    <col min="8196" max="8196" width="25.140625" style="355" bestFit="1" customWidth="1"/>
    <col min="8197" max="8197" width="5.42578125" style="355" customWidth="1"/>
    <col min="8198" max="8447" width="11.42578125" style="355"/>
    <col min="8448" max="8448" width="8" style="355" bestFit="1" customWidth="1"/>
    <col min="8449" max="8449" width="63.42578125" style="355" customWidth="1"/>
    <col min="8450" max="8450" width="23.42578125" style="355" bestFit="1" customWidth="1"/>
    <col min="8451" max="8451" width="33.5703125" style="355" bestFit="1" customWidth="1"/>
    <col min="8452" max="8452" width="25.140625" style="355" bestFit="1" customWidth="1"/>
    <col min="8453" max="8453" width="5.42578125" style="355" customWidth="1"/>
    <col min="8454" max="8703" width="11.42578125" style="355"/>
    <col min="8704" max="8704" width="8" style="355" bestFit="1" customWidth="1"/>
    <col min="8705" max="8705" width="63.42578125" style="355" customWidth="1"/>
    <col min="8706" max="8706" width="23.42578125" style="355" bestFit="1" customWidth="1"/>
    <col min="8707" max="8707" width="33.5703125" style="355" bestFit="1" customWidth="1"/>
    <col min="8708" max="8708" width="25.140625" style="355" bestFit="1" customWidth="1"/>
    <col min="8709" max="8709" width="5.42578125" style="355" customWidth="1"/>
    <col min="8710" max="8959" width="11.42578125" style="355"/>
    <col min="8960" max="8960" width="8" style="355" bestFit="1" customWidth="1"/>
    <col min="8961" max="8961" width="63.42578125" style="355" customWidth="1"/>
    <col min="8962" max="8962" width="23.42578125" style="355" bestFit="1" customWidth="1"/>
    <col min="8963" max="8963" width="33.5703125" style="355" bestFit="1" customWidth="1"/>
    <col min="8964" max="8964" width="25.140625" style="355" bestFit="1" customWidth="1"/>
    <col min="8965" max="8965" width="5.42578125" style="355" customWidth="1"/>
    <col min="8966" max="9215" width="11.42578125" style="355"/>
    <col min="9216" max="9216" width="8" style="355" bestFit="1" customWidth="1"/>
    <col min="9217" max="9217" width="63.42578125" style="355" customWidth="1"/>
    <col min="9218" max="9218" width="23.42578125" style="355" bestFit="1" customWidth="1"/>
    <col min="9219" max="9219" width="33.5703125" style="355" bestFit="1" customWidth="1"/>
    <col min="9220" max="9220" width="25.140625" style="355" bestFit="1" customWidth="1"/>
    <col min="9221" max="9221" width="5.42578125" style="355" customWidth="1"/>
    <col min="9222" max="9471" width="11.42578125" style="355"/>
    <col min="9472" max="9472" width="8" style="355" bestFit="1" customWidth="1"/>
    <col min="9473" max="9473" width="63.42578125" style="355" customWidth="1"/>
    <col min="9474" max="9474" width="23.42578125" style="355" bestFit="1" customWidth="1"/>
    <col min="9475" max="9475" width="33.5703125" style="355" bestFit="1" customWidth="1"/>
    <col min="9476" max="9476" width="25.140625" style="355" bestFit="1" customWidth="1"/>
    <col min="9477" max="9477" width="5.42578125" style="355" customWidth="1"/>
    <col min="9478" max="9727" width="11.42578125" style="355"/>
    <col min="9728" max="9728" width="8" style="355" bestFit="1" customWidth="1"/>
    <col min="9729" max="9729" width="63.42578125" style="355" customWidth="1"/>
    <col min="9730" max="9730" width="23.42578125" style="355" bestFit="1" customWidth="1"/>
    <col min="9731" max="9731" width="33.5703125" style="355" bestFit="1" customWidth="1"/>
    <col min="9732" max="9732" width="25.140625" style="355" bestFit="1" customWidth="1"/>
    <col min="9733" max="9733" width="5.42578125" style="355" customWidth="1"/>
    <col min="9734" max="9983" width="11.42578125" style="355"/>
    <col min="9984" max="9984" width="8" style="355" bestFit="1" customWidth="1"/>
    <col min="9985" max="9985" width="63.42578125" style="355" customWidth="1"/>
    <col min="9986" max="9986" width="23.42578125" style="355" bestFit="1" customWidth="1"/>
    <col min="9987" max="9987" width="33.5703125" style="355" bestFit="1" customWidth="1"/>
    <col min="9988" max="9988" width="25.140625" style="355" bestFit="1" customWidth="1"/>
    <col min="9989" max="9989" width="5.42578125" style="355" customWidth="1"/>
    <col min="9990" max="10239" width="11.42578125" style="355"/>
    <col min="10240" max="10240" width="8" style="355" bestFit="1" customWidth="1"/>
    <col min="10241" max="10241" width="63.42578125" style="355" customWidth="1"/>
    <col min="10242" max="10242" width="23.42578125" style="355" bestFit="1" customWidth="1"/>
    <col min="10243" max="10243" width="33.5703125" style="355" bestFit="1" customWidth="1"/>
    <col min="10244" max="10244" width="25.140625" style="355" bestFit="1" customWidth="1"/>
    <col min="10245" max="10245" width="5.42578125" style="355" customWidth="1"/>
    <col min="10246" max="10495" width="11.42578125" style="355"/>
    <col min="10496" max="10496" width="8" style="355" bestFit="1" customWidth="1"/>
    <col min="10497" max="10497" width="63.42578125" style="355" customWidth="1"/>
    <col min="10498" max="10498" width="23.42578125" style="355" bestFit="1" customWidth="1"/>
    <col min="10499" max="10499" width="33.5703125" style="355" bestFit="1" customWidth="1"/>
    <col min="10500" max="10500" width="25.140625" style="355" bestFit="1" customWidth="1"/>
    <col min="10501" max="10501" width="5.42578125" style="355" customWidth="1"/>
    <col min="10502" max="10751" width="11.42578125" style="355"/>
    <col min="10752" max="10752" width="8" style="355" bestFit="1" customWidth="1"/>
    <col min="10753" max="10753" width="63.42578125" style="355" customWidth="1"/>
    <col min="10754" max="10754" width="23.42578125" style="355" bestFit="1" customWidth="1"/>
    <col min="10755" max="10755" width="33.5703125" style="355" bestFit="1" customWidth="1"/>
    <col min="10756" max="10756" width="25.140625" style="355" bestFit="1" customWidth="1"/>
    <col min="10757" max="10757" width="5.42578125" style="355" customWidth="1"/>
    <col min="10758" max="11007" width="11.42578125" style="355"/>
    <col min="11008" max="11008" width="8" style="355" bestFit="1" customWidth="1"/>
    <col min="11009" max="11009" width="63.42578125" style="355" customWidth="1"/>
    <col min="11010" max="11010" width="23.42578125" style="355" bestFit="1" customWidth="1"/>
    <col min="11011" max="11011" width="33.5703125" style="355" bestFit="1" customWidth="1"/>
    <col min="11012" max="11012" width="25.140625" style="355" bestFit="1" customWidth="1"/>
    <col min="11013" max="11013" width="5.42578125" style="355" customWidth="1"/>
    <col min="11014" max="11263" width="11.42578125" style="355"/>
    <col min="11264" max="11264" width="8" style="355" bestFit="1" customWidth="1"/>
    <col min="11265" max="11265" width="63.42578125" style="355" customWidth="1"/>
    <col min="11266" max="11266" width="23.42578125" style="355" bestFit="1" customWidth="1"/>
    <col min="11267" max="11267" width="33.5703125" style="355" bestFit="1" customWidth="1"/>
    <col min="11268" max="11268" width="25.140625" style="355" bestFit="1" customWidth="1"/>
    <col min="11269" max="11269" width="5.42578125" style="355" customWidth="1"/>
    <col min="11270" max="11519" width="11.42578125" style="355"/>
    <col min="11520" max="11520" width="8" style="355" bestFit="1" customWidth="1"/>
    <col min="11521" max="11521" width="63.42578125" style="355" customWidth="1"/>
    <col min="11522" max="11522" width="23.42578125" style="355" bestFit="1" customWidth="1"/>
    <col min="11523" max="11523" width="33.5703125" style="355" bestFit="1" customWidth="1"/>
    <col min="11524" max="11524" width="25.140625" style="355" bestFit="1" customWidth="1"/>
    <col min="11525" max="11525" width="5.42578125" style="355" customWidth="1"/>
    <col min="11526" max="11775" width="11.42578125" style="355"/>
    <col min="11776" max="11776" width="8" style="355" bestFit="1" customWidth="1"/>
    <col min="11777" max="11777" width="63.42578125" style="355" customWidth="1"/>
    <col min="11778" max="11778" width="23.42578125" style="355" bestFit="1" customWidth="1"/>
    <col min="11779" max="11779" width="33.5703125" style="355" bestFit="1" customWidth="1"/>
    <col min="11780" max="11780" width="25.140625" style="355" bestFit="1" customWidth="1"/>
    <col min="11781" max="11781" width="5.42578125" style="355" customWidth="1"/>
    <col min="11782" max="12031" width="11.42578125" style="355"/>
    <col min="12032" max="12032" width="8" style="355" bestFit="1" customWidth="1"/>
    <col min="12033" max="12033" width="63.42578125" style="355" customWidth="1"/>
    <col min="12034" max="12034" width="23.42578125" style="355" bestFit="1" customWidth="1"/>
    <col min="12035" max="12035" width="33.5703125" style="355" bestFit="1" customWidth="1"/>
    <col min="12036" max="12036" width="25.140625" style="355" bestFit="1" customWidth="1"/>
    <col min="12037" max="12037" width="5.42578125" style="355" customWidth="1"/>
    <col min="12038" max="12287" width="11.42578125" style="355"/>
    <col min="12288" max="12288" width="8" style="355" bestFit="1" customWidth="1"/>
    <col min="12289" max="12289" width="63.42578125" style="355" customWidth="1"/>
    <col min="12290" max="12290" width="23.42578125" style="355" bestFit="1" customWidth="1"/>
    <col min="12291" max="12291" width="33.5703125" style="355" bestFit="1" customWidth="1"/>
    <col min="12292" max="12292" width="25.140625" style="355" bestFit="1" customWidth="1"/>
    <col min="12293" max="12293" width="5.42578125" style="355" customWidth="1"/>
    <col min="12294" max="12543" width="11.42578125" style="355"/>
    <col min="12544" max="12544" width="8" style="355" bestFit="1" customWidth="1"/>
    <col min="12545" max="12545" width="63.42578125" style="355" customWidth="1"/>
    <col min="12546" max="12546" width="23.42578125" style="355" bestFit="1" customWidth="1"/>
    <col min="12547" max="12547" width="33.5703125" style="355" bestFit="1" customWidth="1"/>
    <col min="12548" max="12548" width="25.140625" style="355" bestFit="1" customWidth="1"/>
    <col min="12549" max="12549" width="5.42578125" style="355" customWidth="1"/>
    <col min="12550" max="12799" width="11.42578125" style="355"/>
    <col min="12800" max="12800" width="8" style="355" bestFit="1" customWidth="1"/>
    <col min="12801" max="12801" width="63.42578125" style="355" customWidth="1"/>
    <col min="12802" max="12802" width="23.42578125" style="355" bestFit="1" customWidth="1"/>
    <col min="12803" max="12803" width="33.5703125" style="355" bestFit="1" customWidth="1"/>
    <col min="12804" max="12804" width="25.140625" style="355" bestFit="1" customWidth="1"/>
    <col min="12805" max="12805" width="5.42578125" style="355" customWidth="1"/>
    <col min="12806" max="13055" width="11.42578125" style="355"/>
    <col min="13056" max="13056" width="8" style="355" bestFit="1" customWidth="1"/>
    <col min="13057" max="13057" width="63.42578125" style="355" customWidth="1"/>
    <col min="13058" max="13058" width="23.42578125" style="355" bestFit="1" customWidth="1"/>
    <col min="13059" max="13059" width="33.5703125" style="355" bestFit="1" customWidth="1"/>
    <col min="13060" max="13060" width="25.140625" style="355" bestFit="1" customWidth="1"/>
    <col min="13061" max="13061" width="5.42578125" style="355" customWidth="1"/>
    <col min="13062" max="13311" width="11.42578125" style="355"/>
    <col min="13312" max="13312" width="8" style="355" bestFit="1" customWidth="1"/>
    <col min="13313" max="13313" width="63.42578125" style="355" customWidth="1"/>
    <col min="13314" max="13314" width="23.42578125" style="355" bestFit="1" customWidth="1"/>
    <col min="13315" max="13315" width="33.5703125" style="355" bestFit="1" customWidth="1"/>
    <col min="13316" max="13316" width="25.140625" style="355" bestFit="1" customWidth="1"/>
    <col min="13317" max="13317" width="5.42578125" style="355" customWidth="1"/>
    <col min="13318" max="13567" width="11.42578125" style="355"/>
    <col min="13568" max="13568" width="8" style="355" bestFit="1" customWidth="1"/>
    <col min="13569" max="13569" width="63.42578125" style="355" customWidth="1"/>
    <col min="13570" max="13570" width="23.42578125" style="355" bestFit="1" customWidth="1"/>
    <col min="13571" max="13571" width="33.5703125" style="355" bestFit="1" customWidth="1"/>
    <col min="13572" max="13572" width="25.140625" style="355" bestFit="1" customWidth="1"/>
    <col min="13573" max="13573" width="5.42578125" style="355" customWidth="1"/>
    <col min="13574" max="13823" width="11.42578125" style="355"/>
    <col min="13824" max="13824" width="8" style="355" bestFit="1" customWidth="1"/>
    <col min="13825" max="13825" width="63.42578125" style="355" customWidth="1"/>
    <col min="13826" max="13826" width="23.42578125" style="355" bestFit="1" customWidth="1"/>
    <col min="13827" max="13827" width="33.5703125" style="355" bestFit="1" customWidth="1"/>
    <col min="13828" max="13828" width="25.140625" style="355" bestFit="1" customWidth="1"/>
    <col min="13829" max="13829" width="5.42578125" style="355" customWidth="1"/>
    <col min="13830" max="14079" width="11.42578125" style="355"/>
    <col min="14080" max="14080" width="8" style="355" bestFit="1" customWidth="1"/>
    <col min="14081" max="14081" width="63.42578125" style="355" customWidth="1"/>
    <col min="14082" max="14082" width="23.42578125" style="355" bestFit="1" customWidth="1"/>
    <col min="14083" max="14083" width="33.5703125" style="355" bestFit="1" customWidth="1"/>
    <col min="14084" max="14084" width="25.140625" style="355" bestFit="1" customWidth="1"/>
    <col min="14085" max="14085" width="5.42578125" style="355" customWidth="1"/>
    <col min="14086" max="14335" width="11.42578125" style="355"/>
    <col min="14336" max="14336" width="8" style="355" bestFit="1" customWidth="1"/>
    <col min="14337" max="14337" width="63.42578125" style="355" customWidth="1"/>
    <col min="14338" max="14338" width="23.42578125" style="355" bestFit="1" customWidth="1"/>
    <col min="14339" max="14339" width="33.5703125" style="355" bestFit="1" customWidth="1"/>
    <col min="14340" max="14340" width="25.140625" style="355" bestFit="1" customWidth="1"/>
    <col min="14341" max="14341" width="5.42578125" style="355" customWidth="1"/>
    <col min="14342" max="14591" width="11.42578125" style="355"/>
    <col min="14592" max="14592" width="8" style="355" bestFit="1" customWidth="1"/>
    <col min="14593" max="14593" width="63.42578125" style="355" customWidth="1"/>
    <col min="14594" max="14594" width="23.42578125" style="355" bestFit="1" customWidth="1"/>
    <col min="14595" max="14595" width="33.5703125" style="355" bestFit="1" customWidth="1"/>
    <col min="14596" max="14596" width="25.140625" style="355" bestFit="1" customWidth="1"/>
    <col min="14597" max="14597" width="5.42578125" style="355" customWidth="1"/>
    <col min="14598" max="14847" width="11.42578125" style="355"/>
    <col min="14848" max="14848" width="8" style="355" bestFit="1" customWidth="1"/>
    <col min="14849" max="14849" width="63.42578125" style="355" customWidth="1"/>
    <col min="14850" max="14850" width="23.42578125" style="355" bestFit="1" customWidth="1"/>
    <col min="14851" max="14851" width="33.5703125" style="355" bestFit="1" customWidth="1"/>
    <col min="14852" max="14852" width="25.140625" style="355" bestFit="1" customWidth="1"/>
    <col min="14853" max="14853" width="5.42578125" style="355" customWidth="1"/>
    <col min="14854" max="15103" width="11.42578125" style="355"/>
    <col min="15104" max="15104" width="8" style="355" bestFit="1" customWidth="1"/>
    <col min="15105" max="15105" width="63.42578125" style="355" customWidth="1"/>
    <col min="15106" max="15106" width="23.42578125" style="355" bestFit="1" customWidth="1"/>
    <col min="15107" max="15107" width="33.5703125" style="355" bestFit="1" customWidth="1"/>
    <col min="15108" max="15108" width="25.140625" style="355" bestFit="1" customWidth="1"/>
    <col min="15109" max="15109" width="5.42578125" style="355" customWidth="1"/>
    <col min="15110" max="15359" width="11.42578125" style="355"/>
    <col min="15360" max="15360" width="8" style="355" bestFit="1" customWidth="1"/>
    <col min="15361" max="15361" width="63.42578125" style="355" customWidth="1"/>
    <col min="15362" max="15362" width="23.42578125" style="355" bestFit="1" customWidth="1"/>
    <col min="15363" max="15363" width="33.5703125" style="355" bestFit="1" customWidth="1"/>
    <col min="15364" max="15364" width="25.140625" style="355" bestFit="1" customWidth="1"/>
    <col min="15365" max="15365" width="5.42578125" style="355" customWidth="1"/>
    <col min="15366" max="15615" width="11.42578125" style="355"/>
    <col min="15616" max="15616" width="8" style="355" bestFit="1" customWidth="1"/>
    <col min="15617" max="15617" width="63.42578125" style="355" customWidth="1"/>
    <col min="15618" max="15618" width="23.42578125" style="355" bestFit="1" customWidth="1"/>
    <col min="15619" max="15619" width="33.5703125" style="355" bestFit="1" customWidth="1"/>
    <col min="15620" max="15620" width="25.140625" style="355" bestFit="1" customWidth="1"/>
    <col min="15621" max="15621" width="5.42578125" style="355" customWidth="1"/>
    <col min="15622" max="15871" width="11.42578125" style="355"/>
    <col min="15872" max="15872" width="8" style="355" bestFit="1" customWidth="1"/>
    <col min="15873" max="15873" width="63.42578125" style="355" customWidth="1"/>
    <col min="15874" max="15874" width="23.42578125" style="355" bestFit="1" customWidth="1"/>
    <col min="15875" max="15875" width="33.5703125" style="355" bestFit="1" customWidth="1"/>
    <col min="15876" max="15876" width="25.140625" style="355" bestFit="1" customWidth="1"/>
    <col min="15877" max="15877" width="5.42578125" style="355" customWidth="1"/>
    <col min="15878" max="16127" width="11.42578125" style="355"/>
    <col min="16128" max="16128" width="8" style="355" bestFit="1" customWidth="1"/>
    <col min="16129" max="16129" width="63.42578125" style="355" customWidth="1"/>
    <col min="16130" max="16130" width="23.42578125" style="355" bestFit="1" customWidth="1"/>
    <col min="16131" max="16131" width="33.5703125" style="355" bestFit="1" customWidth="1"/>
    <col min="16132" max="16132" width="25.140625" style="355" bestFit="1" customWidth="1"/>
    <col min="16133" max="16133" width="5.42578125" style="355" customWidth="1"/>
    <col min="16134" max="16384" width="11.42578125" style="355"/>
  </cols>
  <sheetData>
    <row r="1" spans="1:10" s="348" customFormat="1" ht="15.75">
      <c r="A1" s="708" t="s">
        <v>1983</v>
      </c>
      <c r="B1" s="738"/>
      <c r="C1" s="709" t="s">
        <v>493</v>
      </c>
      <c r="D1" s="711"/>
      <c r="E1" s="736"/>
      <c r="F1" s="737"/>
      <c r="G1" s="737"/>
      <c r="H1" s="737"/>
      <c r="I1" s="737"/>
      <c r="J1" s="737"/>
    </row>
    <row r="2" spans="1:10" s="348" customFormat="1" ht="0.6" customHeight="1">
      <c r="A2" s="739"/>
      <c r="B2" s="710"/>
      <c r="C2" s="710"/>
      <c r="D2" s="711"/>
      <c r="E2" s="711"/>
      <c r="F2" s="737"/>
      <c r="G2" s="737"/>
      <c r="H2" s="737"/>
      <c r="I2" s="737"/>
      <c r="J2" s="737"/>
    </row>
    <row r="3" spans="1:10" s="348" customFormat="1" ht="12" customHeight="1">
      <c r="A3" s="740" t="s">
        <v>178</v>
      </c>
      <c r="B3" s="741">
        <f>'AF100'!C3</f>
        <v>0</v>
      </c>
      <c r="C3" s="710"/>
      <c r="D3" s="711"/>
      <c r="E3" s="711"/>
      <c r="F3" s="737"/>
      <c r="G3" s="737"/>
      <c r="H3" s="737"/>
      <c r="I3" s="737"/>
      <c r="J3" s="737"/>
    </row>
    <row r="4" spans="1:10" s="348" customFormat="1" ht="12" customHeight="1">
      <c r="A4" s="740" t="s">
        <v>852</v>
      </c>
      <c r="B4" s="741">
        <f>'AF100'!C4</f>
        <v>0</v>
      </c>
      <c r="C4" s="710"/>
      <c r="D4" s="711"/>
      <c r="E4" s="711"/>
      <c r="F4" s="737"/>
      <c r="G4" s="737"/>
      <c r="H4" s="737"/>
      <c r="I4" s="737"/>
      <c r="J4" s="737"/>
    </row>
    <row r="5" spans="1:10" s="348" customFormat="1" ht="12" customHeight="1">
      <c r="A5" s="740" t="s">
        <v>252</v>
      </c>
      <c r="B5" s="741">
        <f>'AF100'!C5</f>
        <v>0</v>
      </c>
      <c r="C5" s="710"/>
      <c r="D5" s="711"/>
      <c r="E5" s="711"/>
      <c r="F5" s="737"/>
      <c r="G5" s="737"/>
      <c r="H5" s="737"/>
      <c r="I5" s="737"/>
      <c r="J5" s="737"/>
    </row>
    <row r="6" spans="1:10" s="348" customFormat="1" ht="12.95" customHeight="1">
      <c r="A6" s="740" t="s">
        <v>853</v>
      </c>
      <c r="B6" s="742">
        <f>'AF100'!C6</f>
        <v>0</v>
      </c>
      <c r="C6" s="710"/>
      <c r="D6" s="711"/>
      <c r="E6" s="711"/>
      <c r="F6" s="737"/>
      <c r="G6" s="737"/>
      <c r="H6" s="737"/>
      <c r="I6" s="737"/>
      <c r="J6" s="737"/>
    </row>
    <row r="7" spans="1:10" ht="16.5" thickBot="1">
      <c r="A7" s="315" t="s">
        <v>1949</v>
      </c>
      <c r="B7" s="145"/>
      <c r="C7" s="144"/>
      <c r="D7" s="144"/>
      <c r="E7" s="144"/>
    </row>
    <row r="8" spans="1:10" ht="24.75">
      <c r="A8" s="217" t="s">
        <v>2189</v>
      </c>
      <c r="B8" s="177" t="s">
        <v>395</v>
      </c>
      <c r="C8" s="351" t="s">
        <v>657</v>
      </c>
      <c r="D8" s="351" t="s">
        <v>658</v>
      </c>
      <c r="E8" s="542" t="s">
        <v>396</v>
      </c>
      <c r="F8" s="322"/>
    </row>
    <row r="9" spans="1:10" ht="24.75">
      <c r="A9" s="342">
        <v>1</v>
      </c>
      <c r="B9" s="318" t="s">
        <v>1984</v>
      </c>
      <c r="C9" s="424">
        <f>IF(OR(B5="Rural Bank",B5="Microfinance Company (Deposit-Taking)",B5="Microfinance Company (Non Deposit-Taking)"),SUM(C32:C38),SUM(C41:C52))</f>
        <v>0</v>
      </c>
      <c r="D9" s="424">
        <f>IF(OR(B5="Rural Bank",B5="Microfinance Company (Deposit-Taking)",B5="Microfinance Company (Non Deposit-Taking)"),SUM(D32:D38),SUM(D41:D52))</f>
        <v>0</v>
      </c>
      <c r="E9" s="352" t="e">
        <f>C9/C25</f>
        <v>#DIV/0!</v>
      </c>
    </row>
    <row r="10" spans="1:10">
      <c r="A10" s="342">
        <v>2</v>
      </c>
      <c r="B10" s="318" t="s">
        <v>1985</v>
      </c>
      <c r="C10" s="423">
        <f>SUM(C55:C56)+SUM(C59:C63)</f>
        <v>0</v>
      </c>
      <c r="D10" s="423">
        <f>SUM(D55:D56)+SUM(D59:D63)</f>
        <v>0</v>
      </c>
      <c r="E10" s="352" t="e">
        <f t="shared" ref="E10:E28" si="0">$C10/$C$25</f>
        <v>#DIV/0!</v>
      </c>
    </row>
    <row r="11" spans="1:10">
      <c r="A11" s="342">
        <v>3</v>
      </c>
      <c r="B11" s="346" t="s">
        <v>1986</v>
      </c>
      <c r="C11" s="649">
        <f>C9+C10</f>
        <v>0</v>
      </c>
      <c r="D11" s="649">
        <f>D9+D10</f>
        <v>0</v>
      </c>
      <c r="E11" s="352" t="e">
        <f t="shared" si="0"/>
        <v>#DIV/0!</v>
      </c>
    </row>
    <row r="12" spans="1:10">
      <c r="A12" s="342">
        <v>4</v>
      </c>
      <c r="B12" s="318" t="s">
        <v>1987</v>
      </c>
      <c r="C12" s="423">
        <f>SUM(C66:C74)</f>
        <v>0</v>
      </c>
      <c r="D12" s="423">
        <f>SUM(D66:D74)</f>
        <v>0</v>
      </c>
      <c r="E12" s="352" t="e">
        <f t="shared" si="0"/>
        <v>#DIV/0!</v>
      </c>
    </row>
    <row r="13" spans="1:10">
      <c r="A13" s="342">
        <v>5</v>
      </c>
      <c r="B13" s="346" t="s">
        <v>1988</v>
      </c>
      <c r="C13" s="649">
        <f>C11-C12</f>
        <v>0</v>
      </c>
      <c r="D13" s="649">
        <f>D11-D12</f>
        <v>0</v>
      </c>
      <c r="E13" s="352" t="e">
        <f t="shared" si="0"/>
        <v>#DIV/0!</v>
      </c>
    </row>
    <row r="14" spans="1:10">
      <c r="A14" s="342">
        <v>6</v>
      </c>
      <c r="B14" s="318" t="s">
        <v>1989</v>
      </c>
      <c r="C14" s="423">
        <f>SUM(C77:C82)</f>
        <v>0</v>
      </c>
      <c r="D14" s="423">
        <f>SUM(D77:D82)</f>
        <v>0</v>
      </c>
      <c r="E14" s="352" t="e">
        <f t="shared" si="0"/>
        <v>#DIV/0!</v>
      </c>
    </row>
    <row r="15" spans="1:10">
      <c r="A15" s="342">
        <v>7</v>
      </c>
      <c r="B15" s="318" t="s">
        <v>1990</v>
      </c>
      <c r="C15" s="423">
        <f>C13+C14</f>
        <v>0</v>
      </c>
      <c r="D15" s="423">
        <f>D13+D14</f>
        <v>0</v>
      </c>
      <c r="E15" s="352" t="e">
        <f t="shared" si="0"/>
        <v>#DIV/0!</v>
      </c>
    </row>
    <row r="16" spans="1:10">
      <c r="A16" s="342">
        <v>8</v>
      </c>
      <c r="B16" s="318" t="s">
        <v>1991</v>
      </c>
      <c r="C16" s="424">
        <f>SUM(C85:C102)</f>
        <v>0</v>
      </c>
      <c r="D16" s="424">
        <f>SUM(D85:D102)</f>
        <v>0</v>
      </c>
      <c r="E16" s="352" t="e">
        <f t="shared" si="0"/>
        <v>#DIV/0!</v>
      </c>
    </row>
    <row r="17" spans="1:7">
      <c r="A17" s="342">
        <v>9</v>
      </c>
      <c r="B17" s="318" t="s">
        <v>619</v>
      </c>
      <c r="C17" s="423">
        <f>SUM(C114:C120)</f>
        <v>0</v>
      </c>
      <c r="D17" s="424">
        <f>SUM(D114:D120)</f>
        <v>0</v>
      </c>
      <c r="E17" s="352" t="e">
        <f t="shared" si="0"/>
        <v>#DIV/0!</v>
      </c>
    </row>
    <row r="18" spans="1:7">
      <c r="A18" s="342">
        <v>10</v>
      </c>
      <c r="B18" s="318" t="s">
        <v>620</v>
      </c>
      <c r="C18" s="423">
        <f>SUM(C123:C137)</f>
        <v>0</v>
      </c>
      <c r="D18" s="423">
        <f>SUM(D123:D137)</f>
        <v>0</v>
      </c>
      <c r="E18" s="352" t="e">
        <f t="shared" si="0"/>
        <v>#DIV/0!</v>
      </c>
    </row>
    <row r="19" spans="1:7">
      <c r="A19" s="342">
        <v>11</v>
      </c>
      <c r="B19" s="346" t="s">
        <v>1992</v>
      </c>
      <c r="C19" s="649">
        <f>C15-C16-C17-C18</f>
        <v>0</v>
      </c>
      <c r="D19" s="649">
        <f>D15-D16-D17-D18</f>
        <v>0</v>
      </c>
      <c r="E19" s="352" t="e">
        <f t="shared" si="0"/>
        <v>#DIV/0!</v>
      </c>
    </row>
    <row r="20" spans="1:7">
      <c r="A20" s="342">
        <v>12</v>
      </c>
      <c r="B20" s="318" t="s">
        <v>2093</v>
      </c>
      <c r="C20" s="640"/>
      <c r="D20" s="640"/>
      <c r="E20" s="352" t="e">
        <f t="shared" si="0"/>
        <v>#DIV/0!</v>
      </c>
    </row>
    <row r="21" spans="1:7">
      <c r="A21" s="342">
        <v>13</v>
      </c>
      <c r="B21" s="318" t="s">
        <v>2094</v>
      </c>
      <c r="C21" s="640"/>
      <c r="D21" s="640"/>
      <c r="E21" s="352" t="e">
        <f t="shared" si="0"/>
        <v>#DIV/0!</v>
      </c>
    </row>
    <row r="22" spans="1:7">
      <c r="A22" s="342">
        <v>14</v>
      </c>
      <c r="B22" s="318" t="s">
        <v>664</v>
      </c>
      <c r="C22" s="640"/>
      <c r="D22" s="640"/>
      <c r="E22" s="352" t="e">
        <f t="shared" si="0"/>
        <v>#DIV/0!</v>
      </c>
    </row>
    <row r="23" spans="1:7">
      <c r="A23" s="342">
        <v>15</v>
      </c>
      <c r="B23" s="318" t="s">
        <v>1993</v>
      </c>
      <c r="C23" s="423">
        <f>C19-C20-C21-C22</f>
        <v>0</v>
      </c>
      <c r="D23" s="423">
        <f>D19-D20-D21-D22</f>
        <v>0</v>
      </c>
      <c r="E23" s="352" t="e">
        <f t="shared" si="0"/>
        <v>#DIV/0!</v>
      </c>
    </row>
    <row r="24" spans="1:7">
      <c r="A24" s="342">
        <v>16</v>
      </c>
      <c r="B24" s="318" t="s">
        <v>1994</v>
      </c>
      <c r="C24" s="424">
        <f>SUM(C149:C151)</f>
        <v>0</v>
      </c>
      <c r="D24" s="424">
        <f>SUM(D149:D151)</f>
        <v>0</v>
      </c>
      <c r="E24" s="352" t="e">
        <f t="shared" si="0"/>
        <v>#DIV/0!</v>
      </c>
    </row>
    <row r="25" spans="1:7">
      <c r="A25" s="342">
        <v>17</v>
      </c>
      <c r="B25" s="346" t="s">
        <v>1995</v>
      </c>
      <c r="C25" s="649">
        <f>C15+C24</f>
        <v>0</v>
      </c>
      <c r="D25" s="649">
        <f>D15+D24</f>
        <v>0</v>
      </c>
      <c r="E25" s="352" t="e">
        <f t="shared" si="0"/>
        <v>#DIV/0!</v>
      </c>
    </row>
    <row r="26" spans="1:7">
      <c r="A26" s="342">
        <v>18</v>
      </c>
      <c r="B26" s="346" t="s">
        <v>1996</v>
      </c>
      <c r="C26" s="649">
        <f>C23+C24</f>
        <v>0</v>
      </c>
      <c r="D26" s="649">
        <f>D23+D24</f>
        <v>0</v>
      </c>
      <c r="E26" s="352" t="e">
        <f t="shared" si="0"/>
        <v>#DIV/0!</v>
      </c>
    </row>
    <row r="27" spans="1:7">
      <c r="A27" s="342">
        <v>19</v>
      </c>
      <c r="B27" s="318" t="s">
        <v>1997</v>
      </c>
      <c r="C27" s="425"/>
      <c r="D27" s="425"/>
      <c r="E27" s="352" t="e">
        <f t="shared" si="0"/>
        <v>#DIV/0!</v>
      </c>
    </row>
    <row r="28" spans="1:7" ht="15.75" thickBot="1">
      <c r="A28" s="343">
        <v>20</v>
      </c>
      <c r="B28" s="650" t="s">
        <v>1998</v>
      </c>
      <c r="C28" s="651">
        <f>C26-C27</f>
        <v>0</v>
      </c>
      <c r="D28" s="651">
        <f>D26-D27</f>
        <v>0</v>
      </c>
      <c r="E28" s="354" t="e">
        <f t="shared" si="0"/>
        <v>#DIV/0!</v>
      </c>
    </row>
    <row r="29" spans="1:7" s="348" customFormat="1">
      <c r="A29" s="357"/>
      <c r="B29" s="347"/>
      <c r="C29" s="347"/>
      <c r="D29" s="347"/>
      <c r="E29" s="347"/>
      <c r="F29" s="324"/>
      <c r="G29" s="324"/>
    </row>
    <row r="30" spans="1:7" ht="25.5" thickBot="1">
      <c r="A30" s="359"/>
      <c r="B30" s="350" t="s">
        <v>2092</v>
      </c>
      <c r="C30" s="366"/>
      <c r="D30" s="366"/>
      <c r="E30" s="366"/>
      <c r="F30" s="322"/>
      <c r="G30" s="322"/>
    </row>
    <row r="31" spans="1:7">
      <c r="A31" s="616"/>
      <c r="B31" s="655" t="s">
        <v>2190</v>
      </c>
      <c r="C31" s="656"/>
      <c r="D31" s="656"/>
      <c r="E31" s="617"/>
      <c r="F31" s="322"/>
      <c r="G31" s="322"/>
    </row>
    <row r="32" spans="1:7">
      <c r="A32" s="342">
        <v>1</v>
      </c>
      <c r="B32" s="630" t="s">
        <v>141</v>
      </c>
      <c r="C32" s="657"/>
      <c r="D32" s="425"/>
      <c r="E32" s="352" t="e">
        <f>C32/C25</f>
        <v>#DIV/0!</v>
      </c>
    </row>
    <row r="33" spans="1:7">
      <c r="A33" s="342">
        <v>2</v>
      </c>
      <c r="B33" s="630" t="s">
        <v>872</v>
      </c>
      <c r="C33" s="425"/>
      <c r="D33" s="425"/>
      <c r="E33" s="352" t="e">
        <f>C33/C25</f>
        <v>#DIV/0!</v>
      </c>
    </row>
    <row r="34" spans="1:7">
      <c r="A34" s="342">
        <v>3</v>
      </c>
      <c r="B34" s="630" t="s">
        <v>873</v>
      </c>
      <c r="C34" s="425"/>
      <c r="D34" s="425"/>
      <c r="E34" s="352" t="e">
        <f>C34/C25</f>
        <v>#DIV/0!</v>
      </c>
    </row>
    <row r="35" spans="1:7">
      <c r="A35" s="342">
        <v>4</v>
      </c>
      <c r="B35" s="630" t="s">
        <v>137</v>
      </c>
      <c r="C35" s="425"/>
      <c r="D35" s="425"/>
      <c r="E35" s="352" t="e">
        <f>C35/C25</f>
        <v>#DIV/0!</v>
      </c>
    </row>
    <row r="36" spans="1:7">
      <c r="A36" s="342">
        <v>5</v>
      </c>
      <c r="B36" s="630" t="s">
        <v>118</v>
      </c>
      <c r="C36" s="425"/>
      <c r="D36" s="425"/>
      <c r="E36" s="352" t="e">
        <f>C36/C25</f>
        <v>#DIV/0!</v>
      </c>
    </row>
    <row r="37" spans="1:7">
      <c r="A37" s="342">
        <v>6</v>
      </c>
      <c r="B37" s="630" t="s">
        <v>136</v>
      </c>
      <c r="C37" s="425"/>
      <c r="D37" s="425"/>
      <c r="E37" s="352" t="e">
        <f>C37/C25</f>
        <v>#DIV/0!</v>
      </c>
    </row>
    <row r="38" spans="1:7" ht="12.95" customHeight="1">
      <c r="A38" s="342">
        <v>7</v>
      </c>
      <c r="B38" s="630" t="s">
        <v>104</v>
      </c>
      <c r="C38" s="425"/>
      <c r="D38" s="425"/>
      <c r="E38" s="352" t="e">
        <f>C38/C25</f>
        <v>#DIV/0!</v>
      </c>
    </row>
    <row r="39" spans="1:7" s="348" customFormat="1" ht="2.1" hidden="1" customHeight="1">
      <c r="A39" s="627"/>
      <c r="B39" s="349"/>
      <c r="C39" s="641"/>
      <c r="D39" s="641"/>
      <c r="E39" s="358"/>
      <c r="F39" s="324"/>
      <c r="G39" s="324"/>
    </row>
    <row r="40" spans="1:7">
      <c r="A40" s="627"/>
      <c r="B40" s="653" t="s">
        <v>621</v>
      </c>
      <c r="C40" s="654"/>
      <c r="D40" s="654"/>
      <c r="E40" s="652"/>
      <c r="F40" s="322"/>
      <c r="G40" s="322"/>
    </row>
    <row r="41" spans="1:7">
      <c r="A41" s="342">
        <v>1</v>
      </c>
      <c r="B41" s="630" t="s">
        <v>622</v>
      </c>
      <c r="C41" s="425"/>
      <c r="D41" s="425"/>
      <c r="E41" s="352" t="e">
        <f>C41/C25</f>
        <v>#DIV/0!</v>
      </c>
    </row>
    <row r="42" spans="1:7">
      <c r="A42" s="342">
        <v>2</v>
      </c>
      <c r="B42" s="630" t="s">
        <v>623</v>
      </c>
      <c r="C42" s="425"/>
      <c r="D42" s="425"/>
      <c r="E42" s="352" t="e">
        <f>C42/C25</f>
        <v>#DIV/0!</v>
      </c>
    </row>
    <row r="43" spans="1:7">
      <c r="A43" s="342">
        <v>3</v>
      </c>
      <c r="B43" s="630" t="s">
        <v>624</v>
      </c>
      <c r="C43" s="425"/>
      <c r="D43" s="425"/>
      <c r="E43" s="352" t="e">
        <f>C43/C25</f>
        <v>#DIV/0!</v>
      </c>
    </row>
    <row r="44" spans="1:7">
      <c r="A44" s="342">
        <v>4</v>
      </c>
      <c r="B44" s="630" t="s">
        <v>625</v>
      </c>
      <c r="C44" s="425"/>
      <c r="D44" s="425"/>
      <c r="E44" s="352" t="e">
        <f>C44/C25</f>
        <v>#DIV/0!</v>
      </c>
    </row>
    <row r="45" spans="1:7">
      <c r="A45" s="342">
        <v>5</v>
      </c>
      <c r="B45" s="630" t="s">
        <v>626</v>
      </c>
      <c r="C45" s="425"/>
      <c r="D45" s="425"/>
      <c r="E45" s="352" t="e">
        <f>C45/C25</f>
        <v>#DIV/0!</v>
      </c>
    </row>
    <row r="46" spans="1:7">
      <c r="A46" s="342">
        <v>6</v>
      </c>
      <c r="B46" s="630" t="s">
        <v>874</v>
      </c>
      <c r="C46" s="425"/>
      <c r="D46" s="425"/>
      <c r="E46" s="352" t="e">
        <f>C46/C25</f>
        <v>#DIV/0!</v>
      </c>
    </row>
    <row r="47" spans="1:7">
      <c r="A47" s="342">
        <v>7</v>
      </c>
      <c r="B47" s="630" t="s">
        <v>875</v>
      </c>
      <c r="C47" s="425"/>
      <c r="D47" s="425"/>
      <c r="E47" s="352" t="e">
        <f>C47/C25</f>
        <v>#DIV/0!</v>
      </c>
    </row>
    <row r="48" spans="1:7">
      <c r="A48" s="342">
        <v>8</v>
      </c>
      <c r="B48" s="630" t="s">
        <v>876</v>
      </c>
      <c r="C48" s="425"/>
      <c r="D48" s="425"/>
      <c r="E48" s="352" t="e">
        <f>C48/C25</f>
        <v>#DIV/0!</v>
      </c>
    </row>
    <row r="49" spans="1:7">
      <c r="A49" s="342">
        <v>9</v>
      </c>
      <c r="B49" s="630" t="s">
        <v>2200</v>
      </c>
      <c r="C49" s="425"/>
      <c r="D49" s="425"/>
      <c r="E49" s="352" t="e">
        <f>C49/C25</f>
        <v>#DIV/0!</v>
      </c>
    </row>
    <row r="50" spans="1:7">
      <c r="A50" s="342">
        <v>10</v>
      </c>
      <c r="B50" s="630" t="s">
        <v>877</v>
      </c>
      <c r="C50" s="425"/>
      <c r="D50" s="425"/>
      <c r="E50" s="352" t="e">
        <f>C50/C25</f>
        <v>#DIV/0!</v>
      </c>
    </row>
    <row r="51" spans="1:7">
      <c r="A51" s="342">
        <v>11</v>
      </c>
      <c r="B51" s="630" t="s">
        <v>878</v>
      </c>
      <c r="C51" s="425"/>
      <c r="D51" s="425"/>
      <c r="E51" s="352" t="e">
        <f>C51/C25</f>
        <v>#DIV/0!</v>
      </c>
    </row>
    <row r="52" spans="1:7" ht="15.75" thickBot="1">
      <c r="A52" s="343">
        <v>12</v>
      </c>
      <c r="B52" s="631" t="s">
        <v>105</v>
      </c>
      <c r="C52" s="643"/>
      <c r="D52" s="643"/>
      <c r="E52" s="354" t="e">
        <f>C52/C25</f>
        <v>#DIV/0!</v>
      </c>
    </row>
    <row r="53" spans="1:7" s="348" customFormat="1">
      <c r="A53" s="357"/>
      <c r="B53" s="347" t="s">
        <v>5</v>
      </c>
      <c r="C53" s="641"/>
      <c r="D53" s="641"/>
      <c r="E53" s="347"/>
      <c r="F53" s="324"/>
      <c r="G53" s="324"/>
    </row>
    <row r="54" spans="1:7" ht="25.5" thickBot="1">
      <c r="A54" s="359"/>
      <c r="B54" s="350" t="s">
        <v>2095</v>
      </c>
      <c r="C54" s="642"/>
      <c r="D54" s="642"/>
      <c r="E54" s="366"/>
      <c r="F54" s="322"/>
      <c r="G54" s="322"/>
    </row>
    <row r="55" spans="1:7" ht="24.75">
      <c r="A55" s="616">
        <v>1</v>
      </c>
      <c r="B55" s="628" t="s">
        <v>397</v>
      </c>
      <c r="C55" s="644"/>
      <c r="D55" s="644"/>
      <c r="E55" s="619" t="e">
        <f>C55/C25</f>
        <v>#DIV/0!</v>
      </c>
    </row>
    <row r="56" spans="1:7" ht="13.5" customHeight="1">
      <c r="A56" s="342">
        <v>2</v>
      </c>
      <c r="B56" s="629" t="s">
        <v>479</v>
      </c>
      <c r="C56" s="425"/>
      <c r="D56" s="425"/>
      <c r="E56" s="352" t="e">
        <f>C56/C25</f>
        <v>#DIV/0!</v>
      </c>
    </row>
    <row r="57" spans="1:7" s="348" customFormat="1" ht="2.1" hidden="1" customHeight="1">
      <c r="A57" s="342"/>
      <c r="B57" s="349"/>
      <c r="C57" s="641"/>
      <c r="D57" s="641"/>
      <c r="E57" s="358"/>
      <c r="F57" s="324"/>
      <c r="G57" s="324"/>
    </row>
    <row r="58" spans="1:7">
      <c r="A58" s="342"/>
      <c r="B58" s="653" t="s">
        <v>398</v>
      </c>
      <c r="C58" s="654"/>
      <c r="D58" s="654"/>
      <c r="E58" s="652"/>
      <c r="F58" s="322"/>
      <c r="G58" s="322"/>
    </row>
    <row r="59" spans="1:7">
      <c r="A59" s="342">
        <v>1</v>
      </c>
      <c r="B59" s="632" t="s">
        <v>399</v>
      </c>
      <c r="C59" s="425"/>
      <c r="D59" s="425"/>
      <c r="E59" s="352" t="e">
        <f>C59/C25</f>
        <v>#DIV/0!</v>
      </c>
    </row>
    <row r="60" spans="1:7">
      <c r="A60" s="342">
        <v>2</v>
      </c>
      <c r="B60" s="632" t="s">
        <v>400</v>
      </c>
      <c r="C60" s="425"/>
      <c r="D60" s="425"/>
      <c r="E60" s="352" t="e">
        <f>C60/C25</f>
        <v>#DIV/0!</v>
      </c>
    </row>
    <row r="61" spans="1:7">
      <c r="A61" s="342">
        <v>3</v>
      </c>
      <c r="B61" s="632" t="s">
        <v>401</v>
      </c>
      <c r="C61" s="425"/>
      <c r="D61" s="425"/>
      <c r="E61" s="352" t="e">
        <f>C61/C25</f>
        <v>#DIV/0!</v>
      </c>
    </row>
    <row r="62" spans="1:7">
      <c r="A62" s="342">
        <v>4</v>
      </c>
      <c r="B62" s="632" t="s">
        <v>402</v>
      </c>
      <c r="C62" s="425"/>
      <c r="D62" s="425"/>
      <c r="E62" s="352" t="e">
        <f>C62/C25</f>
        <v>#DIV/0!</v>
      </c>
    </row>
    <row r="63" spans="1:7" ht="15.75" thickBot="1">
      <c r="A63" s="343">
        <v>5</v>
      </c>
      <c r="B63" s="633" t="s">
        <v>105</v>
      </c>
      <c r="C63" s="643"/>
      <c r="D63" s="643"/>
      <c r="E63" s="354" t="e">
        <f>C63/C25</f>
        <v>#DIV/0!</v>
      </c>
    </row>
    <row r="64" spans="1:7" s="348" customFormat="1">
      <c r="A64" s="357"/>
      <c r="B64" s="347"/>
      <c r="C64" s="641"/>
      <c r="D64" s="641"/>
      <c r="E64" s="347"/>
      <c r="F64" s="324"/>
      <c r="G64" s="324"/>
    </row>
    <row r="65" spans="1:7" ht="15.75" thickBot="1">
      <c r="A65" s="359"/>
      <c r="B65" s="350" t="s">
        <v>2096</v>
      </c>
      <c r="C65" s="642"/>
      <c r="D65" s="642"/>
      <c r="E65" s="366"/>
      <c r="F65" s="322"/>
      <c r="G65" s="322"/>
    </row>
    <row r="66" spans="1:7">
      <c r="A66" s="616">
        <v>1</v>
      </c>
      <c r="B66" s="618" t="s">
        <v>142</v>
      </c>
      <c r="C66" s="644"/>
      <c r="D66" s="644"/>
      <c r="E66" s="619" t="e">
        <f>C66/C25</f>
        <v>#DIV/0!</v>
      </c>
    </row>
    <row r="67" spans="1:7">
      <c r="A67" s="342">
        <v>2</v>
      </c>
      <c r="B67" s="318" t="s">
        <v>170</v>
      </c>
      <c r="C67" s="425"/>
      <c r="D67" s="425"/>
      <c r="E67" s="352" t="e">
        <f>C67/C25</f>
        <v>#DIV/0!</v>
      </c>
    </row>
    <row r="68" spans="1:7">
      <c r="A68" s="342">
        <v>3</v>
      </c>
      <c r="B68" s="318" t="s">
        <v>255</v>
      </c>
      <c r="C68" s="425"/>
      <c r="D68" s="425"/>
      <c r="E68" s="352" t="e">
        <f>C68/C25</f>
        <v>#DIV/0!</v>
      </c>
    </row>
    <row r="69" spans="1:7">
      <c r="A69" s="342">
        <v>4</v>
      </c>
      <c r="B69" s="318" t="s">
        <v>403</v>
      </c>
      <c r="C69" s="425"/>
      <c r="D69" s="425"/>
      <c r="E69" s="352" t="e">
        <f>C69/C25</f>
        <v>#DIV/0!</v>
      </c>
    </row>
    <row r="70" spans="1:7">
      <c r="A70" s="342">
        <v>5</v>
      </c>
      <c r="B70" s="318" t="s">
        <v>404</v>
      </c>
      <c r="C70" s="425"/>
      <c r="D70" s="425"/>
      <c r="E70" s="352" t="e">
        <f>C70/C25</f>
        <v>#DIV/0!</v>
      </c>
    </row>
    <row r="71" spans="1:7">
      <c r="A71" s="342">
        <v>6</v>
      </c>
      <c r="B71" s="318" t="s">
        <v>405</v>
      </c>
      <c r="C71" s="425"/>
      <c r="D71" s="425"/>
      <c r="E71" s="352" t="e">
        <f>C71/C25</f>
        <v>#DIV/0!</v>
      </c>
    </row>
    <row r="72" spans="1:7">
      <c r="A72" s="342">
        <v>7</v>
      </c>
      <c r="B72" s="318" t="s">
        <v>406</v>
      </c>
      <c r="C72" s="425"/>
      <c r="D72" s="425"/>
      <c r="E72" s="352" t="e">
        <f>C72/C25</f>
        <v>#DIV/0!</v>
      </c>
    </row>
    <row r="73" spans="1:7">
      <c r="A73" s="342">
        <v>8</v>
      </c>
      <c r="B73" s="318" t="s">
        <v>407</v>
      </c>
      <c r="C73" s="425"/>
      <c r="D73" s="425"/>
      <c r="E73" s="352" t="e">
        <f>C73/C25</f>
        <v>#DIV/0!</v>
      </c>
    </row>
    <row r="74" spans="1:7" ht="15.75" thickBot="1">
      <c r="A74" s="343">
        <v>9</v>
      </c>
      <c r="B74" s="353" t="s">
        <v>105</v>
      </c>
      <c r="C74" s="643"/>
      <c r="D74" s="643"/>
      <c r="E74" s="354" t="e">
        <f>C74/C25</f>
        <v>#DIV/0!</v>
      </c>
    </row>
    <row r="75" spans="1:7" s="348" customFormat="1">
      <c r="A75" s="357"/>
      <c r="B75" s="347"/>
      <c r="C75" s="641"/>
      <c r="D75" s="641"/>
      <c r="E75" s="347"/>
      <c r="F75" s="324"/>
      <c r="G75" s="324"/>
    </row>
    <row r="76" spans="1:7" ht="15.75" thickBot="1">
      <c r="A76" s="359"/>
      <c r="B76" s="350" t="s">
        <v>2097</v>
      </c>
      <c r="C76" s="642"/>
      <c r="D76" s="642"/>
      <c r="E76" s="366"/>
      <c r="F76" s="322"/>
      <c r="G76" s="322"/>
    </row>
    <row r="77" spans="1:7">
      <c r="A77" s="616">
        <v>1</v>
      </c>
      <c r="B77" s="618" t="s">
        <v>408</v>
      </c>
      <c r="C77" s="644"/>
      <c r="D77" s="644"/>
      <c r="E77" s="619" t="e">
        <f>C77/C25</f>
        <v>#DIV/0!</v>
      </c>
    </row>
    <row r="78" spans="1:7">
      <c r="A78" s="342">
        <v>2</v>
      </c>
      <c r="B78" s="318" t="s">
        <v>409</v>
      </c>
      <c r="C78" s="425"/>
      <c r="D78" s="425"/>
      <c r="E78" s="352" t="e">
        <f>C78/C25</f>
        <v>#DIV/0!</v>
      </c>
    </row>
    <row r="79" spans="1:7">
      <c r="A79" s="342">
        <v>3</v>
      </c>
      <c r="B79" s="318" t="s">
        <v>410</v>
      </c>
      <c r="C79" s="425"/>
      <c r="D79" s="425"/>
      <c r="E79" s="352" t="e">
        <f>C79/C25</f>
        <v>#DIV/0!</v>
      </c>
    </row>
    <row r="80" spans="1:7">
      <c r="A80" s="342">
        <v>4</v>
      </c>
      <c r="B80" s="318" t="s">
        <v>127</v>
      </c>
      <c r="C80" s="425"/>
      <c r="D80" s="425"/>
      <c r="E80" s="352" t="e">
        <f>C80/C25</f>
        <v>#DIV/0!</v>
      </c>
    </row>
    <row r="81" spans="1:7">
      <c r="A81" s="342">
        <v>5</v>
      </c>
      <c r="B81" s="318" t="s">
        <v>411</v>
      </c>
      <c r="C81" s="425"/>
      <c r="D81" s="425"/>
      <c r="E81" s="352" t="e">
        <f>C81/C25</f>
        <v>#DIV/0!</v>
      </c>
    </row>
    <row r="82" spans="1:7" ht="15.75" thickBot="1">
      <c r="A82" s="343">
        <v>6</v>
      </c>
      <c r="B82" s="353" t="s">
        <v>116</v>
      </c>
      <c r="C82" s="643"/>
      <c r="D82" s="643"/>
      <c r="E82" s="354" t="e">
        <f>C82/C25</f>
        <v>#DIV/0!</v>
      </c>
    </row>
    <row r="83" spans="1:7" s="348" customFormat="1">
      <c r="A83" s="357"/>
      <c r="B83" s="347"/>
      <c r="C83" s="641"/>
      <c r="D83" s="641"/>
      <c r="E83" s="347"/>
      <c r="F83" s="324"/>
      <c r="G83" s="324"/>
    </row>
    <row r="84" spans="1:7" ht="15.75" thickBot="1">
      <c r="A84" s="359"/>
      <c r="B84" s="350" t="s">
        <v>2098</v>
      </c>
      <c r="C84" s="642"/>
      <c r="D84" s="642"/>
      <c r="E84" s="366"/>
      <c r="F84" s="322"/>
      <c r="G84" s="322"/>
    </row>
    <row r="85" spans="1:7">
      <c r="A85" s="616">
        <v>1</v>
      </c>
      <c r="B85" s="618" t="s">
        <v>413</v>
      </c>
      <c r="C85" s="644"/>
      <c r="D85" s="644"/>
      <c r="E85" s="619" t="e">
        <f>C85/C25</f>
        <v>#DIV/0!</v>
      </c>
    </row>
    <row r="86" spans="1:7">
      <c r="A86" s="342">
        <v>2</v>
      </c>
      <c r="B86" s="318" t="s">
        <v>416</v>
      </c>
      <c r="C86" s="425"/>
      <c r="D86" s="425"/>
      <c r="E86" s="352" t="e">
        <f>C86/C25</f>
        <v>#DIV/0!</v>
      </c>
    </row>
    <row r="87" spans="1:7">
      <c r="A87" s="342">
        <v>3</v>
      </c>
      <c r="B87" s="318" t="s">
        <v>420</v>
      </c>
      <c r="C87" s="425"/>
      <c r="D87" s="425"/>
      <c r="E87" s="352" t="e">
        <f>C87/C25</f>
        <v>#DIV/0!</v>
      </c>
    </row>
    <row r="88" spans="1:7">
      <c r="A88" s="342">
        <v>4</v>
      </c>
      <c r="B88" s="318" t="s">
        <v>421</v>
      </c>
      <c r="C88" s="425"/>
      <c r="D88" s="425"/>
      <c r="E88" s="352" t="e">
        <f>C88/C25</f>
        <v>#DIV/0!</v>
      </c>
    </row>
    <row r="89" spans="1:7">
      <c r="A89" s="342">
        <v>5</v>
      </c>
      <c r="B89" s="318" t="s">
        <v>422</v>
      </c>
      <c r="C89" s="425"/>
      <c r="D89" s="425"/>
      <c r="E89" s="352" t="e">
        <f>C89/C25</f>
        <v>#DIV/0!</v>
      </c>
    </row>
    <row r="90" spans="1:7">
      <c r="A90" s="342">
        <v>6</v>
      </c>
      <c r="B90" s="318" t="s">
        <v>423</v>
      </c>
      <c r="C90" s="425"/>
      <c r="D90" s="425"/>
      <c r="E90" s="352" t="e">
        <f>C90/C25</f>
        <v>#DIV/0!</v>
      </c>
    </row>
    <row r="91" spans="1:7">
      <c r="A91" s="342">
        <v>7</v>
      </c>
      <c r="B91" s="318" t="s">
        <v>424</v>
      </c>
      <c r="C91" s="425"/>
      <c r="D91" s="425"/>
      <c r="E91" s="352" t="e">
        <f>C91/C25</f>
        <v>#DIV/0!</v>
      </c>
    </row>
    <row r="92" spans="1:7">
      <c r="A92" s="342">
        <v>8</v>
      </c>
      <c r="B92" s="318" t="s">
        <v>425</v>
      </c>
      <c r="C92" s="425"/>
      <c r="D92" s="425"/>
      <c r="E92" s="352" t="e">
        <f>C92/C25</f>
        <v>#DIV/0!</v>
      </c>
    </row>
    <row r="93" spans="1:7">
      <c r="A93" s="342">
        <v>9</v>
      </c>
      <c r="B93" s="318" t="s">
        <v>2201</v>
      </c>
      <c r="C93" s="425"/>
      <c r="D93" s="425"/>
      <c r="E93" s="352" t="e">
        <f>C93/C25</f>
        <v>#DIV/0!</v>
      </c>
    </row>
    <row r="94" spans="1:7">
      <c r="A94" s="342">
        <v>10</v>
      </c>
      <c r="B94" s="318" t="s">
        <v>426</v>
      </c>
      <c r="C94" s="425"/>
      <c r="D94" s="425"/>
      <c r="E94" s="352" t="e">
        <f>C94/C25</f>
        <v>#DIV/0!</v>
      </c>
    </row>
    <row r="95" spans="1:7">
      <c r="A95" s="342">
        <v>11</v>
      </c>
      <c r="B95" s="318" t="s">
        <v>427</v>
      </c>
      <c r="C95" s="425"/>
      <c r="D95" s="425"/>
      <c r="E95" s="360" t="e">
        <f t="shared" ref="E95:E112" si="1">C95/$C$25</f>
        <v>#DIV/0!</v>
      </c>
    </row>
    <row r="96" spans="1:7">
      <c r="A96" s="342">
        <v>12</v>
      </c>
      <c r="B96" s="318" t="s">
        <v>428</v>
      </c>
      <c r="C96" s="425"/>
      <c r="D96" s="425"/>
      <c r="E96" s="360" t="e">
        <f t="shared" si="1"/>
        <v>#DIV/0!</v>
      </c>
    </row>
    <row r="97" spans="1:7">
      <c r="A97" s="342">
        <v>13</v>
      </c>
      <c r="B97" s="318" t="s">
        <v>429</v>
      </c>
      <c r="C97" s="425"/>
      <c r="D97" s="425"/>
      <c r="E97" s="360" t="e">
        <f t="shared" si="1"/>
        <v>#DIV/0!</v>
      </c>
    </row>
    <row r="98" spans="1:7">
      <c r="A98" s="342">
        <v>14</v>
      </c>
      <c r="B98" s="318" t="s">
        <v>430</v>
      </c>
      <c r="C98" s="425"/>
      <c r="D98" s="425"/>
      <c r="E98" s="360" t="e">
        <f t="shared" si="1"/>
        <v>#DIV/0!</v>
      </c>
    </row>
    <row r="99" spans="1:7">
      <c r="A99" s="342">
        <v>15</v>
      </c>
      <c r="B99" s="318" t="s">
        <v>851</v>
      </c>
      <c r="C99" s="425"/>
      <c r="D99" s="425"/>
      <c r="E99" s="360" t="e">
        <f t="shared" si="1"/>
        <v>#DIV/0!</v>
      </c>
    </row>
    <row r="100" spans="1:7">
      <c r="A100" s="342">
        <v>16</v>
      </c>
      <c r="B100" s="318" t="s">
        <v>431</v>
      </c>
      <c r="C100" s="425"/>
      <c r="D100" s="425"/>
      <c r="E100" s="360" t="e">
        <f t="shared" si="1"/>
        <v>#DIV/0!</v>
      </c>
    </row>
    <row r="101" spans="1:7">
      <c r="A101" s="342">
        <v>17</v>
      </c>
      <c r="B101" s="318" t="s">
        <v>432</v>
      </c>
      <c r="C101" s="425"/>
      <c r="D101" s="425"/>
      <c r="E101" s="360" t="e">
        <f t="shared" si="1"/>
        <v>#DIV/0!</v>
      </c>
    </row>
    <row r="102" spans="1:7">
      <c r="A102" s="342">
        <v>18</v>
      </c>
      <c r="B102" s="318" t="s">
        <v>414</v>
      </c>
      <c r="C102" s="423">
        <f>SUM(C103:C112)</f>
        <v>0</v>
      </c>
      <c r="D102" s="423">
        <f>SUM(D103:D112)</f>
        <v>0</v>
      </c>
      <c r="E102" s="360" t="e">
        <f t="shared" si="1"/>
        <v>#DIV/0!</v>
      </c>
    </row>
    <row r="103" spans="1:7">
      <c r="A103" s="361">
        <v>1</v>
      </c>
      <c r="B103" s="634"/>
      <c r="C103" s="645"/>
      <c r="D103" s="645"/>
      <c r="E103" s="362" t="e">
        <f t="shared" si="1"/>
        <v>#DIV/0!</v>
      </c>
    </row>
    <row r="104" spans="1:7">
      <c r="A104" s="363">
        <v>2</v>
      </c>
      <c r="B104" s="635"/>
      <c r="C104" s="646"/>
      <c r="D104" s="646"/>
      <c r="E104" s="364" t="e">
        <f t="shared" si="1"/>
        <v>#DIV/0!</v>
      </c>
    </row>
    <row r="105" spans="1:7">
      <c r="A105" s="363">
        <v>3</v>
      </c>
      <c r="B105" s="635"/>
      <c r="C105" s="646"/>
      <c r="D105" s="646"/>
      <c r="E105" s="364" t="e">
        <f t="shared" si="1"/>
        <v>#DIV/0!</v>
      </c>
    </row>
    <row r="106" spans="1:7">
      <c r="A106" s="363">
        <v>4</v>
      </c>
      <c r="B106" s="635"/>
      <c r="C106" s="646"/>
      <c r="D106" s="646"/>
      <c r="E106" s="364" t="e">
        <f t="shared" si="1"/>
        <v>#DIV/0!</v>
      </c>
    </row>
    <row r="107" spans="1:7">
      <c r="A107" s="363">
        <v>5</v>
      </c>
      <c r="B107" s="635"/>
      <c r="C107" s="646"/>
      <c r="D107" s="646"/>
      <c r="E107" s="364" t="e">
        <f t="shared" si="1"/>
        <v>#DIV/0!</v>
      </c>
    </row>
    <row r="108" spans="1:7">
      <c r="A108" s="363">
        <v>6</v>
      </c>
      <c r="B108" s="635"/>
      <c r="C108" s="646"/>
      <c r="D108" s="646"/>
      <c r="E108" s="364" t="e">
        <f t="shared" si="1"/>
        <v>#DIV/0!</v>
      </c>
    </row>
    <row r="109" spans="1:7">
      <c r="A109" s="363">
        <v>7</v>
      </c>
      <c r="B109" s="635"/>
      <c r="C109" s="646"/>
      <c r="D109" s="646"/>
      <c r="E109" s="364" t="e">
        <f t="shared" si="1"/>
        <v>#DIV/0!</v>
      </c>
    </row>
    <row r="110" spans="1:7">
      <c r="A110" s="363">
        <v>8</v>
      </c>
      <c r="B110" s="635"/>
      <c r="C110" s="646"/>
      <c r="D110" s="646"/>
      <c r="E110" s="364" t="e">
        <f t="shared" si="1"/>
        <v>#DIV/0!</v>
      </c>
    </row>
    <row r="111" spans="1:7">
      <c r="A111" s="363">
        <v>9</v>
      </c>
      <c r="B111" s="635"/>
      <c r="C111" s="646"/>
      <c r="D111" s="646"/>
      <c r="E111" s="364" t="e">
        <f t="shared" si="1"/>
        <v>#DIV/0!</v>
      </c>
    </row>
    <row r="112" spans="1:7" ht="15.75" thickBot="1">
      <c r="A112" s="620">
        <v>10</v>
      </c>
      <c r="B112" s="636"/>
      <c r="C112" s="647"/>
      <c r="D112" s="647"/>
      <c r="E112" s="621" t="e">
        <f t="shared" si="1"/>
        <v>#DIV/0!</v>
      </c>
      <c r="F112" s="322"/>
      <c r="G112" s="322"/>
    </row>
    <row r="113" spans="1:7" ht="35.1" customHeight="1" thickBot="1">
      <c r="A113" s="359"/>
      <c r="B113" s="350" t="s">
        <v>2099</v>
      </c>
      <c r="C113" s="642"/>
      <c r="D113" s="642"/>
      <c r="E113" s="366"/>
      <c r="F113" s="322"/>
      <c r="G113" s="322"/>
    </row>
    <row r="114" spans="1:7">
      <c r="A114" s="616">
        <v>1</v>
      </c>
      <c r="B114" s="618" t="s">
        <v>412</v>
      </c>
      <c r="C114" s="644"/>
      <c r="D114" s="644"/>
      <c r="E114" s="622" t="e">
        <f t="shared" ref="E114:E120" si="2">C114/$C$25</f>
        <v>#DIV/0!</v>
      </c>
    </row>
    <row r="115" spans="1:7">
      <c r="A115" s="342">
        <v>2</v>
      </c>
      <c r="B115" s="318" t="s">
        <v>417</v>
      </c>
      <c r="C115" s="425"/>
      <c r="D115" s="425"/>
      <c r="E115" s="360" t="e">
        <f t="shared" si="2"/>
        <v>#DIV/0!</v>
      </c>
    </row>
    <row r="116" spans="1:7">
      <c r="A116" s="342">
        <v>3</v>
      </c>
      <c r="B116" s="318" t="s">
        <v>418</v>
      </c>
      <c r="C116" s="425"/>
      <c r="D116" s="425"/>
      <c r="E116" s="360" t="e">
        <f t="shared" si="2"/>
        <v>#DIV/0!</v>
      </c>
    </row>
    <row r="117" spans="1:7">
      <c r="A117" s="342">
        <v>4</v>
      </c>
      <c r="B117" s="318" t="s">
        <v>419</v>
      </c>
      <c r="C117" s="425"/>
      <c r="D117" s="425"/>
      <c r="E117" s="360" t="e">
        <f t="shared" si="2"/>
        <v>#DIV/0!</v>
      </c>
    </row>
    <row r="118" spans="1:7">
      <c r="A118" s="342">
        <v>5</v>
      </c>
      <c r="B118" s="318" t="s">
        <v>879</v>
      </c>
      <c r="C118" s="425"/>
      <c r="D118" s="425"/>
      <c r="E118" s="360" t="e">
        <f t="shared" si="2"/>
        <v>#DIV/0!</v>
      </c>
    </row>
    <row r="119" spans="1:7">
      <c r="A119" s="342">
        <v>6</v>
      </c>
      <c r="B119" s="318" t="s">
        <v>415</v>
      </c>
      <c r="C119" s="425"/>
      <c r="D119" s="425"/>
      <c r="E119" s="360" t="e">
        <f t="shared" si="2"/>
        <v>#DIV/0!</v>
      </c>
    </row>
    <row r="120" spans="1:7" ht="15.75" thickBot="1">
      <c r="A120" s="343">
        <v>7</v>
      </c>
      <c r="B120" s="353" t="s">
        <v>105</v>
      </c>
      <c r="C120" s="643"/>
      <c r="D120" s="643"/>
      <c r="E120" s="365" t="e">
        <f t="shared" si="2"/>
        <v>#DIV/0!</v>
      </c>
      <c r="F120" s="322"/>
      <c r="G120" s="322"/>
    </row>
    <row r="121" spans="1:7" s="348" customFormat="1">
      <c r="A121" s="357"/>
      <c r="B121" s="347"/>
      <c r="C121" s="641"/>
      <c r="D121" s="641"/>
      <c r="E121" s="347"/>
      <c r="F121" s="324"/>
      <c r="G121" s="324"/>
    </row>
    <row r="122" spans="1:7" ht="15.75" thickBot="1">
      <c r="A122" s="359"/>
      <c r="B122" s="350" t="s">
        <v>2100</v>
      </c>
      <c r="C122" s="642"/>
      <c r="D122" s="642"/>
      <c r="E122" s="366"/>
      <c r="F122" s="322"/>
      <c r="G122" s="322"/>
    </row>
    <row r="123" spans="1:7">
      <c r="A123" s="616">
        <v>1</v>
      </c>
      <c r="B123" s="618" t="s">
        <v>1999</v>
      </c>
      <c r="C123" s="644"/>
      <c r="D123" s="644"/>
      <c r="E123" s="622" t="e">
        <f t="shared" ref="E123:E147" si="3">C123/$C$25</f>
        <v>#DIV/0!</v>
      </c>
    </row>
    <row r="124" spans="1:7">
      <c r="A124" s="342">
        <v>2</v>
      </c>
      <c r="B124" s="318" t="s">
        <v>2000</v>
      </c>
      <c r="C124" s="425"/>
      <c r="D124" s="425"/>
      <c r="E124" s="360" t="e">
        <f t="shared" si="3"/>
        <v>#DIV/0!</v>
      </c>
    </row>
    <row r="125" spans="1:7">
      <c r="A125" s="342">
        <v>3</v>
      </c>
      <c r="B125" s="318" t="s">
        <v>2001</v>
      </c>
      <c r="C125" s="425"/>
      <c r="D125" s="425"/>
      <c r="E125" s="360" t="e">
        <f t="shared" si="3"/>
        <v>#DIV/0!</v>
      </c>
    </row>
    <row r="126" spans="1:7">
      <c r="A126" s="342">
        <v>4</v>
      </c>
      <c r="B126" s="318" t="s">
        <v>2002</v>
      </c>
      <c r="C126" s="425"/>
      <c r="D126" s="425"/>
      <c r="E126" s="360" t="e">
        <f t="shared" si="3"/>
        <v>#DIV/0!</v>
      </c>
    </row>
    <row r="127" spans="1:7">
      <c r="A127" s="342">
        <v>5</v>
      </c>
      <c r="B127" s="318" t="s">
        <v>627</v>
      </c>
      <c r="C127" s="425"/>
      <c r="D127" s="425"/>
      <c r="E127" s="360" t="e">
        <f t="shared" si="3"/>
        <v>#DIV/0!</v>
      </c>
    </row>
    <row r="128" spans="1:7">
      <c r="A128" s="342">
        <v>6</v>
      </c>
      <c r="B128" s="318" t="s">
        <v>880</v>
      </c>
      <c r="C128" s="425"/>
      <c r="D128" s="425"/>
      <c r="E128" s="360" t="e">
        <f t="shared" si="3"/>
        <v>#DIV/0!</v>
      </c>
    </row>
    <row r="129" spans="1:5">
      <c r="A129" s="342">
        <v>7</v>
      </c>
      <c r="B129" s="318" t="s">
        <v>881</v>
      </c>
      <c r="C129" s="425"/>
      <c r="D129" s="425"/>
      <c r="E129" s="360" t="e">
        <f t="shared" si="3"/>
        <v>#DIV/0!</v>
      </c>
    </row>
    <row r="130" spans="1:5">
      <c r="A130" s="342">
        <v>8</v>
      </c>
      <c r="B130" s="318" t="s">
        <v>882</v>
      </c>
      <c r="C130" s="425"/>
      <c r="D130" s="425"/>
      <c r="E130" s="360" t="e">
        <f t="shared" si="3"/>
        <v>#DIV/0!</v>
      </c>
    </row>
    <row r="131" spans="1:5">
      <c r="A131" s="342">
        <v>9</v>
      </c>
      <c r="B131" s="318" t="s">
        <v>883</v>
      </c>
      <c r="C131" s="425"/>
      <c r="D131" s="425"/>
      <c r="E131" s="360" t="e">
        <f t="shared" si="3"/>
        <v>#DIV/0!</v>
      </c>
    </row>
    <row r="132" spans="1:5">
      <c r="A132" s="342">
        <v>10</v>
      </c>
      <c r="B132" s="318" t="s">
        <v>2211</v>
      </c>
      <c r="C132" s="425"/>
      <c r="D132" s="425"/>
      <c r="E132" s="360" t="e">
        <f t="shared" si="3"/>
        <v>#DIV/0!</v>
      </c>
    </row>
    <row r="133" spans="1:5">
      <c r="A133" s="342">
        <v>11</v>
      </c>
      <c r="B133" s="318" t="s">
        <v>884</v>
      </c>
      <c r="C133" s="425"/>
      <c r="D133" s="425"/>
      <c r="E133" s="360" t="e">
        <f t="shared" si="3"/>
        <v>#DIV/0!</v>
      </c>
    </row>
    <row r="134" spans="1:5">
      <c r="A134" s="342">
        <v>12</v>
      </c>
      <c r="B134" s="318" t="s">
        <v>885</v>
      </c>
      <c r="C134" s="425"/>
      <c r="D134" s="425"/>
      <c r="E134" s="360" t="e">
        <f t="shared" si="3"/>
        <v>#DIV/0!</v>
      </c>
    </row>
    <row r="135" spans="1:5">
      <c r="A135" s="342">
        <v>13</v>
      </c>
      <c r="B135" s="318" t="s">
        <v>886</v>
      </c>
      <c r="C135" s="425"/>
      <c r="D135" s="425"/>
      <c r="E135" s="360" t="e">
        <f t="shared" si="3"/>
        <v>#DIV/0!</v>
      </c>
    </row>
    <row r="136" spans="1:5">
      <c r="A136" s="342">
        <v>14</v>
      </c>
      <c r="B136" s="318" t="s">
        <v>887</v>
      </c>
      <c r="C136" s="425"/>
      <c r="D136" s="425"/>
      <c r="E136" s="360" t="e">
        <f t="shared" si="3"/>
        <v>#DIV/0!</v>
      </c>
    </row>
    <row r="137" spans="1:5">
      <c r="A137" s="342">
        <v>15</v>
      </c>
      <c r="B137" s="318" t="s">
        <v>2003</v>
      </c>
      <c r="C137" s="423">
        <f>SUM(C138:C147)</f>
        <v>0</v>
      </c>
      <c r="D137" s="423">
        <f>SUM(D138:D147)</f>
        <v>0</v>
      </c>
      <c r="E137" s="360" t="e">
        <f t="shared" si="3"/>
        <v>#DIV/0!</v>
      </c>
    </row>
    <row r="138" spans="1:5">
      <c r="A138" s="623">
        <v>1</v>
      </c>
      <c r="B138" s="637"/>
      <c r="C138" s="648"/>
      <c r="D138" s="648"/>
      <c r="E138" s="624" t="e">
        <f t="shared" si="3"/>
        <v>#DIV/0!</v>
      </c>
    </row>
    <row r="139" spans="1:5">
      <c r="A139" s="625">
        <v>2</v>
      </c>
      <c r="B139" s="638"/>
      <c r="C139" s="646"/>
      <c r="D139" s="646"/>
      <c r="E139" s="364" t="e">
        <f t="shared" si="3"/>
        <v>#DIV/0!</v>
      </c>
    </row>
    <row r="140" spans="1:5">
      <c r="A140" s="625">
        <v>3</v>
      </c>
      <c r="B140" s="638"/>
      <c r="C140" s="646"/>
      <c r="D140" s="646"/>
      <c r="E140" s="364" t="e">
        <f t="shared" si="3"/>
        <v>#DIV/0!</v>
      </c>
    </row>
    <row r="141" spans="1:5">
      <c r="A141" s="625">
        <v>4</v>
      </c>
      <c r="B141" s="638"/>
      <c r="C141" s="646"/>
      <c r="D141" s="646"/>
      <c r="E141" s="364" t="e">
        <f t="shared" si="3"/>
        <v>#DIV/0!</v>
      </c>
    </row>
    <row r="142" spans="1:5">
      <c r="A142" s="625">
        <v>5</v>
      </c>
      <c r="B142" s="638"/>
      <c r="C142" s="646"/>
      <c r="D142" s="646"/>
      <c r="E142" s="364" t="e">
        <f t="shared" si="3"/>
        <v>#DIV/0!</v>
      </c>
    </row>
    <row r="143" spans="1:5">
      <c r="A143" s="625">
        <v>6</v>
      </c>
      <c r="B143" s="638"/>
      <c r="C143" s="646"/>
      <c r="D143" s="646"/>
      <c r="E143" s="364" t="e">
        <f t="shared" si="3"/>
        <v>#DIV/0!</v>
      </c>
    </row>
    <row r="144" spans="1:5">
      <c r="A144" s="625">
        <v>7</v>
      </c>
      <c r="B144" s="638"/>
      <c r="C144" s="646"/>
      <c r="D144" s="646"/>
      <c r="E144" s="364" t="e">
        <f t="shared" si="3"/>
        <v>#DIV/0!</v>
      </c>
    </row>
    <row r="145" spans="1:7">
      <c r="A145" s="625">
        <v>8</v>
      </c>
      <c r="B145" s="638"/>
      <c r="C145" s="646"/>
      <c r="D145" s="646"/>
      <c r="E145" s="364" t="e">
        <f t="shared" si="3"/>
        <v>#DIV/0!</v>
      </c>
    </row>
    <row r="146" spans="1:7">
      <c r="A146" s="625">
        <v>9</v>
      </c>
      <c r="B146" s="638"/>
      <c r="C146" s="646"/>
      <c r="D146" s="646"/>
      <c r="E146" s="364" t="e">
        <f t="shared" si="3"/>
        <v>#DIV/0!</v>
      </c>
    </row>
    <row r="147" spans="1:7" ht="15.75" thickBot="1">
      <c r="A147" s="626">
        <v>10</v>
      </c>
      <c r="B147" s="639"/>
      <c r="C147" s="647"/>
      <c r="D147" s="647"/>
      <c r="E147" s="621" t="e">
        <f t="shared" si="3"/>
        <v>#DIV/0!</v>
      </c>
    </row>
    <row r="148" spans="1:7" s="348" customFormat="1" ht="30.95" customHeight="1" thickBot="1">
      <c r="A148" s="357"/>
      <c r="B148" s="724" t="s">
        <v>2192</v>
      </c>
      <c r="C148" s="641"/>
      <c r="D148" s="641"/>
      <c r="E148" s="347"/>
      <c r="F148" s="324"/>
      <c r="G148" s="324"/>
    </row>
    <row r="149" spans="1:7" ht="16.5" customHeight="1">
      <c r="A149" s="616">
        <v>1</v>
      </c>
      <c r="B149" s="618" t="s">
        <v>433</v>
      </c>
      <c r="C149" s="644"/>
      <c r="D149" s="644"/>
      <c r="E149" s="622" t="e">
        <f>C149/$C$25</f>
        <v>#DIV/0!</v>
      </c>
    </row>
    <row r="150" spans="1:7" ht="24.75">
      <c r="A150" s="342">
        <v>2</v>
      </c>
      <c r="B150" s="318" t="s">
        <v>434</v>
      </c>
      <c r="C150" s="425"/>
      <c r="D150" s="425"/>
      <c r="E150" s="360" t="e">
        <f>C150/$C$25</f>
        <v>#DIV/0!</v>
      </c>
    </row>
    <row r="151" spans="1:7" ht="15.75" thickBot="1">
      <c r="A151" s="343">
        <v>3</v>
      </c>
      <c r="B151" s="353" t="s">
        <v>105</v>
      </c>
      <c r="C151" s="643"/>
      <c r="D151" s="643"/>
      <c r="E151" s="365" t="e">
        <f>C151/$C$25</f>
        <v>#DIV/0!</v>
      </c>
    </row>
  </sheetData>
  <sheetProtection algorithmName="SHA-512" hashValue="h2ZVsZFNA1r9E0R5ieMtVsI9HJswm9Wf7xxZ0L/o5L0Ht7WP6PbU2L2/1u40xJdwvlmUq62eYmbV/zpUYwnU7Q==" saltValue="hMSKh34mNZGamkvxPOpJQA==" spinCount="100000" sheet="1" objects="1" scenarios="1" selectLockedCells="1"/>
  <dataValidations count="2">
    <dataValidation type="decimal" operator="greaterThanOrEqual" allowBlank="1" showInputMessage="1" showErrorMessage="1" sqref="C20:D22 C27:D27 C149:D151 C41:D52 C55:D56 C59:D63 C66:D74 C77:D82 C85:D112 C114:D120 C123:D147 C31:D38" xr:uid="{00000000-0002-0000-0E00-000000000000}">
      <formula1>0</formula1>
    </dataValidation>
    <dataValidation allowBlank="1" showInputMessage="1" showErrorMessage="1" prompt="Institution  Name" sqref="B3" xr:uid="{00000000-0002-0000-0E00-000001000000}"/>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prompt="Select Institution Type" xr:uid="{00000000-0002-0000-0E00-000002000000}">
          <x14:formula1>
            <xm:f>'Institution Type Key'!$D$6:$D$14</xm:f>
          </x14:formula1>
          <xm:sqref>B5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24">
    <tabColor rgb="FFFF0000"/>
  </sheetPr>
  <dimension ref="A1:J348"/>
  <sheetViews>
    <sheetView showGridLines="0" zoomScaleNormal="100" zoomScaleSheetLayoutView="108" workbookViewId="0">
      <selection activeCell="A11" sqref="A11"/>
    </sheetView>
  </sheetViews>
  <sheetFormatPr defaultColWidth="11.42578125" defaultRowHeight="12.75"/>
  <cols>
    <col min="1" max="1" width="11.140625" style="321" customWidth="1"/>
    <col min="2" max="2" width="38" style="321" customWidth="1"/>
    <col min="3" max="3" width="18.5703125" style="321" bestFit="1" customWidth="1"/>
    <col min="4" max="4" width="18.42578125" style="321" customWidth="1"/>
    <col min="5" max="5" width="16.42578125" style="321" customWidth="1"/>
    <col min="6" max="6" width="17.5703125" style="321" customWidth="1"/>
    <col min="7" max="16384" width="11.42578125" style="321"/>
  </cols>
  <sheetData>
    <row r="1" spans="1:10" s="348" customFormat="1" ht="15.75">
      <c r="A1" s="708" t="s">
        <v>2004</v>
      </c>
      <c r="B1" s="738"/>
      <c r="C1" s="709"/>
      <c r="D1" s="711"/>
      <c r="E1" s="736"/>
      <c r="F1" s="708" t="s">
        <v>495</v>
      </c>
      <c r="G1" s="737"/>
      <c r="H1" s="737"/>
      <c r="I1" s="737"/>
      <c r="J1" s="737"/>
    </row>
    <row r="2" spans="1:10" s="348" customFormat="1" ht="0.6" customHeight="1">
      <c r="A2" s="739"/>
      <c r="B2" s="710"/>
      <c r="C2" s="710"/>
      <c r="D2" s="711"/>
      <c r="E2" s="711"/>
      <c r="F2" s="737"/>
      <c r="G2" s="737"/>
      <c r="H2" s="737"/>
      <c r="I2" s="737"/>
      <c r="J2" s="737"/>
    </row>
    <row r="3" spans="1:10" s="348" customFormat="1" ht="15" customHeight="1">
      <c r="A3" s="740" t="s">
        <v>178</v>
      </c>
      <c r="B3" s="741">
        <f>'AF100'!C3</f>
        <v>0</v>
      </c>
      <c r="C3" s="710"/>
      <c r="D3" s="711"/>
      <c r="E3" s="711"/>
      <c r="F3" s="737"/>
      <c r="G3" s="737"/>
      <c r="H3" s="737"/>
      <c r="I3" s="737"/>
      <c r="J3" s="737"/>
    </row>
    <row r="4" spans="1:10" s="348" customFormat="1" ht="15" customHeight="1">
      <c r="A4" s="740" t="s">
        <v>852</v>
      </c>
      <c r="B4" s="741">
        <f>'AF100'!C4</f>
        <v>0</v>
      </c>
      <c r="C4" s="710"/>
      <c r="D4" s="711"/>
      <c r="E4" s="711"/>
      <c r="F4" s="737"/>
      <c r="G4" s="737"/>
      <c r="H4" s="737"/>
      <c r="I4" s="737"/>
      <c r="J4" s="737"/>
    </row>
    <row r="5" spans="1:10" s="348" customFormat="1" ht="15" customHeight="1">
      <c r="A5" s="740" t="s">
        <v>252</v>
      </c>
      <c r="B5" s="741">
        <f>'AF100'!C5</f>
        <v>0</v>
      </c>
      <c r="C5" s="710"/>
      <c r="D5" s="711"/>
      <c r="E5" s="711"/>
      <c r="F5" s="737"/>
      <c r="G5" s="737"/>
      <c r="H5" s="737"/>
      <c r="I5" s="737"/>
      <c r="J5" s="737"/>
    </row>
    <row r="6" spans="1:10" s="348" customFormat="1" ht="13.5" customHeight="1">
      <c r="A6" s="740" t="s">
        <v>853</v>
      </c>
      <c r="B6" s="742">
        <f>'AF100'!C6</f>
        <v>0</v>
      </c>
      <c r="C6" s="710"/>
      <c r="D6" s="711"/>
      <c r="E6" s="711"/>
      <c r="F6" s="737"/>
      <c r="G6" s="737"/>
      <c r="H6" s="737"/>
      <c r="I6" s="737"/>
      <c r="J6" s="737"/>
    </row>
    <row r="7" spans="1:10" ht="15.75">
      <c r="A7" s="837" t="s">
        <v>1949</v>
      </c>
      <c r="B7" s="837"/>
      <c r="C7" s="837"/>
      <c r="D7" s="837"/>
      <c r="E7" s="837"/>
      <c r="F7" s="837"/>
      <c r="G7" s="105"/>
      <c r="H7" s="614"/>
    </row>
    <row r="8" spans="1:10" ht="13.5" thickBot="1">
      <c r="A8" s="838" t="s">
        <v>2141</v>
      </c>
      <c r="B8" s="838"/>
      <c r="C8" s="328"/>
      <c r="D8" s="328"/>
      <c r="E8" s="328"/>
      <c r="F8" s="328"/>
      <c r="G8" s="614"/>
      <c r="H8" s="614"/>
    </row>
    <row r="9" spans="1:10">
      <c r="A9" s="588" t="s">
        <v>111</v>
      </c>
      <c r="B9" s="304" t="s">
        <v>174</v>
      </c>
      <c r="C9" s="304" t="s">
        <v>447</v>
      </c>
      <c r="D9" s="304" t="s">
        <v>91</v>
      </c>
      <c r="E9" s="304" t="s">
        <v>448</v>
      </c>
      <c r="F9" s="305" t="s">
        <v>449</v>
      </c>
      <c r="G9" s="614"/>
      <c r="H9" s="614"/>
    </row>
    <row r="10" spans="1:10">
      <c r="A10" s="268" t="s">
        <v>106</v>
      </c>
      <c r="B10" s="257"/>
      <c r="C10" s="257"/>
      <c r="D10" s="421">
        <f>SUM(D11:D160)</f>
        <v>0</v>
      </c>
      <c r="E10" s="257"/>
      <c r="F10" s="589"/>
      <c r="G10" s="614"/>
      <c r="H10" s="614"/>
    </row>
    <row r="11" spans="1:10">
      <c r="A11" s="590">
        <v>1</v>
      </c>
      <c r="B11" s="214"/>
      <c r="C11" s="367"/>
      <c r="D11" s="597">
        <v>0</v>
      </c>
      <c r="E11" s="368"/>
      <c r="F11" s="591"/>
      <c r="G11" s="614"/>
      <c r="H11" s="614"/>
    </row>
    <row r="12" spans="1:10">
      <c r="A12" s="590">
        <v>2</v>
      </c>
      <c r="B12" s="214"/>
      <c r="C12" s="367"/>
      <c r="D12" s="597">
        <v>0</v>
      </c>
      <c r="E12" s="368"/>
      <c r="F12" s="591"/>
      <c r="G12" s="614"/>
      <c r="H12" s="614"/>
    </row>
    <row r="13" spans="1:10">
      <c r="A13" s="590">
        <v>3</v>
      </c>
      <c r="B13" s="214"/>
      <c r="C13" s="367"/>
      <c r="D13" s="597">
        <v>0</v>
      </c>
      <c r="E13" s="368"/>
      <c r="F13" s="591"/>
      <c r="G13" s="614"/>
      <c r="H13" s="614"/>
    </row>
    <row r="14" spans="1:10">
      <c r="A14" s="590">
        <v>4</v>
      </c>
      <c r="B14" s="214"/>
      <c r="C14" s="367"/>
      <c r="D14" s="597">
        <v>0</v>
      </c>
      <c r="E14" s="368"/>
      <c r="F14" s="591"/>
      <c r="G14" s="614"/>
      <c r="H14" s="614"/>
    </row>
    <row r="15" spans="1:10">
      <c r="A15" s="590">
        <v>5</v>
      </c>
      <c r="B15" s="214"/>
      <c r="C15" s="367"/>
      <c r="D15" s="597">
        <v>0</v>
      </c>
      <c r="E15" s="368"/>
      <c r="F15" s="591"/>
      <c r="G15" s="614"/>
      <c r="H15" s="614"/>
    </row>
    <row r="16" spans="1:10">
      <c r="A16" s="590">
        <v>6</v>
      </c>
      <c r="B16" s="214"/>
      <c r="C16" s="367"/>
      <c r="D16" s="597">
        <v>0</v>
      </c>
      <c r="E16" s="368"/>
      <c r="F16" s="591"/>
      <c r="G16" s="614"/>
      <c r="H16" s="614"/>
    </row>
    <row r="17" spans="1:6">
      <c r="A17" s="590">
        <v>7</v>
      </c>
      <c r="B17" s="214"/>
      <c r="C17" s="367"/>
      <c r="D17" s="597">
        <v>0</v>
      </c>
      <c r="E17" s="368"/>
      <c r="F17" s="591"/>
    </row>
    <row r="18" spans="1:6">
      <c r="A18" s="590">
        <v>8</v>
      </c>
      <c r="B18" s="214"/>
      <c r="C18" s="367"/>
      <c r="D18" s="597">
        <v>0</v>
      </c>
      <c r="E18" s="368"/>
      <c r="F18" s="591"/>
    </row>
    <row r="19" spans="1:6">
      <c r="A19" s="590">
        <v>9</v>
      </c>
      <c r="B19" s="214"/>
      <c r="C19" s="367"/>
      <c r="D19" s="597">
        <v>0</v>
      </c>
      <c r="E19" s="368"/>
      <c r="F19" s="591"/>
    </row>
    <row r="20" spans="1:6">
      <c r="A20" s="590">
        <v>10</v>
      </c>
      <c r="B20" s="214"/>
      <c r="C20" s="367"/>
      <c r="D20" s="597">
        <v>0</v>
      </c>
      <c r="E20" s="368"/>
      <c r="F20" s="591"/>
    </row>
    <row r="21" spans="1:6">
      <c r="A21" s="590">
        <v>11</v>
      </c>
      <c r="B21" s="214"/>
      <c r="C21" s="367"/>
      <c r="D21" s="597">
        <v>0</v>
      </c>
      <c r="E21" s="368"/>
      <c r="F21" s="591"/>
    </row>
    <row r="22" spans="1:6">
      <c r="A22" s="590">
        <v>12</v>
      </c>
      <c r="B22" s="214"/>
      <c r="C22" s="367"/>
      <c r="D22" s="597">
        <v>0</v>
      </c>
      <c r="E22" s="368"/>
      <c r="F22" s="591"/>
    </row>
    <row r="23" spans="1:6">
      <c r="A23" s="590">
        <v>13</v>
      </c>
      <c r="B23" s="214"/>
      <c r="C23" s="367"/>
      <c r="D23" s="597">
        <v>0</v>
      </c>
      <c r="E23" s="368"/>
      <c r="F23" s="591"/>
    </row>
    <row r="24" spans="1:6">
      <c r="A24" s="590">
        <v>14</v>
      </c>
      <c r="B24" s="214"/>
      <c r="C24" s="367"/>
      <c r="D24" s="597">
        <v>0</v>
      </c>
      <c r="E24" s="368"/>
      <c r="F24" s="591"/>
    </row>
    <row r="25" spans="1:6">
      <c r="A25" s="590">
        <v>15</v>
      </c>
      <c r="B25" s="214"/>
      <c r="C25" s="367"/>
      <c r="D25" s="597">
        <v>0</v>
      </c>
      <c r="E25" s="368"/>
      <c r="F25" s="591"/>
    </row>
    <row r="26" spans="1:6">
      <c r="A26" s="590">
        <v>16</v>
      </c>
      <c r="B26" s="214"/>
      <c r="C26" s="367"/>
      <c r="D26" s="597">
        <v>0</v>
      </c>
      <c r="E26" s="368"/>
      <c r="F26" s="591"/>
    </row>
    <row r="27" spans="1:6">
      <c r="A27" s="590">
        <v>17</v>
      </c>
      <c r="B27" s="214"/>
      <c r="C27" s="367"/>
      <c r="D27" s="597">
        <v>0</v>
      </c>
      <c r="E27" s="368"/>
      <c r="F27" s="591"/>
    </row>
    <row r="28" spans="1:6">
      <c r="A28" s="590">
        <v>18</v>
      </c>
      <c r="B28" s="214"/>
      <c r="C28" s="367"/>
      <c r="D28" s="597">
        <v>0</v>
      </c>
      <c r="E28" s="368"/>
      <c r="F28" s="591"/>
    </row>
    <row r="29" spans="1:6">
      <c r="A29" s="590">
        <v>19</v>
      </c>
      <c r="B29" s="214"/>
      <c r="C29" s="367"/>
      <c r="D29" s="597">
        <v>0</v>
      </c>
      <c r="E29" s="368"/>
      <c r="F29" s="591"/>
    </row>
    <row r="30" spans="1:6">
      <c r="A30" s="590">
        <v>20</v>
      </c>
      <c r="B30" s="214"/>
      <c r="C30" s="367"/>
      <c r="D30" s="597">
        <v>0</v>
      </c>
      <c r="E30" s="368"/>
      <c r="F30" s="591"/>
    </row>
    <row r="31" spans="1:6">
      <c r="A31" s="590">
        <v>21</v>
      </c>
      <c r="B31" s="214"/>
      <c r="C31" s="367"/>
      <c r="D31" s="597">
        <v>0</v>
      </c>
      <c r="E31" s="368"/>
      <c r="F31" s="591"/>
    </row>
    <row r="32" spans="1:6">
      <c r="A32" s="590">
        <v>22</v>
      </c>
      <c r="B32" s="214"/>
      <c r="C32" s="367"/>
      <c r="D32" s="597">
        <v>0</v>
      </c>
      <c r="E32" s="368"/>
      <c r="F32" s="591"/>
    </row>
    <row r="33" spans="1:6">
      <c r="A33" s="590">
        <v>23</v>
      </c>
      <c r="B33" s="214"/>
      <c r="C33" s="367"/>
      <c r="D33" s="597">
        <v>0</v>
      </c>
      <c r="E33" s="368"/>
      <c r="F33" s="591"/>
    </row>
    <row r="34" spans="1:6">
      <c r="A34" s="590">
        <v>24</v>
      </c>
      <c r="B34" s="214"/>
      <c r="C34" s="367"/>
      <c r="D34" s="597">
        <v>0</v>
      </c>
      <c r="E34" s="368"/>
      <c r="F34" s="591"/>
    </row>
    <row r="35" spans="1:6">
      <c r="A35" s="590">
        <v>25</v>
      </c>
      <c r="B35" s="214"/>
      <c r="C35" s="367"/>
      <c r="D35" s="597">
        <v>0</v>
      </c>
      <c r="E35" s="368"/>
      <c r="F35" s="591"/>
    </row>
    <row r="36" spans="1:6">
      <c r="A36" s="590">
        <v>26</v>
      </c>
      <c r="B36" s="214"/>
      <c r="C36" s="367"/>
      <c r="D36" s="597">
        <v>0</v>
      </c>
      <c r="E36" s="368"/>
      <c r="F36" s="591"/>
    </row>
    <row r="37" spans="1:6">
      <c r="A37" s="590">
        <v>27</v>
      </c>
      <c r="B37" s="214"/>
      <c r="C37" s="367"/>
      <c r="D37" s="597">
        <v>0</v>
      </c>
      <c r="E37" s="368"/>
      <c r="F37" s="591"/>
    </row>
    <row r="38" spans="1:6">
      <c r="A38" s="590">
        <v>28</v>
      </c>
      <c r="B38" s="214"/>
      <c r="C38" s="367"/>
      <c r="D38" s="597">
        <v>0</v>
      </c>
      <c r="E38" s="368"/>
      <c r="F38" s="591"/>
    </row>
    <row r="39" spans="1:6">
      <c r="A39" s="590">
        <v>29</v>
      </c>
      <c r="B39" s="214"/>
      <c r="C39" s="367"/>
      <c r="D39" s="597">
        <v>0</v>
      </c>
      <c r="E39" s="368"/>
      <c r="F39" s="591"/>
    </row>
    <row r="40" spans="1:6">
      <c r="A40" s="590">
        <v>30</v>
      </c>
      <c r="B40" s="214"/>
      <c r="C40" s="367"/>
      <c r="D40" s="597">
        <v>0</v>
      </c>
      <c r="E40" s="368"/>
      <c r="F40" s="591"/>
    </row>
    <row r="41" spans="1:6">
      <c r="A41" s="590">
        <v>31</v>
      </c>
      <c r="B41" s="214"/>
      <c r="C41" s="367"/>
      <c r="D41" s="597">
        <v>0</v>
      </c>
      <c r="E41" s="368"/>
      <c r="F41" s="591"/>
    </row>
    <row r="42" spans="1:6">
      <c r="A42" s="590">
        <v>32</v>
      </c>
      <c r="B42" s="214"/>
      <c r="C42" s="367"/>
      <c r="D42" s="597">
        <v>0</v>
      </c>
      <c r="E42" s="368"/>
      <c r="F42" s="591"/>
    </row>
    <row r="43" spans="1:6">
      <c r="A43" s="590">
        <v>33</v>
      </c>
      <c r="B43" s="214"/>
      <c r="C43" s="367"/>
      <c r="D43" s="597">
        <v>0</v>
      </c>
      <c r="E43" s="368"/>
      <c r="F43" s="591"/>
    </row>
    <row r="44" spans="1:6">
      <c r="A44" s="590">
        <v>34</v>
      </c>
      <c r="B44" s="214"/>
      <c r="C44" s="367"/>
      <c r="D44" s="597">
        <v>0</v>
      </c>
      <c r="E44" s="368"/>
      <c r="F44" s="591"/>
    </row>
    <row r="45" spans="1:6">
      <c r="A45" s="590">
        <v>35</v>
      </c>
      <c r="B45" s="214"/>
      <c r="C45" s="367"/>
      <c r="D45" s="597">
        <v>0</v>
      </c>
      <c r="E45" s="368"/>
      <c r="F45" s="591"/>
    </row>
    <row r="46" spans="1:6">
      <c r="A46" s="590">
        <v>36</v>
      </c>
      <c r="B46" s="214"/>
      <c r="C46" s="367"/>
      <c r="D46" s="597">
        <v>0</v>
      </c>
      <c r="E46" s="368"/>
      <c r="F46" s="591"/>
    </row>
    <row r="47" spans="1:6">
      <c r="A47" s="590">
        <v>37</v>
      </c>
      <c r="B47" s="214"/>
      <c r="C47" s="367"/>
      <c r="D47" s="597">
        <v>0</v>
      </c>
      <c r="E47" s="368"/>
      <c r="F47" s="591"/>
    </row>
    <row r="48" spans="1:6">
      <c r="A48" s="590">
        <v>38</v>
      </c>
      <c r="B48" s="214"/>
      <c r="C48" s="367"/>
      <c r="D48" s="597">
        <v>0</v>
      </c>
      <c r="E48" s="368"/>
      <c r="F48" s="591"/>
    </row>
    <row r="49" spans="1:6">
      <c r="A49" s="590">
        <v>39</v>
      </c>
      <c r="B49" s="214"/>
      <c r="C49" s="367"/>
      <c r="D49" s="597">
        <v>0</v>
      </c>
      <c r="E49" s="368"/>
      <c r="F49" s="591"/>
    </row>
    <row r="50" spans="1:6">
      <c r="A50" s="590">
        <v>40</v>
      </c>
      <c r="B50" s="214"/>
      <c r="C50" s="367"/>
      <c r="D50" s="597">
        <v>0</v>
      </c>
      <c r="E50" s="368"/>
      <c r="F50" s="591"/>
    </row>
    <row r="51" spans="1:6">
      <c r="A51" s="590">
        <v>41</v>
      </c>
      <c r="B51" s="214"/>
      <c r="C51" s="367"/>
      <c r="D51" s="597">
        <v>0</v>
      </c>
      <c r="E51" s="368"/>
      <c r="F51" s="591"/>
    </row>
    <row r="52" spans="1:6">
      <c r="A52" s="590">
        <v>42</v>
      </c>
      <c r="B52" s="214"/>
      <c r="C52" s="367"/>
      <c r="D52" s="597">
        <v>0</v>
      </c>
      <c r="E52" s="368"/>
      <c r="F52" s="591"/>
    </row>
    <row r="53" spans="1:6">
      <c r="A53" s="590">
        <v>43</v>
      </c>
      <c r="B53" s="214"/>
      <c r="C53" s="367"/>
      <c r="D53" s="597">
        <v>0</v>
      </c>
      <c r="E53" s="368"/>
      <c r="F53" s="591"/>
    </row>
    <row r="54" spans="1:6">
      <c r="A54" s="590">
        <v>44</v>
      </c>
      <c r="B54" s="214"/>
      <c r="C54" s="367"/>
      <c r="D54" s="597">
        <v>0</v>
      </c>
      <c r="E54" s="368"/>
      <c r="F54" s="591"/>
    </row>
    <row r="55" spans="1:6">
      <c r="A55" s="590">
        <v>45</v>
      </c>
      <c r="B55" s="214"/>
      <c r="C55" s="367"/>
      <c r="D55" s="597">
        <v>0</v>
      </c>
      <c r="E55" s="368"/>
      <c r="F55" s="591"/>
    </row>
    <row r="56" spans="1:6">
      <c r="A56" s="590">
        <v>46</v>
      </c>
      <c r="B56" s="214"/>
      <c r="C56" s="367"/>
      <c r="D56" s="597">
        <v>0</v>
      </c>
      <c r="E56" s="368"/>
      <c r="F56" s="591"/>
    </row>
    <row r="57" spans="1:6">
      <c r="A57" s="590">
        <v>47</v>
      </c>
      <c r="B57" s="214"/>
      <c r="C57" s="367"/>
      <c r="D57" s="597">
        <v>0</v>
      </c>
      <c r="E57" s="368"/>
      <c r="F57" s="591"/>
    </row>
    <row r="58" spans="1:6">
      <c r="A58" s="590">
        <v>48</v>
      </c>
      <c r="B58" s="214"/>
      <c r="C58" s="367"/>
      <c r="D58" s="597">
        <v>0</v>
      </c>
      <c r="E58" s="368"/>
      <c r="F58" s="591"/>
    </row>
    <row r="59" spans="1:6">
      <c r="A59" s="590">
        <v>49</v>
      </c>
      <c r="B59" s="214"/>
      <c r="C59" s="367"/>
      <c r="D59" s="597">
        <v>0</v>
      </c>
      <c r="E59" s="368"/>
      <c r="F59" s="591"/>
    </row>
    <row r="60" spans="1:6">
      <c r="A60" s="590">
        <v>50</v>
      </c>
      <c r="B60" s="214"/>
      <c r="C60" s="367"/>
      <c r="D60" s="597">
        <v>0</v>
      </c>
      <c r="E60" s="368"/>
      <c r="F60" s="591"/>
    </row>
    <row r="61" spans="1:6">
      <c r="A61" s="590">
        <v>51</v>
      </c>
      <c r="B61" s="214"/>
      <c r="C61" s="367"/>
      <c r="D61" s="597">
        <v>0</v>
      </c>
      <c r="E61" s="368"/>
      <c r="F61" s="591"/>
    </row>
    <row r="62" spans="1:6">
      <c r="A62" s="590">
        <v>52</v>
      </c>
      <c r="B62" s="214"/>
      <c r="C62" s="367"/>
      <c r="D62" s="597">
        <v>0</v>
      </c>
      <c r="E62" s="368"/>
      <c r="F62" s="591"/>
    </row>
    <row r="63" spans="1:6">
      <c r="A63" s="590">
        <v>53</v>
      </c>
      <c r="B63" s="214"/>
      <c r="C63" s="367"/>
      <c r="D63" s="597">
        <v>0</v>
      </c>
      <c r="E63" s="368"/>
      <c r="F63" s="591"/>
    </row>
    <row r="64" spans="1:6">
      <c r="A64" s="590">
        <v>54</v>
      </c>
      <c r="B64" s="214"/>
      <c r="C64" s="367"/>
      <c r="D64" s="597">
        <v>0</v>
      </c>
      <c r="E64" s="368"/>
      <c r="F64" s="591"/>
    </row>
    <row r="65" spans="1:6">
      <c r="A65" s="590">
        <v>55</v>
      </c>
      <c r="B65" s="214"/>
      <c r="C65" s="367"/>
      <c r="D65" s="597">
        <v>0</v>
      </c>
      <c r="E65" s="368"/>
      <c r="F65" s="591"/>
    </row>
    <row r="66" spans="1:6">
      <c r="A66" s="590">
        <v>56</v>
      </c>
      <c r="B66" s="214"/>
      <c r="C66" s="367"/>
      <c r="D66" s="597">
        <v>0</v>
      </c>
      <c r="E66" s="368"/>
      <c r="F66" s="591"/>
    </row>
    <row r="67" spans="1:6">
      <c r="A67" s="590">
        <v>57</v>
      </c>
      <c r="B67" s="214"/>
      <c r="C67" s="367"/>
      <c r="D67" s="597">
        <v>0</v>
      </c>
      <c r="E67" s="368"/>
      <c r="F67" s="591"/>
    </row>
    <row r="68" spans="1:6">
      <c r="A68" s="590">
        <v>58</v>
      </c>
      <c r="B68" s="214"/>
      <c r="C68" s="367"/>
      <c r="D68" s="597">
        <v>0</v>
      </c>
      <c r="E68" s="368"/>
      <c r="F68" s="591"/>
    </row>
    <row r="69" spans="1:6">
      <c r="A69" s="590">
        <v>59</v>
      </c>
      <c r="B69" s="214"/>
      <c r="C69" s="367"/>
      <c r="D69" s="597">
        <v>0</v>
      </c>
      <c r="E69" s="368"/>
      <c r="F69" s="591"/>
    </row>
    <row r="70" spans="1:6">
      <c r="A70" s="590">
        <v>60</v>
      </c>
      <c r="B70" s="214"/>
      <c r="C70" s="367"/>
      <c r="D70" s="597">
        <v>0</v>
      </c>
      <c r="E70" s="368"/>
      <c r="F70" s="591"/>
    </row>
    <row r="71" spans="1:6">
      <c r="A71" s="590">
        <v>61</v>
      </c>
      <c r="B71" s="214"/>
      <c r="C71" s="367"/>
      <c r="D71" s="597">
        <v>0</v>
      </c>
      <c r="E71" s="368"/>
      <c r="F71" s="591"/>
    </row>
    <row r="72" spans="1:6">
      <c r="A72" s="590">
        <v>62</v>
      </c>
      <c r="B72" s="214"/>
      <c r="C72" s="367"/>
      <c r="D72" s="597">
        <v>0</v>
      </c>
      <c r="E72" s="368"/>
      <c r="F72" s="591"/>
    </row>
    <row r="73" spans="1:6">
      <c r="A73" s="590">
        <v>63</v>
      </c>
      <c r="B73" s="214"/>
      <c r="C73" s="367"/>
      <c r="D73" s="597">
        <v>0</v>
      </c>
      <c r="E73" s="368"/>
      <c r="F73" s="591"/>
    </row>
    <row r="74" spans="1:6">
      <c r="A74" s="590">
        <v>64</v>
      </c>
      <c r="B74" s="214"/>
      <c r="C74" s="367"/>
      <c r="D74" s="597">
        <v>0</v>
      </c>
      <c r="E74" s="368"/>
      <c r="F74" s="591"/>
    </row>
    <row r="75" spans="1:6">
      <c r="A75" s="590">
        <v>65</v>
      </c>
      <c r="B75" s="214"/>
      <c r="C75" s="367"/>
      <c r="D75" s="597">
        <v>0</v>
      </c>
      <c r="E75" s="368"/>
      <c r="F75" s="591"/>
    </row>
    <row r="76" spans="1:6">
      <c r="A76" s="590">
        <v>66</v>
      </c>
      <c r="B76" s="214"/>
      <c r="C76" s="367"/>
      <c r="D76" s="597">
        <v>0</v>
      </c>
      <c r="E76" s="368"/>
      <c r="F76" s="591"/>
    </row>
    <row r="77" spans="1:6">
      <c r="A77" s="590">
        <v>67</v>
      </c>
      <c r="B77" s="214"/>
      <c r="C77" s="367"/>
      <c r="D77" s="597">
        <v>0</v>
      </c>
      <c r="E77" s="368"/>
      <c r="F77" s="591"/>
    </row>
    <row r="78" spans="1:6">
      <c r="A78" s="590">
        <v>68</v>
      </c>
      <c r="B78" s="214"/>
      <c r="C78" s="367"/>
      <c r="D78" s="597">
        <v>0</v>
      </c>
      <c r="E78" s="368"/>
      <c r="F78" s="591"/>
    </row>
    <row r="79" spans="1:6">
      <c r="A79" s="590">
        <v>69</v>
      </c>
      <c r="B79" s="214"/>
      <c r="C79" s="367"/>
      <c r="D79" s="597">
        <v>0</v>
      </c>
      <c r="E79" s="368"/>
      <c r="F79" s="591"/>
    </row>
    <row r="80" spans="1:6">
      <c r="A80" s="590">
        <v>70</v>
      </c>
      <c r="B80" s="214"/>
      <c r="C80" s="367"/>
      <c r="D80" s="597">
        <v>0</v>
      </c>
      <c r="E80" s="368"/>
      <c r="F80" s="591"/>
    </row>
    <row r="81" spans="1:6">
      <c r="A81" s="590">
        <v>71</v>
      </c>
      <c r="B81" s="214"/>
      <c r="C81" s="367"/>
      <c r="D81" s="597">
        <v>0</v>
      </c>
      <c r="E81" s="368"/>
      <c r="F81" s="591"/>
    </row>
    <row r="82" spans="1:6">
      <c r="A82" s="590">
        <v>72</v>
      </c>
      <c r="B82" s="214"/>
      <c r="C82" s="367"/>
      <c r="D82" s="597">
        <v>0</v>
      </c>
      <c r="E82" s="368"/>
      <c r="F82" s="591"/>
    </row>
    <row r="83" spans="1:6">
      <c r="A83" s="590">
        <v>73</v>
      </c>
      <c r="B83" s="214"/>
      <c r="C83" s="367"/>
      <c r="D83" s="597">
        <v>0</v>
      </c>
      <c r="E83" s="368"/>
      <c r="F83" s="591"/>
    </row>
    <row r="84" spans="1:6">
      <c r="A84" s="590">
        <v>74</v>
      </c>
      <c r="B84" s="214"/>
      <c r="C84" s="367"/>
      <c r="D84" s="597">
        <v>0</v>
      </c>
      <c r="E84" s="368"/>
      <c r="F84" s="591"/>
    </row>
    <row r="85" spans="1:6">
      <c r="A85" s="590">
        <v>75</v>
      </c>
      <c r="B85" s="214"/>
      <c r="C85" s="367"/>
      <c r="D85" s="597">
        <v>0</v>
      </c>
      <c r="E85" s="368"/>
      <c r="F85" s="591"/>
    </row>
    <row r="86" spans="1:6">
      <c r="A86" s="590">
        <v>76</v>
      </c>
      <c r="B86" s="214"/>
      <c r="C86" s="367"/>
      <c r="D86" s="597">
        <v>0</v>
      </c>
      <c r="E86" s="368"/>
      <c r="F86" s="591"/>
    </row>
    <row r="87" spans="1:6">
      <c r="A87" s="590">
        <v>77</v>
      </c>
      <c r="B87" s="214"/>
      <c r="C87" s="367"/>
      <c r="D87" s="597">
        <v>0</v>
      </c>
      <c r="E87" s="368"/>
      <c r="F87" s="591"/>
    </row>
    <row r="88" spans="1:6">
      <c r="A88" s="590">
        <v>78</v>
      </c>
      <c r="B88" s="214"/>
      <c r="C88" s="367"/>
      <c r="D88" s="597">
        <v>0</v>
      </c>
      <c r="E88" s="368"/>
      <c r="F88" s="591"/>
    </row>
    <row r="89" spans="1:6">
      <c r="A89" s="590">
        <v>79</v>
      </c>
      <c r="B89" s="214"/>
      <c r="C89" s="367"/>
      <c r="D89" s="597">
        <v>0</v>
      </c>
      <c r="E89" s="368"/>
      <c r="F89" s="591"/>
    </row>
    <row r="90" spans="1:6">
      <c r="A90" s="590">
        <v>80</v>
      </c>
      <c r="B90" s="214"/>
      <c r="C90" s="367"/>
      <c r="D90" s="597">
        <v>0</v>
      </c>
      <c r="E90" s="368"/>
      <c r="F90" s="591"/>
    </row>
    <row r="91" spans="1:6">
      <c r="A91" s="590">
        <v>81</v>
      </c>
      <c r="B91" s="214"/>
      <c r="C91" s="367"/>
      <c r="D91" s="597">
        <v>0</v>
      </c>
      <c r="E91" s="368"/>
      <c r="F91" s="591"/>
    </row>
    <row r="92" spans="1:6">
      <c r="A92" s="590">
        <v>82</v>
      </c>
      <c r="B92" s="214"/>
      <c r="C92" s="367"/>
      <c r="D92" s="597">
        <v>0</v>
      </c>
      <c r="E92" s="368"/>
      <c r="F92" s="591"/>
    </row>
    <row r="93" spans="1:6">
      <c r="A93" s="590">
        <v>83</v>
      </c>
      <c r="B93" s="214"/>
      <c r="C93" s="367"/>
      <c r="D93" s="597">
        <v>0</v>
      </c>
      <c r="E93" s="368"/>
      <c r="F93" s="591"/>
    </row>
    <row r="94" spans="1:6">
      <c r="A94" s="590">
        <v>84</v>
      </c>
      <c r="B94" s="214"/>
      <c r="C94" s="367"/>
      <c r="D94" s="597">
        <v>0</v>
      </c>
      <c r="E94" s="368"/>
      <c r="F94" s="591"/>
    </row>
    <row r="95" spans="1:6">
      <c r="A95" s="590">
        <v>85</v>
      </c>
      <c r="B95" s="214"/>
      <c r="C95" s="367"/>
      <c r="D95" s="597">
        <v>0</v>
      </c>
      <c r="E95" s="368"/>
      <c r="F95" s="591"/>
    </row>
    <row r="96" spans="1:6">
      <c r="A96" s="590">
        <v>86</v>
      </c>
      <c r="B96" s="214"/>
      <c r="C96" s="367"/>
      <c r="D96" s="597">
        <v>0</v>
      </c>
      <c r="E96" s="368"/>
      <c r="F96" s="591"/>
    </row>
    <row r="97" spans="1:6">
      <c r="A97" s="590">
        <v>87</v>
      </c>
      <c r="B97" s="214"/>
      <c r="C97" s="367"/>
      <c r="D97" s="597">
        <v>0</v>
      </c>
      <c r="E97" s="368"/>
      <c r="F97" s="591"/>
    </row>
    <row r="98" spans="1:6">
      <c r="A98" s="590">
        <v>88</v>
      </c>
      <c r="B98" s="214"/>
      <c r="C98" s="367"/>
      <c r="D98" s="597">
        <v>0</v>
      </c>
      <c r="E98" s="368"/>
      <c r="F98" s="591"/>
    </row>
    <row r="99" spans="1:6">
      <c r="A99" s="590">
        <v>89</v>
      </c>
      <c r="B99" s="214"/>
      <c r="C99" s="367"/>
      <c r="D99" s="597">
        <v>0</v>
      </c>
      <c r="E99" s="368"/>
      <c r="F99" s="591"/>
    </row>
    <row r="100" spans="1:6">
      <c r="A100" s="590">
        <v>90</v>
      </c>
      <c r="B100" s="214"/>
      <c r="C100" s="367"/>
      <c r="D100" s="597">
        <v>0</v>
      </c>
      <c r="E100" s="368"/>
      <c r="F100" s="591"/>
    </row>
    <row r="101" spans="1:6">
      <c r="A101" s="590">
        <v>91</v>
      </c>
      <c r="B101" s="214"/>
      <c r="C101" s="367"/>
      <c r="D101" s="597">
        <v>0</v>
      </c>
      <c r="E101" s="368"/>
      <c r="F101" s="591"/>
    </row>
    <row r="102" spans="1:6">
      <c r="A102" s="590">
        <v>92</v>
      </c>
      <c r="B102" s="214"/>
      <c r="C102" s="367"/>
      <c r="D102" s="597">
        <v>0</v>
      </c>
      <c r="E102" s="368"/>
      <c r="F102" s="591"/>
    </row>
    <row r="103" spans="1:6">
      <c r="A103" s="590">
        <v>93</v>
      </c>
      <c r="B103" s="214"/>
      <c r="C103" s="367"/>
      <c r="D103" s="597">
        <v>0</v>
      </c>
      <c r="E103" s="368"/>
      <c r="F103" s="591"/>
    </row>
    <row r="104" spans="1:6">
      <c r="A104" s="590">
        <v>94</v>
      </c>
      <c r="B104" s="214"/>
      <c r="C104" s="367"/>
      <c r="D104" s="597">
        <v>0</v>
      </c>
      <c r="E104" s="368"/>
      <c r="F104" s="591"/>
    </row>
    <row r="105" spans="1:6">
      <c r="A105" s="590">
        <v>95</v>
      </c>
      <c r="B105" s="214"/>
      <c r="C105" s="367"/>
      <c r="D105" s="597">
        <v>0</v>
      </c>
      <c r="E105" s="368"/>
      <c r="F105" s="591"/>
    </row>
    <row r="106" spans="1:6">
      <c r="A106" s="590">
        <v>96</v>
      </c>
      <c r="B106" s="214"/>
      <c r="C106" s="367"/>
      <c r="D106" s="597">
        <v>0</v>
      </c>
      <c r="E106" s="368"/>
      <c r="F106" s="591"/>
    </row>
    <row r="107" spans="1:6">
      <c r="A107" s="590">
        <v>97</v>
      </c>
      <c r="B107" s="214"/>
      <c r="C107" s="367"/>
      <c r="D107" s="597">
        <v>0</v>
      </c>
      <c r="E107" s="368"/>
      <c r="F107" s="591"/>
    </row>
    <row r="108" spans="1:6">
      <c r="A108" s="590">
        <v>98</v>
      </c>
      <c r="B108" s="214"/>
      <c r="C108" s="367"/>
      <c r="D108" s="597">
        <v>0</v>
      </c>
      <c r="E108" s="368"/>
      <c r="F108" s="591"/>
    </row>
    <row r="109" spans="1:6">
      <c r="A109" s="590">
        <v>99</v>
      </c>
      <c r="B109" s="214"/>
      <c r="C109" s="367"/>
      <c r="D109" s="597">
        <v>0</v>
      </c>
      <c r="E109" s="368"/>
      <c r="F109" s="591"/>
    </row>
    <row r="110" spans="1:6">
      <c r="A110" s="590">
        <v>100</v>
      </c>
      <c r="B110" s="214"/>
      <c r="C110" s="367"/>
      <c r="D110" s="597">
        <v>0</v>
      </c>
      <c r="E110" s="368"/>
      <c r="F110" s="591"/>
    </row>
    <row r="111" spans="1:6">
      <c r="A111" s="590">
        <v>101</v>
      </c>
      <c r="B111" s="214"/>
      <c r="C111" s="367"/>
      <c r="D111" s="597">
        <v>0</v>
      </c>
      <c r="E111" s="368"/>
      <c r="F111" s="591"/>
    </row>
    <row r="112" spans="1:6">
      <c r="A112" s="590">
        <v>102</v>
      </c>
      <c r="B112" s="214"/>
      <c r="C112" s="367"/>
      <c r="D112" s="597">
        <v>0</v>
      </c>
      <c r="E112" s="368"/>
      <c r="F112" s="591"/>
    </row>
    <row r="113" spans="1:6">
      <c r="A113" s="590">
        <v>103</v>
      </c>
      <c r="B113" s="214"/>
      <c r="C113" s="367"/>
      <c r="D113" s="597">
        <v>0</v>
      </c>
      <c r="E113" s="368"/>
      <c r="F113" s="591"/>
    </row>
    <row r="114" spans="1:6">
      <c r="A114" s="590">
        <v>104</v>
      </c>
      <c r="B114" s="214"/>
      <c r="C114" s="367"/>
      <c r="D114" s="597">
        <v>0</v>
      </c>
      <c r="E114" s="368"/>
      <c r="F114" s="591"/>
    </row>
    <row r="115" spans="1:6">
      <c r="A115" s="590">
        <v>105</v>
      </c>
      <c r="B115" s="214"/>
      <c r="C115" s="367"/>
      <c r="D115" s="597">
        <v>0</v>
      </c>
      <c r="E115" s="368"/>
      <c r="F115" s="591"/>
    </row>
    <row r="116" spans="1:6">
      <c r="A116" s="590">
        <v>106</v>
      </c>
      <c r="B116" s="214"/>
      <c r="C116" s="367"/>
      <c r="D116" s="597">
        <v>0</v>
      </c>
      <c r="E116" s="368"/>
      <c r="F116" s="591"/>
    </row>
    <row r="117" spans="1:6">
      <c r="A117" s="590">
        <v>107</v>
      </c>
      <c r="B117" s="214"/>
      <c r="C117" s="367"/>
      <c r="D117" s="597">
        <v>0</v>
      </c>
      <c r="E117" s="368"/>
      <c r="F117" s="591"/>
    </row>
    <row r="118" spans="1:6">
      <c r="A118" s="590">
        <v>108</v>
      </c>
      <c r="B118" s="214"/>
      <c r="C118" s="367"/>
      <c r="D118" s="597">
        <v>0</v>
      </c>
      <c r="E118" s="368"/>
      <c r="F118" s="591"/>
    </row>
    <row r="119" spans="1:6">
      <c r="A119" s="590">
        <v>109</v>
      </c>
      <c r="B119" s="214"/>
      <c r="C119" s="367"/>
      <c r="D119" s="597">
        <v>0</v>
      </c>
      <c r="E119" s="368"/>
      <c r="F119" s="591"/>
    </row>
    <row r="120" spans="1:6">
      <c r="A120" s="590">
        <v>110</v>
      </c>
      <c r="B120" s="214"/>
      <c r="C120" s="367"/>
      <c r="D120" s="597">
        <v>0</v>
      </c>
      <c r="E120" s="368"/>
      <c r="F120" s="591"/>
    </row>
    <row r="121" spans="1:6">
      <c r="A121" s="590">
        <v>111</v>
      </c>
      <c r="B121" s="214"/>
      <c r="C121" s="367"/>
      <c r="D121" s="597">
        <v>0</v>
      </c>
      <c r="E121" s="368"/>
      <c r="F121" s="591"/>
    </row>
    <row r="122" spans="1:6">
      <c r="A122" s="590">
        <v>112</v>
      </c>
      <c r="B122" s="214"/>
      <c r="C122" s="367"/>
      <c r="D122" s="597">
        <v>0</v>
      </c>
      <c r="E122" s="368"/>
      <c r="F122" s="591"/>
    </row>
    <row r="123" spans="1:6">
      <c r="A123" s="590">
        <v>113</v>
      </c>
      <c r="B123" s="214"/>
      <c r="C123" s="367"/>
      <c r="D123" s="597">
        <v>0</v>
      </c>
      <c r="E123" s="368"/>
      <c r="F123" s="591"/>
    </row>
    <row r="124" spans="1:6">
      <c r="A124" s="590">
        <v>114</v>
      </c>
      <c r="B124" s="214"/>
      <c r="C124" s="367"/>
      <c r="D124" s="597">
        <v>0</v>
      </c>
      <c r="E124" s="368"/>
      <c r="F124" s="591"/>
    </row>
    <row r="125" spans="1:6">
      <c r="A125" s="590">
        <v>115</v>
      </c>
      <c r="B125" s="214"/>
      <c r="C125" s="367"/>
      <c r="D125" s="597">
        <v>0</v>
      </c>
      <c r="E125" s="368"/>
      <c r="F125" s="591"/>
    </row>
    <row r="126" spans="1:6">
      <c r="A126" s="590">
        <v>116</v>
      </c>
      <c r="B126" s="214"/>
      <c r="C126" s="367"/>
      <c r="D126" s="597">
        <v>0</v>
      </c>
      <c r="E126" s="368"/>
      <c r="F126" s="591"/>
    </row>
    <row r="127" spans="1:6">
      <c r="A127" s="590">
        <v>117</v>
      </c>
      <c r="B127" s="214"/>
      <c r="C127" s="367"/>
      <c r="D127" s="597">
        <v>0</v>
      </c>
      <c r="E127" s="368"/>
      <c r="F127" s="591"/>
    </row>
    <row r="128" spans="1:6">
      <c r="A128" s="590">
        <v>118</v>
      </c>
      <c r="B128" s="214"/>
      <c r="C128" s="367"/>
      <c r="D128" s="597">
        <v>0</v>
      </c>
      <c r="E128" s="368"/>
      <c r="F128" s="591"/>
    </row>
    <row r="129" spans="1:6">
      <c r="A129" s="590">
        <v>119</v>
      </c>
      <c r="B129" s="214"/>
      <c r="C129" s="367"/>
      <c r="D129" s="597">
        <v>0</v>
      </c>
      <c r="E129" s="368"/>
      <c r="F129" s="591"/>
    </row>
    <row r="130" spans="1:6">
      <c r="A130" s="590">
        <v>120</v>
      </c>
      <c r="B130" s="214"/>
      <c r="C130" s="367"/>
      <c r="D130" s="597">
        <v>0</v>
      </c>
      <c r="E130" s="368"/>
      <c r="F130" s="591"/>
    </row>
    <row r="131" spans="1:6">
      <c r="A131" s="590">
        <v>121</v>
      </c>
      <c r="B131" s="214"/>
      <c r="C131" s="367"/>
      <c r="D131" s="597">
        <v>0</v>
      </c>
      <c r="E131" s="368"/>
      <c r="F131" s="591"/>
    </row>
    <row r="132" spans="1:6">
      <c r="A132" s="590">
        <v>122</v>
      </c>
      <c r="B132" s="214"/>
      <c r="C132" s="367"/>
      <c r="D132" s="597">
        <v>0</v>
      </c>
      <c r="E132" s="368"/>
      <c r="F132" s="591"/>
    </row>
    <row r="133" spans="1:6">
      <c r="A133" s="590">
        <v>123</v>
      </c>
      <c r="B133" s="214"/>
      <c r="C133" s="367"/>
      <c r="D133" s="597">
        <v>0</v>
      </c>
      <c r="E133" s="368"/>
      <c r="F133" s="591"/>
    </row>
    <row r="134" spans="1:6">
      <c r="A134" s="590">
        <v>124</v>
      </c>
      <c r="B134" s="214"/>
      <c r="C134" s="367"/>
      <c r="D134" s="597">
        <v>0</v>
      </c>
      <c r="E134" s="368"/>
      <c r="F134" s="591"/>
    </row>
    <row r="135" spans="1:6">
      <c r="A135" s="590">
        <v>125</v>
      </c>
      <c r="B135" s="214"/>
      <c r="C135" s="367"/>
      <c r="D135" s="597">
        <v>0</v>
      </c>
      <c r="E135" s="368"/>
      <c r="F135" s="591"/>
    </row>
    <row r="136" spans="1:6">
      <c r="A136" s="590">
        <v>126</v>
      </c>
      <c r="B136" s="214"/>
      <c r="C136" s="367"/>
      <c r="D136" s="597">
        <v>0</v>
      </c>
      <c r="E136" s="368"/>
      <c r="F136" s="591"/>
    </row>
    <row r="137" spans="1:6">
      <c r="A137" s="590">
        <v>127</v>
      </c>
      <c r="B137" s="214"/>
      <c r="C137" s="367"/>
      <c r="D137" s="597">
        <v>0</v>
      </c>
      <c r="E137" s="368"/>
      <c r="F137" s="591"/>
    </row>
    <row r="138" spans="1:6">
      <c r="A138" s="590">
        <v>128</v>
      </c>
      <c r="B138" s="214"/>
      <c r="C138" s="367"/>
      <c r="D138" s="597">
        <v>0</v>
      </c>
      <c r="E138" s="368"/>
      <c r="F138" s="591"/>
    </row>
    <row r="139" spans="1:6">
      <c r="A139" s="590">
        <v>129</v>
      </c>
      <c r="B139" s="214"/>
      <c r="C139" s="367"/>
      <c r="D139" s="597">
        <v>0</v>
      </c>
      <c r="E139" s="368"/>
      <c r="F139" s="591"/>
    </row>
    <row r="140" spans="1:6">
      <c r="A140" s="590">
        <v>130</v>
      </c>
      <c r="B140" s="214"/>
      <c r="C140" s="367"/>
      <c r="D140" s="597">
        <v>0</v>
      </c>
      <c r="E140" s="368"/>
      <c r="F140" s="591"/>
    </row>
    <row r="141" spans="1:6">
      <c r="A141" s="590">
        <v>131</v>
      </c>
      <c r="B141" s="214"/>
      <c r="C141" s="367"/>
      <c r="D141" s="597">
        <v>0</v>
      </c>
      <c r="E141" s="368"/>
      <c r="F141" s="591"/>
    </row>
    <row r="142" spans="1:6">
      <c r="A142" s="590">
        <v>132</v>
      </c>
      <c r="B142" s="214"/>
      <c r="C142" s="367"/>
      <c r="D142" s="597">
        <v>0</v>
      </c>
      <c r="E142" s="368"/>
      <c r="F142" s="591"/>
    </row>
    <row r="143" spans="1:6">
      <c r="A143" s="590">
        <v>133</v>
      </c>
      <c r="B143" s="214"/>
      <c r="C143" s="367"/>
      <c r="D143" s="597">
        <v>0</v>
      </c>
      <c r="E143" s="368"/>
      <c r="F143" s="591"/>
    </row>
    <row r="144" spans="1:6">
      <c r="A144" s="590">
        <v>134</v>
      </c>
      <c r="B144" s="214"/>
      <c r="C144" s="367"/>
      <c r="D144" s="597">
        <v>0</v>
      </c>
      <c r="E144" s="368"/>
      <c r="F144" s="591"/>
    </row>
    <row r="145" spans="1:6">
      <c r="A145" s="590">
        <v>135</v>
      </c>
      <c r="B145" s="214"/>
      <c r="C145" s="367"/>
      <c r="D145" s="597">
        <v>0</v>
      </c>
      <c r="E145" s="368"/>
      <c r="F145" s="591"/>
    </row>
    <row r="146" spans="1:6">
      <c r="A146" s="590">
        <v>136</v>
      </c>
      <c r="B146" s="214"/>
      <c r="C146" s="367"/>
      <c r="D146" s="597">
        <v>0</v>
      </c>
      <c r="E146" s="368"/>
      <c r="F146" s="591"/>
    </row>
    <row r="147" spans="1:6">
      <c r="A147" s="590">
        <v>137</v>
      </c>
      <c r="B147" s="214"/>
      <c r="C147" s="367"/>
      <c r="D147" s="597">
        <v>0</v>
      </c>
      <c r="E147" s="368"/>
      <c r="F147" s="591"/>
    </row>
    <row r="148" spans="1:6">
      <c r="A148" s="590">
        <v>138</v>
      </c>
      <c r="B148" s="214"/>
      <c r="C148" s="367"/>
      <c r="D148" s="597">
        <v>0</v>
      </c>
      <c r="E148" s="368"/>
      <c r="F148" s="591"/>
    </row>
    <row r="149" spans="1:6">
      <c r="A149" s="590">
        <v>139</v>
      </c>
      <c r="B149" s="214"/>
      <c r="C149" s="367"/>
      <c r="D149" s="597">
        <v>0</v>
      </c>
      <c r="E149" s="368"/>
      <c r="F149" s="591"/>
    </row>
    <row r="150" spans="1:6">
      <c r="A150" s="590">
        <v>140</v>
      </c>
      <c r="B150" s="214"/>
      <c r="C150" s="367"/>
      <c r="D150" s="597">
        <v>0</v>
      </c>
      <c r="E150" s="368"/>
      <c r="F150" s="591"/>
    </row>
    <row r="151" spans="1:6">
      <c r="A151" s="590">
        <v>141</v>
      </c>
      <c r="B151" s="214"/>
      <c r="C151" s="367"/>
      <c r="D151" s="597">
        <v>0</v>
      </c>
      <c r="E151" s="368"/>
      <c r="F151" s="591"/>
    </row>
    <row r="152" spans="1:6">
      <c r="A152" s="590">
        <v>142</v>
      </c>
      <c r="B152" s="214"/>
      <c r="C152" s="367"/>
      <c r="D152" s="597">
        <v>0</v>
      </c>
      <c r="E152" s="368"/>
      <c r="F152" s="591"/>
    </row>
    <row r="153" spans="1:6">
      <c r="A153" s="590">
        <v>143</v>
      </c>
      <c r="B153" s="367"/>
      <c r="C153" s="367"/>
      <c r="D153" s="597">
        <v>0</v>
      </c>
      <c r="E153" s="367"/>
      <c r="F153" s="592"/>
    </row>
    <row r="154" spans="1:6">
      <c r="A154" s="590">
        <v>144</v>
      </c>
      <c r="B154" s="367"/>
      <c r="C154" s="367"/>
      <c r="D154" s="597">
        <v>0</v>
      </c>
      <c r="E154" s="367"/>
      <c r="F154" s="592"/>
    </row>
    <row r="155" spans="1:6">
      <c r="A155" s="590">
        <v>145</v>
      </c>
      <c r="B155" s="367"/>
      <c r="C155" s="367"/>
      <c r="D155" s="597">
        <v>0</v>
      </c>
      <c r="E155" s="367"/>
      <c r="F155" s="592"/>
    </row>
    <row r="156" spans="1:6">
      <c r="A156" s="590">
        <v>146</v>
      </c>
      <c r="B156" s="367"/>
      <c r="C156" s="367"/>
      <c r="D156" s="597">
        <v>0</v>
      </c>
      <c r="E156" s="367"/>
      <c r="F156" s="592"/>
    </row>
    <row r="157" spans="1:6">
      <c r="A157" s="590">
        <v>147</v>
      </c>
      <c r="B157" s="367"/>
      <c r="C157" s="367"/>
      <c r="D157" s="597">
        <v>0</v>
      </c>
      <c r="E157" s="367"/>
      <c r="F157" s="592"/>
    </row>
    <row r="158" spans="1:6">
      <c r="A158" s="590">
        <v>148</v>
      </c>
      <c r="B158" s="214"/>
      <c r="C158" s="367"/>
      <c r="D158" s="597">
        <v>0</v>
      </c>
      <c r="E158" s="367"/>
      <c r="F158" s="592"/>
    </row>
    <row r="159" spans="1:6">
      <c r="A159" s="590">
        <v>149</v>
      </c>
      <c r="B159" s="214"/>
      <c r="C159" s="367"/>
      <c r="D159" s="597">
        <v>0</v>
      </c>
      <c r="E159" s="368"/>
      <c r="F159" s="591"/>
    </row>
    <row r="160" spans="1:6" ht="13.5" thickBot="1">
      <c r="A160" s="593">
        <v>150</v>
      </c>
      <c r="B160" s="336"/>
      <c r="C160" s="594"/>
      <c r="D160" s="598">
        <v>0</v>
      </c>
      <c r="E160" s="595"/>
      <c r="F160" s="596"/>
    </row>
    <row r="161" spans="1:6" ht="28.5" customHeight="1" thickBot="1">
      <c r="A161" s="838" t="s">
        <v>2140</v>
      </c>
      <c r="B161" s="838"/>
      <c r="C161" s="328"/>
      <c r="D161" s="328"/>
      <c r="E161" s="328"/>
      <c r="F161" s="328"/>
    </row>
    <row r="162" spans="1:6">
      <c r="A162" s="588"/>
      <c r="B162" s="304" t="s">
        <v>174</v>
      </c>
      <c r="C162" s="304" t="s">
        <v>447</v>
      </c>
      <c r="D162" s="304" t="s">
        <v>91</v>
      </c>
      <c r="E162" s="304" t="s">
        <v>448</v>
      </c>
      <c r="F162" s="305" t="s">
        <v>449</v>
      </c>
    </row>
    <row r="163" spans="1:6">
      <c r="A163" s="268" t="s">
        <v>106</v>
      </c>
      <c r="B163" s="257"/>
      <c r="C163" s="257"/>
      <c r="D163" s="421">
        <f>SUM(D164:D313)</f>
        <v>0</v>
      </c>
      <c r="E163" s="257"/>
      <c r="F163" s="589"/>
    </row>
    <row r="164" spans="1:6">
      <c r="A164" s="590">
        <v>1</v>
      </c>
      <c r="B164" s="214"/>
      <c r="C164" s="367"/>
      <c r="D164" s="597">
        <v>0</v>
      </c>
      <c r="E164" s="368"/>
      <c r="F164" s="591"/>
    </row>
    <row r="165" spans="1:6">
      <c r="A165" s="590">
        <v>2</v>
      </c>
      <c r="B165" s="214"/>
      <c r="C165" s="367"/>
      <c r="D165" s="597">
        <v>0</v>
      </c>
      <c r="E165" s="368"/>
      <c r="F165" s="591"/>
    </row>
    <row r="166" spans="1:6">
      <c r="A166" s="590">
        <v>3</v>
      </c>
      <c r="B166" s="214"/>
      <c r="C166" s="367"/>
      <c r="D166" s="597">
        <v>0</v>
      </c>
      <c r="E166" s="368"/>
      <c r="F166" s="591"/>
    </row>
    <row r="167" spans="1:6">
      <c r="A167" s="590">
        <v>4</v>
      </c>
      <c r="B167" s="214"/>
      <c r="C167" s="367"/>
      <c r="D167" s="597">
        <v>0</v>
      </c>
      <c r="E167" s="368"/>
      <c r="F167" s="591"/>
    </row>
    <row r="168" spans="1:6">
      <c r="A168" s="590">
        <v>5</v>
      </c>
      <c r="B168" s="214"/>
      <c r="C168" s="367"/>
      <c r="D168" s="597">
        <v>0</v>
      </c>
      <c r="E168" s="368"/>
      <c r="F168" s="591"/>
    </row>
    <row r="169" spans="1:6">
      <c r="A169" s="590">
        <v>6</v>
      </c>
      <c r="B169" s="214"/>
      <c r="C169" s="367"/>
      <c r="D169" s="597">
        <v>0</v>
      </c>
      <c r="E169" s="368"/>
      <c r="F169" s="591"/>
    </row>
    <row r="170" spans="1:6">
      <c r="A170" s="590">
        <v>7</v>
      </c>
      <c r="B170" s="214"/>
      <c r="C170" s="367"/>
      <c r="D170" s="597">
        <v>0</v>
      </c>
      <c r="E170" s="368"/>
      <c r="F170" s="591"/>
    </row>
    <row r="171" spans="1:6">
      <c r="A171" s="590">
        <v>8</v>
      </c>
      <c r="B171" s="214"/>
      <c r="C171" s="367"/>
      <c r="D171" s="597">
        <v>0</v>
      </c>
      <c r="E171" s="368"/>
      <c r="F171" s="591"/>
    </row>
    <row r="172" spans="1:6">
      <c r="A172" s="590">
        <v>9</v>
      </c>
      <c r="B172" s="214"/>
      <c r="C172" s="367"/>
      <c r="D172" s="597">
        <v>0</v>
      </c>
      <c r="E172" s="368"/>
      <c r="F172" s="591"/>
    </row>
    <row r="173" spans="1:6">
      <c r="A173" s="590">
        <v>10</v>
      </c>
      <c r="B173" s="214"/>
      <c r="C173" s="367"/>
      <c r="D173" s="597">
        <v>0</v>
      </c>
      <c r="E173" s="368"/>
      <c r="F173" s="591"/>
    </row>
    <row r="174" spans="1:6">
      <c r="A174" s="590">
        <v>11</v>
      </c>
      <c r="B174" s="214"/>
      <c r="C174" s="367"/>
      <c r="D174" s="597">
        <v>0</v>
      </c>
      <c r="E174" s="368"/>
      <c r="F174" s="591"/>
    </row>
    <row r="175" spans="1:6">
      <c r="A175" s="590">
        <v>12</v>
      </c>
      <c r="B175" s="214"/>
      <c r="C175" s="367"/>
      <c r="D175" s="597">
        <v>0</v>
      </c>
      <c r="E175" s="368"/>
      <c r="F175" s="591"/>
    </row>
    <row r="176" spans="1:6">
      <c r="A176" s="590">
        <v>13</v>
      </c>
      <c r="B176" s="214"/>
      <c r="C176" s="367"/>
      <c r="D176" s="597">
        <v>0</v>
      </c>
      <c r="E176" s="368"/>
      <c r="F176" s="591"/>
    </row>
    <row r="177" spans="1:6">
      <c r="A177" s="590">
        <v>14</v>
      </c>
      <c r="B177" s="214"/>
      <c r="C177" s="367"/>
      <c r="D177" s="597">
        <v>0</v>
      </c>
      <c r="E177" s="368"/>
      <c r="F177" s="591"/>
    </row>
    <row r="178" spans="1:6">
      <c r="A178" s="590">
        <v>15</v>
      </c>
      <c r="B178" s="214"/>
      <c r="C178" s="367"/>
      <c r="D178" s="597">
        <v>0</v>
      </c>
      <c r="E178" s="368"/>
      <c r="F178" s="591"/>
    </row>
    <row r="179" spans="1:6">
      <c r="A179" s="590">
        <v>16</v>
      </c>
      <c r="B179" s="214"/>
      <c r="C179" s="367"/>
      <c r="D179" s="597">
        <v>0</v>
      </c>
      <c r="E179" s="368"/>
      <c r="F179" s="591"/>
    </row>
    <row r="180" spans="1:6">
      <c r="A180" s="590">
        <v>17</v>
      </c>
      <c r="B180" s="214"/>
      <c r="C180" s="367"/>
      <c r="D180" s="597">
        <v>0</v>
      </c>
      <c r="E180" s="368"/>
      <c r="F180" s="591"/>
    </row>
    <row r="181" spans="1:6">
      <c r="A181" s="590">
        <v>18</v>
      </c>
      <c r="B181" s="214"/>
      <c r="C181" s="367"/>
      <c r="D181" s="597">
        <v>0</v>
      </c>
      <c r="E181" s="368"/>
      <c r="F181" s="591"/>
    </row>
    <row r="182" spans="1:6">
      <c r="A182" s="590">
        <v>19</v>
      </c>
      <c r="B182" s="214"/>
      <c r="C182" s="367"/>
      <c r="D182" s="597">
        <v>0</v>
      </c>
      <c r="E182" s="368"/>
      <c r="F182" s="591"/>
    </row>
    <row r="183" spans="1:6">
      <c r="A183" s="590">
        <v>20</v>
      </c>
      <c r="B183" s="214"/>
      <c r="C183" s="367"/>
      <c r="D183" s="597">
        <v>0</v>
      </c>
      <c r="E183" s="368"/>
      <c r="F183" s="591"/>
    </row>
    <row r="184" spans="1:6">
      <c r="A184" s="590">
        <v>21</v>
      </c>
      <c r="B184" s="214"/>
      <c r="C184" s="367"/>
      <c r="D184" s="597">
        <v>0</v>
      </c>
      <c r="E184" s="368"/>
      <c r="F184" s="591"/>
    </row>
    <row r="185" spans="1:6">
      <c r="A185" s="590">
        <v>22</v>
      </c>
      <c r="B185" s="214"/>
      <c r="C185" s="367"/>
      <c r="D185" s="597">
        <v>0</v>
      </c>
      <c r="E185" s="368"/>
      <c r="F185" s="591"/>
    </row>
    <row r="186" spans="1:6">
      <c r="A186" s="590">
        <v>23</v>
      </c>
      <c r="B186" s="214"/>
      <c r="C186" s="367"/>
      <c r="D186" s="597">
        <v>0</v>
      </c>
      <c r="E186" s="368"/>
      <c r="F186" s="591"/>
    </row>
    <row r="187" spans="1:6">
      <c r="A187" s="590">
        <v>24</v>
      </c>
      <c r="B187" s="214"/>
      <c r="C187" s="367"/>
      <c r="D187" s="597">
        <v>0</v>
      </c>
      <c r="E187" s="368"/>
      <c r="F187" s="591"/>
    </row>
    <row r="188" spans="1:6">
      <c r="A188" s="590">
        <v>25</v>
      </c>
      <c r="B188" s="214"/>
      <c r="C188" s="367"/>
      <c r="D188" s="597">
        <v>0</v>
      </c>
      <c r="E188" s="368"/>
      <c r="F188" s="591"/>
    </row>
    <row r="189" spans="1:6">
      <c r="A189" s="590">
        <v>26</v>
      </c>
      <c r="B189" s="214"/>
      <c r="C189" s="367"/>
      <c r="D189" s="597">
        <v>0</v>
      </c>
      <c r="E189" s="368"/>
      <c r="F189" s="591"/>
    </row>
    <row r="190" spans="1:6">
      <c r="A190" s="590">
        <v>27</v>
      </c>
      <c r="B190" s="214"/>
      <c r="C190" s="367"/>
      <c r="D190" s="597">
        <v>0</v>
      </c>
      <c r="E190" s="368"/>
      <c r="F190" s="591"/>
    </row>
    <row r="191" spans="1:6">
      <c r="A191" s="590">
        <v>28</v>
      </c>
      <c r="B191" s="214"/>
      <c r="C191" s="367"/>
      <c r="D191" s="597">
        <v>0</v>
      </c>
      <c r="E191" s="368"/>
      <c r="F191" s="591"/>
    </row>
    <row r="192" spans="1:6">
      <c r="A192" s="590">
        <v>29</v>
      </c>
      <c r="B192" s="214"/>
      <c r="C192" s="367"/>
      <c r="D192" s="597">
        <v>0</v>
      </c>
      <c r="E192" s="368"/>
      <c r="F192" s="591"/>
    </row>
    <row r="193" spans="1:6">
      <c r="A193" s="590">
        <v>30</v>
      </c>
      <c r="B193" s="214"/>
      <c r="C193" s="367"/>
      <c r="D193" s="597">
        <v>0</v>
      </c>
      <c r="E193" s="368"/>
      <c r="F193" s="591"/>
    </row>
    <row r="194" spans="1:6">
      <c r="A194" s="590">
        <v>31</v>
      </c>
      <c r="B194" s="214"/>
      <c r="C194" s="367"/>
      <c r="D194" s="597">
        <v>0</v>
      </c>
      <c r="E194" s="368"/>
      <c r="F194" s="591"/>
    </row>
    <row r="195" spans="1:6">
      <c r="A195" s="590">
        <v>32</v>
      </c>
      <c r="B195" s="214"/>
      <c r="C195" s="367"/>
      <c r="D195" s="597">
        <v>0</v>
      </c>
      <c r="E195" s="368"/>
      <c r="F195" s="591"/>
    </row>
    <row r="196" spans="1:6">
      <c r="A196" s="590">
        <v>33</v>
      </c>
      <c r="B196" s="214"/>
      <c r="C196" s="367"/>
      <c r="D196" s="597">
        <v>0</v>
      </c>
      <c r="E196" s="368"/>
      <c r="F196" s="591"/>
    </row>
    <row r="197" spans="1:6">
      <c r="A197" s="590">
        <v>34</v>
      </c>
      <c r="B197" s="214"/>
      <c r="C197" s="367"/>
      <c r="D197" s="597">
        <v>0</v>
      </c>
      <c r="E197" s="368"/>
      <c r="F197" s="591"/>
    </row>
    <row r="198" spans="1:6">
      <c r="A198" s="590">
        <v>35</v>
      </c>
      <c r="B198" s="214"/>
      <c r="C198" s="367"/>
      <c r="D198" s="597">
        <v>0</v>
      </c>
      <c r="E198" s="368"/>
      <c r="F198" s="591"/>
    </row>
    <row r="199" spans="1:6">
      <c r="A199" s="590">
        <v>36</v>
      </c>
      <c r="B199" s="214"/>
      <c r="C199" s="367"/>
      <c r="D199" s="597">
        <v>0</v>
      </c>
      <c r="E199" s="368"/>
      <c r="F199" s="591"/>
    </row>
    <row r="200" spans="1:6">
      <c r="A200" s="590">
        <v>37</v>
      </c>
      <c r="B200" s="214"/>
      <c r="C200" s="367"/>
      <c r="D200" s="597">
        <v>0</v>
      </c>
      <c r="E200" s="368"/>
      <c r="F200" s="591"/>
    </row>
    <row r="201" spans="1:6">
      <c r="A201" s="590">
        <v>38</v>
      </c>
      <c r="B201" s="214"/>
      <c r="C201" s="367"/>
      <c r="D201" s="597">
        <v>0</v>
      </c>
      <c r="E201" s="368"/>
      <c r="F201" s="591"/>
    </row>
    <row r="202" spans="1:6">
      <c r="A202" s="590">
        <v>39</v>
      </c>
      <c r="B202" s="214"/>
      <c r="C202" s="367"/>
      <c r="D202" s="597">
        <v>0</v>
      </c>
      <c r="E202" s="368"/>
      <c r="F202" s="591"/>
    </row>
    <row r="203" spans="1:6">
      <c r="A203" s="590">
        <v>40</v>
      </c>
      <c r="B203" s="214"/>
      <c r="C203" s="367"/>
      <c r="D203" s="597">
        <v>0</v>
      </c>
      <c r="E203" s="368"/>
      <c r="F203" s="591"/>
    </row>
    <row r="204" spans="1:6">
      <c r="A204" s="590">
        <v>41</v>
      </c>
      <c r="B204" s="214"/>
      <c r="C204" s="367"/>
      <c r="D204" s="597">
        <v>0</v>
      </c>
      <c r="E204" s="368"/>
      <c r="F204" s="591"/>
    </row>
    <row r="205" spans="1:6">
      <c r="A205" s="590">
        <v>42</v>
      </c>
      <c r="B205" s="214"/>
      <c r="C205" s="367"/>
      <c r="D205" s="597">
        <v>0</v>
      </c>
      <c r="E205" s="368"/>
      <c r="F205" s="591"/>
    </row>
    <row r="206" spans="1:6">
      <c r="A206" s="590">
        <v>43</v>
      </c>
      <c r="B206" s="214"/>
      <c r="C206" s="367"/>
      <c r="D206" s="597">
        <v>0</v>
      </c>
      <c r="E206" s="368"/>
      <c r="F206" s="591"/>
    </row>
    <row r="207" spans="1:6">
      <c r="A207" s="590">
        <v>44</v>
      </c>
      <c r="B207" s="214"/>
      <c r="C207" s="367"/>
      <c r="D207" s="597">
        <v>0</v>
      </c>
      <c r="E207" s="368"/>
      <c r="F207" s="591"/>
    </row>
    <row r="208" spans="1:6">
      <c r="A208" s="590">
        <v>45</v>
      </c>
      <c r="B208" s="214"/>
      <c r="C208" s="367"/>
      <c r="D208" s="597">
        <v>0</v>
      </c>
      <c r="E208" s="368"/>
      <c r="F208" s="591"/>
    </row>
    <row r="209" spans="1:6">
      <c r="A209" s="590">
        <v>46</v>
      </c>
      <c r="B209" s="214"/>
      <c r="C209" s="367"/>
      <c r="D209" s="597">
        <v>0</v>
      </c>
      <c r="E209" s="368"/>
      <c r="F209" s="591"/>
    </row>
    <row r="210" spans="1:6">
      <c r="A210" s="590">
        <v>47</v>
      </c>
      <c r="B210" s="214"/>
      <c r="C210" s="367"/>
      <c r="D210" s="597">
        <v>0</v>
      </c>
      <c r="E210" s="368"/>
      <c r="F210" s="591"/>
    </row>
    <row r="211" spans="1:6">
      <c r="A211" s="590">
        <v>48</v>
      </c>
      <c r="B211" s="214"/>
      <c r="C211" s="367"/>
      <c r="D211" s="597">
        <v>0</v>
      </c>
      <c r="E211" s="368"/>
      <c r="F211" s="591"/>
    </row>
    <row r="212" spans="1:6">
      <c r="A212" s="590">
        <v>49</v>
      </c>
      <c r="B212" s="214"/>
      <c r="C212" s="367"/>
      <c r="D212" s="597">
        <v>0</v>
      </c>
      <c r="E212" s="368"/>
      <c r="F212" s="591"/>
    </row>
    <row r="213" spans="1:6">
      <c r="A213" s="590">
        <v>50</v>
      </c>
      <c r="B213" s="214"/>
      <c r="C213" s="367"/>
      <c r="D213" s="597">
        <v>0</v>
      </c>
      <c r="E213" s="368"/>
      <c r="F213" s="591"/>
    </row>
    <row r="214" spans="1:6">
      <c r="A214" s="590">
        <v>51</v>
      </c>
      <c r="B214" s="214"/>
      <c r="C214" s="367"/>
      <c r="D214" s="597">
        <v>0</v>
      </c>
      <c r="E214" s="368"/>
      <c r="F214" s="591"/>
    </row>
    <row r="215" spans="1:6">
      <c r="A215" s="590">
        <v>52</v>
      </c>
      <c r="B215" s="214"/>
      <c r="C215" s="367"/>
      <c r="D215" s="597">
        <v>0</v>
      </c>
      <c r="E215" s="368"/>
      <c r="F215" s="591"/>
    </row>
    <row r="216" spans="1:6">
      <c r="A216" s="590">
        <v>53</v>
      </c>
      <c r="B216" s="214"/>
      <c r="C216" s="367"/>
      <c r="D216" s="597">
        <v>0</v>
      </c>
      <c r="E216" s="368"/>
      <c r="F216" s="591"/>
    </row>
    <row r="217" spans="1:6">
      <c r="A217" s="590">
        <v>54</v>
      </c>
      <c r="B217" s="214"/>
      <c r="C217" s="367"/>
      <c r="D217" s="597">
        <v>0</v>
      </c>
      <c r="E217" s="368"/>
      <c r="F217" s="591"/>
    </row>
    <row r="218" spans="1:6">
      <c r="A218" s="590">
        <v>55</v>
      </c>
      <c r="B218" s="214"/>
      <c r="C218" s="367"/>
      <c r="D218" s="597">
        <v>0</v>
      </c>
      <c r="E218" s="368"/>
      <c r="F218" s="591"/>
    </row>
    <row r="219" spans="1:6">
      <c r="A219" s="590">
        <v>56</v>
      </c>
      <c r="B219" s="214"/>
      <c r="C219" s="367"/>
      <c r="D219" s="597">
        <v>0</v>
      </c>
      <c r="E219" s="368"/>
      <c r="F219" s="591"/>
    </row>
    <row r="220" spans="1:6">
      <c r="A220" s="590">
        <v>57</v>
      </c>
      <c r="B220" s="214"/>
      <c r="C220" s="367"/>
      <c r="D220" s="597">
        <v>0</v>
      </c>
      <c r="E220" s="368"/>
      <c r="F220" s="591"/>
    </row>
    <row r="221" spans="1:6">
      <c r="A221" s="590">
        <v>58</v>
      </c>
      <c r="B221" s="214"/>
      <c r="C221" s="367"/>
      <c r="D221" s="597">
        <v>0</v>
      </c>
      <c r="E221" s="368"/>
      <c r="F221" s="591"/>
    </row>
    <row r="222" spans="1:6">
      <c r="A222" s="590">
        <v>59</v>
      </c>
      <c r="B222" s="214"/>
      <c r="C222" s="367"/>
      <c r="D222" s="597">
        <v>0</v>
      </c>
      <c r="E222" s="368"/>
      <c r="F222" s="591"/>
    </row>
    <row r="223" spans="1:6">
      <c r="A223" s="590">
        <v>60</v>
      </c>
      <c r="B223" s="214"/>
      <c r="C223" s="367"/>
      <c r="D223" s="597">
        <v>0</v>
      </c>
      <c r="E223" s="368"/>
      <c r="F223" s="591"/>
    </row>
    <row r="224" spans="1:6">
      <c r="A224" s="590">
        <v>61</v>
      </c>
      <c r="B224" s="214"/>
      <c r="C224" s="367"/>
      <c r="D224" s="597">
        <v>0</v>
      </c>
      <c r="E224" s="368"/>
      <c r="F224" s="591"/>
    </row>
    <row r="225" spans="1:6">
      <c r="A225" s="590">
        <v>62</v>
      </c>
      <c r="B225" s="214"/>
      <c r="C225" s="367"/>
      <c r="D225" s="597">
        <v>0</v>
      </c>
      <c r="E225" s="368"/>
      <c r="F225" s="591"/>
    </row>
    <row r="226" spans="1:6">
      <c r="A226" s="590">
        <v>63</v>
      </c>
      <c r="B226" s="214"/>
      <c r="C226" s="367"/>
      <c r="D226" s="597">
        <v>0</v>
      </c>
      <c r="E226" s="368"/>
      <c r="F226" s="591"/>
    </row>
    <row r="227" spans="1:6">
      <c r="A227" s="590">
        <v>64</v>
      </c>
      <c r="B227" s="214"/>
      <c r="C227" s="367"/>
      <c r="D227" s="597">
        <v>0</v>
      </c>
      <c r="E227" s="368"/>
      <c r="F227" s="591"/>
    </row>
    <row r="228" spans="1:6">
      <c r="A228" s="590">
        <v>65</v>
      </c>
      <c r="B228" s="214"/>
      <c r="C228" s="367"/>
      <c r="D228" s="597">
        <v>0</v>
      </c>
      <c r="E228" s="368"/>
      <c r="F228" s="591"/>
    </row>
    <row r="229" spans="1:6">
      <c r="A229" s="590">
        <v>66</v>
      </c>
      <c r="B229" s="214"/>
      <c r="C229" s="367"/>
      <c r="D229" s="597">
        <v>0</v>
      </c>
      <c r="E229" s="368"/>
      <c r="F229" s="591"/>
    </row>
    <row r="230" spans="1:6">
      <c r="A230" s="590">
        <v>67</v>
      </c>
      <c r="B230" s="214"/>
      <c r="C230" s="367"/>
      <c r="D230" s="597">
        <v>0</v>
      </c>
      <c r="E230" s="368"/>
      <c r="F230" s="591"/>
    </row>
    <row r="231" spans="1:6">
      <c r="A231" s="590">
        <v>68</v>
      </c>
      <c r="B231" s="214"/>
      <c r="C231" s="367"/>
      <c r="D231" s="597">
        <v>0</v>
      </c>
      <c r="E231" s="368"/>
      <c r="F231" s="591"/>
    </row>
    <row r="232" spans="1:6">
      <c r="A232" s="590">
        <v>69</v>
      </c>
      <c r="B232" s="214"/>
      <c r="C232" s="367"/>
      <c r="D232" s="597">
        <v>0</v>
      </c>
      <c r="E232" s="368"/>
      <c r="F232" s="591"/>
    </row>
    <row r="233" spans="1:6">
      <c r="A233" s="590">
        <v>70</v>
      </c>
      <c r="B233" s="214"/>
      <c r="C233" s="367"/>
      <c r="D233" s="597">
        <v>0</v>
      </c>
      <c r="E233" s="368"/>
      <c r="F233" s="591"/>
    </row>
    <row r="234" spans="1:6">
      <c r="A234" s="590">
        <v>71</v>
      </c>
      <c r="B234" s="214"/>
      <c r="C234" s="367"/>
      <c r="D234" s="597">
        <v>0</v>
      </c>
      <c r="E234" s="368"/>
      <c r="F234" s="591"/>
    </row>
    <row r="235" spans="1:6">
      <c r="A235" s="590">
        <v>72</v>
      </c>
      <c r="B235" s="214"/>
      <c r="C235" s="367"/>
      <c r="D235" s="597">
        <v>0</v>
      </c>
      <c r="E235" s="368"/>
      <c r="F235" s="591"/>
    </row>
    <row r="236" spans="1:6">
      <c r="A236" s="590">
        <v>73</v>
      </c>
      <c r="B236" s="214"/>
      <c r="C236" s="367"/>
      <c r="D236" s="597">
        <v>0</v>
      </c>
      <c r="E236" s="368"/>
      <c r="F236" s="591"/>
    </row>
    <row r="237" spans="1:6">
      <c r="A237" s="590">
        <v>74</v>
      </c>
      <c r="B237" s="214"/>
      <c r="C237" s="367"/>
      <c r="D237" s="597">
        <v>0</v>
      </c>
      <c r="E237" s="368"/>
      <c r="F237" s="591"/>
    </row>
    <row r="238" spans="1:6">
      <c r="A238" s="590">
        <v>75</v>
      </c>
      <c r="B238" s="214"/>
      <c r="C238" s="367"/>
      <c r="D238" s="597">
        <v>0</v>
      </c>
      <c r="E238" s="368"/>
      <c r="F238" s="591"/>
    </row>
    <row r="239" spans="1:6">
      <c r="A239" s="590">
        <v>76</v>
      </c>
      <c r="B239" s="214"/>
      <c r="C239" s="367"/>
      <c r="D239" s="597">
        <v>0</v>
      </c>
      <c r="E239" s="368"/>
      <c r="F239" s="591"/>
    </row>
    <row r="240" spans="1:6">
      <c r="A240" s="590">
        <v>77</v>
      </c>
      <c r="B240" s="214"/>
      <c r="C240" s="367"/>
      <c r="D240" s="597">
        <v>0</v>
      </c>
      <c r="E240" s="368"/>
      <c r="F240" s="591"/>
    </row>
    <row r="241" spans="1:6">
      <c r="A241" s="590">
        <v>78</v>
      </c>
      <c r="B241" s="214"/>
      <c r="C241" s="367"/>
      <c r="D241" s="597">
        <v>0</v>
      </c>
      <c r="E241" s="368"/>
      <c r="F241" s="591"/>
    </row>
    <row r="242" spans="1:6">
      <c r="A242" s="590">
        <v>79</v>
      </c>
      <c r="B242" s="214"/>
      <c r="C242" s="367"/>
      <c r="D242" s="597">
        <v>0</v>
      </c>
      <c r="E242" s="368"/>
      <c r="F242" s="591"/>
    </row>
    <row r="243" spans="1:6">
      <c r="A243" s="590">
        <v>80</v>
      </c>
      <c r="B243" s="214"/>
      <c r="C243" s="367"/>
      <c r="D243" s="597">
        <v>0</v>
      </c>
      <c r="E243" s="368"/>
      <c r="F243" s="591"/>
    </row>
    <row r="244" spans="1:6">
      <c r="A244" s="590">
        <v>81</v>
      </c>
      <c r="B244" s="214"/>
      <c r="C244" s="367"/>
      <c r="D244" s="597">
        <v>0</v>
      </c>
      <c r="E244" s="368"/>
      <c r="F244" s="591"/>
    </row>
    <row r="245" spans="1:6">
      <c r="A245" s="590">
        <v>82</v>
      </c>
      <c r="B245" s="214"/>
      <c r="C245" s="367"/>
      <c r="D245" s="597">
        <v>0</v>
      </c>
      <c r="E245" s="368"/>
      <c r="F245" s="591"/>
    </row>
    <row r="246" spans="1:6">
      <c r="A246" s="590">
        <v>83</v>
      </c>
      <c r="B246" s="214"/>
      <c r="C246" s="367"/>
      <c r="D246" s="597">
        <v>0</v>
      </c>
      <c r="E246" s="368"/>
      <c r="F246" s="591"/>
    </row>
    <row r="247" spans="1:6">
      <c r="A247" s="590">
        <v>84</v>
      </c>
      <c r="B247" s="214"/>
      <c r="C247" s="367"/>
      <c r="D247" s="597">
        <v>0</v>
      </c>
      <c r="E247" s="368"/>
      <c r="F247" s="591"/>
    </row>
    <row r="248" spans="1:6">
      <c r="A248" s="590">
        <v>85</v>
      </c>
      <c r="B248" s="214"/>
      <c r="C248" s="367"/>
      <c r="D248" s="597">
        <v>0</v>
      </c>
      <c r="E248" s="368"/>
      <c r="F248" s="591"/>
    </row>
    <row r="249" spans="1:6">
      <c r="A249" s="590">
        <v>86</v>
      </c>
      <c r="B249" s="214"/>
      <c r="C249" s="367"/>
      <c r="D249" s="597">
        <v>0</v>
      </c>
      <c r="E249" s="368"/>
      <c r="F249" s="591"/>
    </row>
    <row r="250" spans="1:6">
      <c r="A250" s="590">
        <v>87</v>
      </c>
      <c r="B250" s="214"/>
      <c r="C250" s="367"/>
      <c r="D250" s="597">
        <v>0</v>
      </c>
      <c r="E250" s="368"/>
      <c r="F250" s="591"/>
    </row>
    <row r="251" spans="1:6">
      <c r="A251" s="590">
        <v>88</v>
      </c>
      <c r="B251" s="214"/>
      <c r="C251" s="367"/>
      <c r="D251" s="597">
        <v>0</v>
      </c>
      <c r="E251" s="368"/>
      <c r="F251" s="591"/>
    </row>
    <row r="252" spans="1:6">
      <c r="A252" s="590">
        <v>89</v>
      </c>
      <c r="B252" s="214"/>
      <c r="C252" s="367"/>
      <c r="D252" s="597">
        <v>0</v>
      </c>
      <c r="E252" s="368"/>
      <c r="F252" s="591"/>
    </row>
    <row r="253" spans="1:6">
      <c r="A253" s="590">
        <v>90</v>
      </c>
      <c r="B253" s="214"/>
      <c r="C253" s="367"/>
      <c r="D253" s="597">
        <v>0</v>
      </c>
      <c r="E253" s="368"/>
      <c r="F253" s="591"/>
    </row>
    <row r="254" spans="1:6">
      <c r="A254" s="590">
        <v>91</v>
      </c>
      <c r="B254" s="214"/>
      <c r="C254" s="367"/>
      <c r="D254" s="597">
        <v>0</v>
      </c>
      <c r="E254" s="368"/>
      <c r="F254" s="591"/>
    </row>
    <row r="255" spans="1:6">
      <c r="A255" s="590">
        <v>92</v>
      </c>
      <c r="B255" s="214"/>
      <c r="C255" s="367"/>
      <c r="D255" s="597">
        <v>0</v>
      </c>
      <c r="E255" s="368"/>
      <c r="F255" s="591"/>
    </row>
    <row r="256" spans="1:6">
      <c r="A256" s="590">
        <v>93</v>
      </c>
      <c r="B256" s="214"/>
      <c r="C256" s="367"/>
      <c r="D256" s="597">
        <v>0</v>
      </c>
      <c r="E256" s="368"/>
      <c r="F256" s="591"/>
    </row>
    <row r="257" spans="1:6">
      <c r="A257" s="590">
        <v>94</v>
      </c>
      <c r="B257" s="214"/>
      <c r="C257" s="367"/>
      <c r="D257" s="597">
        <v>0</v>
      </c>
      <c r="E257" s="368"/>
      <c r="F257" s="591"/>
    </row>
    <row r="258" spans="1:6">
      <c r="A258" s="590">
        <v>95</v>
      </c>
      <c r="B258" s="214"/>
      <c r="C258" s="367"/>
      <c r="D258" s="597">
        <v>0</v>
      </c>
      <c r="E258" s="368"/>
      <c r="F258" s="591"/>
    </row>
    <row r="259" spans="1:6">
      <c r="A259" s="590">
        <v>96</v>
      </c>
      <c r="B259" s="214"/>
      <c r="C259" s="367"/>
      <c r="D259" s="597">
        <v>0</v>
      </c>
      <c r="E259" s="368"/>
      <c r="F259" s="591"/>
    </row>
    <row r="260" spans="1:6">
      <c r="A260" s="590">
        <v>97</v>
      </c>
      <c r="B260" s="214"/>
      <c r="C260" s="367"/>
      <c r="D260" s="597">
        <v>0</v>
      </c>
      <c r="E260" s="368"/>
      <c r="F260" s="591"/>
    </row>
    <row r="261" spans="1:6">
      <c r="A261" s="590">
        <v>98</v>
      </c>
      <c r="B261" s="214"/>
      <c r="C261" s="367"/>
      <c r="D261" s="597">
        <v>0</v>
      </c>
      <c r="E261" s="368"/>
      <c r="F261" s="591"/>
    </row>
    <row r="262" spans="1:6">
      <c r="A262" s="590">
        <v>99</v>
      </c>
      <c r="B262" s="214"/>
      <c r="C262" s="367"/>
      <c r="D262" s="597">
        <v>0</v>
      </c>
      <c r="E262" s="368"/>
      <c r="F262" s="591"/>
    </row>
    <row r="263" spans="1:6">
      <c r="A263" s="590">
        <v>100</v>
      </c>
      <c r="B263" s="214"/>
      <c r="C263" s="367"/>
      <c r="D263" s="597">
        <v>0</v>
      </c>
      <c r="E263" s="368"/>
      <c r="F263" s="591"/>
    </row>
    <row r="264" spans="1:6">
      <c r="A264" s="590">
        <v>101</v>
      </c>
      <c r="B264" s="214"/>
      <c r="C264" s="367"/>
      <c r="D264" s="597">
        <v>0</v>
      </c>
      <c r="E264" s="368"/>
      <c r="F264" s="591"/>
    </row>
    <row r="265" spans="1:6">
      <c r="A265" s="590">
        <v>102</v>
      </c>
      <c r="B265" s="214"/>
      <c r="C265" s="367"/>
      <c r="D265" s="597">
        <v>0</v>
      </c>
      <c r="E265" s="368"/>
      <c r="F265" s="591"/>
    </row>
    <row r="266" spans="1:6">
      <c r="A266" s="590">
        <v>103</v>
      </c>
      <c r="B266" s="214"/>
      <c r="C266" s="367"/>
      <c r="D266" s="597">
        <v>0</v>
      </c>
      <c r="E266" s="368"/>
      <c r="F266" s="591"/>
    </row>
    <row r="267" spans="1:6">
      <c r="A267" s="590">
        <v>104</v>
      </c>
      <c r="B267" s="214"/>
      <c r="C267" s="367"/>
      <c r="D267" s="597">
        <v>0</v>
      </c>
      <c r="E267" s="368"/>
      <c r="F267" s="591"/>
    </row>
    <row r="268" spans="1:6">
      <c r="A268" s="590">
        <v>105</v>
      </c>
      <c r="B268" s="214"/>
      <c r="C268" s="367"/>
      <c r="D268" s="597">
        <v>0</v>
      </c>
      <c r="E268" s="368"/>
      <c r="F268" s="591"/>
    </row>
    <row r="269" spans="1:6">
      <c r="A269" s="590">
        <v>106</v>
      </c>
      <c r="B269" s="214"/>
      <c r="C269" s="367"/>
      <c r="D269" s="597">
        <v>0</v>
      </c>
      <c r="E269" s="368"/>
      <c r="F269" s="591"/>
    </row>
    <row r="270" spans="1:6">
      <c r="A270" s="590">
        <v>107</v>
      </c>
      <c r="B270" s="214"/>
      <c r="C270" s="367"/>
      <c r="D270" s="597">
        <v>0</v>
      </c>
      <c r="E270" s="368"/>
      <c r="F270" s="591"/>
    </row>
    <row r="271" spans="1:6">
      <c r="A271" s="590">
        <v>108</v>
      </c>
      <c r="B271" s="214"/>
      <c r="C271" s="367"/>
      <c r="D271" s="597">
        <v>0</v>
      </c>
      <c r="E271" s="368"/>
      <c r="F271" s="591"/>
    </row>
    <row r="272" spans="1:6">
      <c r="A272" s="590">
        <v>109</v>
      </c>
      <c r="B272" s="214"/>
      <c r="C272" s="367"/>
      <c r="D272" s="597">
        <v>0</v>
      </c>
      <c r="E272" s="368"/>
      <c r="F272" s="591"/>
    </row>
    <row r="273" spans="1:6">
      <c r="A273" s="590">
        <v>110</v>
      </c>
      <c r="B273" s="214"/>
      <c r="C273" s="367"/>
      <c r="D273" s="597">
        <v>0</v>
      </c>
      <c r="E273" s="368"/>
      <c r="F273" s="591"/>
    </row>
    <row r="274" spans="1:6">
      <c r="A274" s="590">
        <v>111</v>
      </c>
      <c r="B274" s="214"/>
      <c r="C274" s="367"/>
      <c r="D274" s="597">
        <v>0</v>
      </c>
      <c r="E274" s="368"/>
      <c r="F274" s="591"/>
    </row>
    <row r="275" spans="1:6">
      <c r="A275" s="590">
        <v>112</v>
      </c>
      <c r="B275" s="214"/>
      <c r="C275" s="367"/>
      <c r="D275" s="597">
        <v>0</v>
      </c>
      <c r="E275" s="368"/>
      <c r="F275" s="591"/>
    </row>
    <row r="276" spans="1:6">
      <c r="A276" s="590">
        <v>113</v>
      </c>
      <c r="B276" s="214"/>
      <c r="C276" s="367"/>
      <c r="D276" s="597">
        <v>0</v>
      </c>
      <c r="E276" s="368"/>
      <c r="F276" s="591"/>
    </row>
    <row r="277" spans="1:6">
      <c r="A277" s="590">
        <v>114</v>
      </c>
      <c r="B277" s="214"/>
      <c r="C277" s="367"/>
      <c r="D277" s="597">
        <v>0</v>
      </c>
      <c r="E277" s="368"/>
      <c r="F277" s="591"/>
    </row>
    <row r="278" spans="1:6">
      <c r="A278" s="590">
        <v>115</v>
      </c>
      <c r="B278" s="214"/>
      <c r="C278" s="367"/>
      <c r="D278" s="597">
        <v>0</v>
      </c>
      <c r="E278" s="368"/>
      <c r="F278" s="591"/>
    </row>
    <row r="279" spans="1:6">
      <c r="A279" s="590">
        <v>116</v>
      </c>
      <c r="B279" s="214"/>
      <c r="C279" s="367"/>
      <c r="D279" s="597">
        <v>0</v>
      </c>
      <c r="E279" s="368"/>
      <c r="F279" s="591"/>
    </row>
    <row r="280" spans="1:6">
      <c r="A280" s="590">
        <v>117</v>
      </c>
      <c r="B280" s="214"/>
      <c r="C280" s="367"/>
      <c r="D280" s="597">
        <v>0</v>
      </c>
      <c r="E280" s="368"/>
      <c r="F280" s="591"/>
    </row>
    <row r="281" spans="1:6">
      <c r="A281" s="590">
        <v>118</v>
      </c>
      <c r="B281" s="214"/>
      <c r="C281" s="367"/>
      <c r="D281" s="597">
        <v>0</v>
      </c>
      <c r="E281" s="368"/>
      <c r="F281" s="591"/>
    </row>
    <row r="282" spans="1:6">
      <c r="A282" s="590">
        <v>119</v>
      </c>
      <c r="B282" s="214"/>
      <c r="C282" s="367"/>
      <c r="D282" s="597">
        <v>0</v>
      </c>
      <c r="E282" s="368"/>
      <c r="F282" s="591"/>
    </row>
    <row r="283" spans="1:6">
      <c r="A283" s="590">
        <v>120</v>
      </c>
      <c r="B283" s="214"/>
      <c r="C283" s="367"/>
      <c r="D283" s="597">
        <v>0</v>
      </c>
      <c r="E283" s="368"/>
      <c r="F283" s="591"/>
    </row>
    <row r="284" spans="1:6">
      <c r="A284" s="590">
        <v>121</v>
      </c>
      <c r="B284" s="214"/>
      <c r="C284" s="367"/>
      <c r="D284" s="597">
        <v>0</v>
      </c>
      <c r="E284" s="368"/>
      <c r="F284" s="591"/>
    </row>
    <row r="285" spans="1:6">
      <c r="A285" s="590">
        <v>122</v>
      </c>
      <c r="B285" s="214"/>
      <c r="C285" s="367"/>
      <c r="D285" s="597">
        <v>0</v>
      </c>
      <c r="E285" s="368"/>
      <c r="F285" s="591"/>
    </row>
    <row r="286" spans="1:6">
      <c r="A286" s="590">
        <v>123</v>
      </c>
      <c r="B286" s="214"/>
      <c r="C286" s="367"/>
      <c r="D286" s="597">
        <v>0</v>
      </c>
      <c r="E286" s="368"/>
      <c r="F286" s="591"/>
    </row>
    <row r="287" spans="1:6">
      <c r="A287" s="590">
        <v>124</v>
      </c>
      <c r="B287" s="214"/>
      <c r="C287" s="367"/>
      <c r="D287" s="597">
        <v>0</v>
      </c>
      <c r="E287" s="368"/>
      <c r="F287" s="591"/>
    </row>
    <row r="288" spans="1:6">
      <c r="A288" s="590">
        <v>125</v>
      </c>
      <c r="B288" s="214"/>
      <c r="C288" s="367"/>
      <c r="D288" s="597">
        <v>0</v>
      </c>
      <c r="E288" s="368"/>
      <c r="F288" s="591"/>
    </row>
    <row r="289" spans="1:6">
      <c r="A289" s="590">
        <v>126</v>
      </c>
      <c r="B289" s="214"/>
      <c r="C289" s="367"/>
      <c r="D289" s="597">
        <v>0</v>
      </c>
      <c r="E289" s="368"/>
      <c r="F289" s="591"/>
    </row>
    <row r="290" spans="1:6">
      <c r="A290" s="590">
        <v>127</v>
      </c>
      <c r="B290" s="214"/>
      <c r="C290" s="367"/>
      <c r="D290" s="597">
        <v>0</v>
      </c>
      <c r="E290" s="368"/>
      <c r="F290" s="591"/>
    </row>
    <row r="291" spans="1:6">
      <c r="A291" s="590">
        <v>128</v>
      </c>
      <c r="B291" s="214"/>
      <c r="C291" s="367"/>
      <c r="D291" s="597">
        <v>0</v>
      </c>
      <c r="E291" s="368"/>
      <c r="F291" s="591"/>
    </row>
    <row r="292" spans="1:6">
      <c r="A292" s="590">
        <v>129</v>
      </c>
      <c r="B292" s="214"/>
      <c r="C292" s="367"/>
      <c r="D292" s="597">
        <v>0</v>
      </c>
      <c r="E292" s="368"/>
      <c r="F292" s="591"/>
    </row>
    <row r="293" spans="1:6">
      <c r="A293" s="590">
        <v>130</v>
      </c>
      <c r="B293" s="214"/>
      <c r="C293" s="367"/>
      <c r="D293" s="597">
        <v>0</v>
      </c>
      <c r="E293" s="368"/>
      <c r="F293" s="591"/>
    </row>
    <row r="294" spans="1:6">
      <c r="A294" s="590">
        <v>131</v>
      </c>
      <c r="B294" s="214"/>
      <c r="C294" s="367"/>
      <c r="D294" s="597">
        <v>0</v>
      </c>
      <c r="E294" s="368"/>
      <c r="F294" s="591"/>
    </row>
    <row r="295" spans="1:6">
      <c r="A295" s="590">
        <v>132</v>
      </c>
      <c r="B295" s="214"/>
      <c r="C295" s="367"/>
      <c r="D295" s="597">
        <v>0</v>
      </c>
      <c r="E295" s="368"/>
      <c r="F295" s="591"/>
    </row>
    <row r="296" spans="1:6">
      <c r="A296" s="590">
        <v>133</v>
      </c>
      <c r="B296" s="214"/>
      <c r="C296" s="367"/>
      <c r="D296" s="597">
        <v>0</v>
      </c>
      <c r="E296" s="368"/>
      <c r="F296" s="591"/>
    </row>
    <row r="297" spans="1:6">
      <c r="A297" s="590">
        <v>134</v>
      </c>
      <c r="B297" s="214"/>
      <c r="C297" s="367"/>
      <c r="D297" s="597">
        <v>0</v>
      </c>
      <c r="E297" s="368"/>
      <c r="F297" s="591"/>
    </row>
    <row r="298" spans="1:6">
      <c r="A298" s="590">
        <v>135</v>
      </c>
      <c r="B298" s="214"/>
      <c r="C298" s="367"/>
      <c r="D298" s="597">
        <v>0</v>
      </c>
      <c r="E298" s="368"/>
      <c r="F298" s="591"/>
    </row>
    <row r="299" spans="1:6">
      <c r="A299" s="590">
        <v>136</v>
      </c>
      <c r="B299" s="214"/>
      <c r="C299" s="367"/>
      <c r="D299" s="597">
        <v>0</v>
      </c>
      <c r="E299" s="368"/>
      <c r="F299" s="591"/>
    </row>
    <row r="300" spans="1:6">
      <c r="A300" s="590">
        <v>137</v>
      </c>
      <c r="B300" s="214"/>
      <c r="C300" s="367"/>
      <c r="D300" s="597">
        <v>0</v>
      </c>
      <c r="E300" s="368"/>
      <c r="F300" s="591"/>
    </row>
    <row r="301" spans="1:6">
      <c r="A301" s="590">
        <v>138</v>
      </c>
      <c r="B301" s="214"/>
      <c r="C301" s="367"/>
      <c r="D301" s="597">
        <v>0</v>
      </c>
      <c r="E301" s="368"/>
      <c r="F301" s="591"/>
    </row>
    <row r="302" spans="1:6">
      <c r="A302" s="590">
        <v>139</v>
      </c>
      <c r="B302" s="214"/>
      <c r="C302" s="367"/>
      <c r="D302" s="597">
        <v>0</v>
      </c>
      <c r="E302" s="368"/>
      <c r="F302" s="591"/>
    </row>
    <row r="303" spans="1:6">
      <c r="A303" s="590">
        <v>140</v>
      </c>
      <c r="B303" s="214"/>
      <c r="C303" s="367"/>
      <c r="D303" s="597">
        <v>0</v>
      </c>
      <c r="E303" s="368"/>
      <c r="F303" s="591"/>
    </row>
    <row r="304" spans="1:6">
      <c r="A304" s="590">
        <v>141</v>
      </c>
      <c r="B304" s="214"/>
      <c r="C304" s="367"/>
      <c r="D304" s="597">
        <v>0</v>
      </c>
      <c r="E304" s="368"/>
      <c r="F304" s="591"/>
    </row>
    <row r="305" spans="1:6">
      <c r="A305" s="590">
        <v>142</v>
      </c>
      <c r="B305" s="214"/>
      <c r="C305" s="367"/>
      <c r="D305" s="597">
        <v>0</v>
      </c>
      <c r="E305" s="368"/>
      <c r="F305" s="591"/>
    </row>
    <row r="306" spans="1:6">
      <c r="A306" s="590">
        <v>143</v>
      </c>
      <c r="B306" s="367"/>
      <c r="C306" s="367"/>
      <c r="D306" s="597">
        <v>0</v>
      </c>
      <c r="E306" s="367"/>
      <c r="F306" s="592"/>
    </row>
    <row r="307" spans="1:6">
      <c r="A307" s="590">
        <v>144</v>
      </c>
      <c r="B307" s="367"/>
      <c r="C307" s="367"/>
      <c r="D307" s="597">
        <v>0</v>
      </c>
      <c r="E307" s="367"/>
      <c r="F307" s="592"/>
    </row>
    <row r="308" spans="1:6">
      <c r="A308" s="590">
        <v>145</v>
      </c>
      <c r="B308" s="367"/>
      <c r="C308" s="367"/>
      <c r="D308" s="597">
        <v>0</v>
      </c>
      <c r="E308" s="367"/>
      <c r="F308" s="592"/>
    </row>
    <row r="309" spans="1:6">
      <c r="A309" s="590">
        <v>146</v>
      </c>
      <c r="B309" s="367"/>
      <c r="C309" s="367"/>
      <c r="D309" s="597">
        <v>0</v>
      </c>
      <c r="E309" s="367"/>
      <c r="F309" s="592"/>
    </row>
    <row r="310" spans="1:6">
      <c r="A310" s="590">
        <v>147</v>
      </c>
      <c r="B310" s="367"/>
      <c r="C310" s="367"/>
      <c r="D310" s="597">
        <v>0</v>
      </c>
      <c r="E310" s="367"/>
      <c r="F310" s="592"/>
    </row>
    <row r="311" spans="1:6">
      <c r="A311" s="590">
        <v>148</v>
      </c>
      <c r="B311" s="214"/>
      <c r="C311" s="367"/>
      <c r="D311" s="597">
        <v>0</v>
      </c>
      <c r="E311" s="367"/>
      <c r="F311" s="592"/>
    </row>
    <row r="312" spans="1:6">
      <c r="A312" s="590">
        <v>149</v>
      </c>
      <c r="B312" s="214"/>
      <c r="C312" s="367"/>
      <c r="D312" s="597">
        <v>0</v>
      </c>
      <c r="E312" s="368"/>
      <c r="F312" s="591"/>
    </row>
    <row r="313" spans="1:6" ht="13.5" thickBot="1">
      <c r="A313" s="593">
        <v>150</v>
      </c>
      <c r="B313" s="336"/>
      <c r="C313" s="594"/>
      <c r="D313" s="598">
        <v>0</v>
      </c>
      <c r="E313" s="595"/>
      <c r="F313" s="596"/>
    </row>
    <row r="348" spans="2:2">
      <c r="B348" s="615"/>
    </row>
  </sheetData>
  <sheetProtection algorithmName="SHA-512" hashValue="pdpzYJOdJmkMFV1hu3Mr7ohnDzzKlet7QEoglBTO4oYd1p34Z/xmPR/m0np3X3gIMb+dKsh0O8RZFk34oVFchQ==" saltValue="cbEOsxepQJJdbZEmj4woSA==" spinCount="100000" sheet="1" objects="1" scenarios="1" selectLockedCells="1"/>
  <mergeCells count="3">
    <mergeCell ref="A7:F7"/>
    <mergeCell ref="A8:B8"/>
    <mergeCell ref="A161:B161"/>
  </mergeCells>
  <dataValidations count="1">
    <dataValidation type="decimal" operator="greaterThanOrEqual" allowBlank="1" showInputMessage="1" showErrorMessage="1" sqref="D10:D313" xr:uid="{00000000-0002-0000-0F00-000000000000}">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F00-000001000000}">
          <x14:formula1>
            <xm:f>'Institution Type Key'!$D$6:$D$14</xm:f>
          </x14:formula1>
          <xm:sqref>B5</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25">
    <tabColor rgb="FFFF0000"/>
  </sheetPr>
  <dimension ref="A1:L151"/>
  <sheetViews>
    <sheetView showGridLines="0" topLeftCell="A10" zoomScale="90" zoomScaleNormal="90" zoomScaleSheetLayoutView="100" workbookViewId="0">
      <selection activeCell="C14" sqref="C14"/>
    </sheetView>
  </sheetViews>
  <sheetFormatPr defaultRowHeight="12.75"/>
  <cols>
    <col min="1" max="1" width="11.5703125" style="321" customWidth="1"/>
    <col min="2" max="2" width="36.7109375" style="321" bestFit="1" customWidth="1"/>
    <col min="3" max="4" width="20.140625" style="321" customWidth="1"/>
    <col min="5" max="5" width="19.42578125" style="321" bestFit="1" customWidth="1"/>
    <col min="6" max="12" width="17" style="321" customWidth="1"/>
    <col min="13" max="256" width="8.85546875" style="321"/>
    <col min="257" max="257" width="11.5703125" style="321" customWidth="1"/>
    <col min="258" max="258" width="53.42578125" style="321" customWidth="1"/>
    <col min="259" max="261" width="26.5703125" style="321" customWidth="1"/>
    <col min="262" max="512" width="8.85546875" style="321"/>
    <col min="513" max="513" width="11.5703125" style="321" customWidth="1"/>
    <col min="514" max="514" width="53.42578125" style="321" customWidth="1"/>
    <col min="515" max="517" width="26.5703125" style="321" customWidth="1"/>
    <col min="518" max="768" width="8.85546875" style="321"/>
    <col min="769" max="769" width="11.5703125" style="321" customWidth="1"/>
    <col min="770" max="770" width="53.42578125" style="321" customWidth="1"/>
    <col min="771" max="773" width="26.5703125" style="321" customWidth="1"/>
    <col min="774" max="1024" width="8.85546875" style="321"/>
    <col min="1025" max="1025" width="11.5703125" style="321" customWidth="1"/>
    <col min="1026" max="1026" width="53.42578125" style="321" customWidth="1"/>
    <col min="1027" max="1029" width="26.5703125" style="321" customWidth="1"/>
    <col min="1030" max="1280" width="8.85546875" style="321"/>
    <col min="1281" max="1281" width="11.5703125" style="321" customWidth="1"/>
    <col min="1282" max="1282" width="53.42578125" style="321" customWidth="1"/>
    <col min="1283" max="1285" width="26.5703125" style="321" customWidth="1"/>
    <col min="1286" max="1536" width="8.85546875" style="321"/>
    <col min="1537" max="1537" width="11.5703125" style="321" customWidth="1"/>
    <col min="1538" max="1538" width="53.42578125" style="321" customWidth="1"/>
    <col min="1539" max="1541" width="26.5703125" style="321" customWidth="1"/>
    <col min="1542" max="1792" width="8.85546875" style="321"/>
    <col min="1793" max="1793" width="11.5703125" style="321" customWidth="1"/>
    <col min="1794" max="1794" width="53.42578125" style="321" customWidth="1"/>
    <col min="1795" max="1797" width="26.5703125" style="321" customWidth="1"/>
    <col min="1798" max="2048" width="8.85546875" style="321"/>
    <col min="2049" max="2049" width="11.5703125" style="321" customWidth="1"/>
    <col min="2050" max="2050" width="53.42578125" style="321" customWidth="1"/>
    <col min="2051" max="2053" width="26.5703125" style="321" customWidth="1"/>
    <col min="2054" max="2304" width="8.85546875" style="321"/>
    <col min="2305" max="2305" width="11.5703125" style="321" customWidth="1"/>
    <col min="2306" max="2306" width="53.42578125" style="321" customWidth="1"/>
    <col min="2307" max="2309" width="26.5703125" style="321" customWidth="1"/>
    <col min="2310" max="2560" width="8.85546875" style="321"/>
    <col min="2561" max="2561" width="11.5703125" style="321" customWidth="1"/>
    <col min="2562" max="2562" width="53.42578125" style="321" customWidth="1"/>
    <col min="2563" max="2565" width="26.5703125" style="321" customWidth="1"/>
    <col min="2566" max="2816" width="8.85546875" style="321"/>
    <col min="2817" max="2817" width="11.5703125" style="321" customWidth="1"/>
    <col min="2818" max="2818" width="53.42578125" style="321" customWidth="1"/>
    <col min="2819" max="2821" width="26.5703125" style="321" customWidth="1"/>
    <col min="2822" max="3072" width="8.85546875" style="321"/>
    <col min="3073" max="3073" width="11.5703125" style="321" customWidth="1"/>
    <col min="3074" max="3074" width="53.42578125" style="321" customWidth="1"/>
    <col min="3075" max="3077" width="26.5703125" style="321" customWidth="1"/>
    <col min="3078" max="3328" width="8.85546875" style="321"/>
    <col min="3329" max="3329" width="11.5703125" style="321" customWidth="1"/>
    <col min="3330" max="3330" width="53.42578125" style="321" customWidth="1"/>
    <col min="3331" max="3333" width="26.5703125" style="321" customWidth="1"/>
    <col min="3334" max="3584" width="8.85546875" style="321"/>
    <col min="3585" max="3585" width="11.5703125" style="321" customWidth="1"/>
    <col min="3586" max="3586" width="53.42578125" style="321" customWidth="1"/>
    <col min="3587" max="3589" width="26.5703125" style="321" customWidth="1"/>
    <col min="3590" max="3840" width="8.85546875" style="321"/>
    <col min="3841" max="3841" width="11.5703125" style="321" customWidth="1"/>
    <col min="3842" max="3842" width="53.42578125" style="321" customWidth="1"/>
    <col min="3843" max="3845" width="26.5703125" style="321" customWidth="1"/>
    <col min="3846" max="4096" width="8.85546875" style="321"/>
    <col min="4097" max="4097" width="11.5703125" style="321" customWidth="1"/>
    <col min="4098" max="4098" width="53.42578125" style="321" customWidth="1"/>
    <col min="4099" max="4101" width="26.5703125" style="321" customWidth="1"/>
    <col min="4102" max="4352" width="8.85546875" style="321"/>
    <col min="4353" max="4353" width="11.5703125" style="321" customWidth="1"/>
    <col min="4354" max="4354" width="53.42578125" style="321" customWidth="1"/>
    <col min="4355" max="4357" width="26.5703125" style="321" customWidth="1"/>
    <col min="4358" max="4608" width="8.85546875" style="321"/>
    <col min="4609" max="4609" width="11.5703125" style="321" customWidth="1"/>
    <col min="4610" max="4610" width="53.42578125" style="321" customWidth="1"/>
    <col min="4611" max="4613" width="26.5703125" style="321" customWidth="1"/>
    <col min="4614" max="4864" width="8.85546875" style="321"/>
    <col min="4865" max="4865" width="11.5703125" style="321" customWidth="1"/>
    <col min="4866" max="4866" width="53.42578125" style="321" customWidth="1"/>
    <col min="4867" max="4869" width="26.5703125" style="321" customWidth="1"/>
    <col min="4870" max="5120" width="8.85546875" style="321"/>
    <col min="5121" max="5121" width="11.5703125" style="321" customWidth="1"/>
    <col min="5122" max="5122" width="53.42578125" style="321" customWidth="1"/>
    <col min="5123" max="5125" width="26.5703125" style="321" customWidth="1"/>
    <col min="5126" max="5376" width="8.85546875" style="321"/>
    <col min="5377" max="5377" width="11.5703125" style="321" customWidth="1"/>
    <col min="5378" max="5378" width="53.42578125" style="321" customWidth="1"/>
    <col min="5379" max="5381" width="26.5703125" style="321" customWidth="1"/>
    <col min="5382" max="5632" width="8.85546875" style="321"/>
    <col min="5633" max="5633" width="11.5703125" style="321" customWidth="1"/>
    <col min="5634" max="5634" width="53.42578125" style="321" customWidth="1"/>
    <col min="5635" max="5637" width="26.5703125" style="321" customWidth="1"/>
    <col min="5638" max="5888" width="8.85546875" style="321"/>
    <col min="5889" max="5889" width="11.5703125" style="321" customWidth="1"/>
    <col min="5890" max="5890" width="53.42578125" style="321" customWidth="1"/>
    <col min="5891" max="5893" width="26.5703125" style="321" customWidth="1"/>
    <col min="5894" max="6144" width="8.85546875" style="321"/>
    <col min="6145" max="6145" width="11.5703125" style="321" customWidth="1"/>
    <col min="6146" max="6146" width="53.42578125" style="321" customWidth="1"/>
    <col min="6147" max="6149" width="26.5703125" style="321" customWidth="1"/>
    <col min="6150" max="6400" width="8.85546875" style="321"/>
    <col min="6401" max="6401" width="11.5703125" style="321" customWidth="1"/>
    <col min="6402" max="6402" width="53.42578125" style="321" customWidth="1"/>
    <col min="6403" max="6405" width="26.5703125" style="321" customWidth="1"/>
    <col min="6406" max="6656" width="8.85546875" style="321"/>
    <col min="6657" max="6657" width="11.5703125" style="321" customWidth="1"/>
    <col min="6658" max="6658" width="53.42578125" style="321" customWidth="1"/>
    <col min="6659" max="6661" width="26.5703125" style="321" customWidth="1"/>
    <col min="6662" max="6912" width="8.85546875" style="321"/>
    <col min="6913" max="6913" width="11.5703125" style="321" customWidth="1"/>
    <col min="6914" max="6914" width="53.42578125" style="321" customWidth="1"/>
    <col min="6915" max="6917" width="26.5703125" style="321" customWidth="1"/>
    <col min="6918" max="7168" width="8.85546875" style="321"/>
    <col min="7169" max="7169" width="11.5703125" style="321" customWidth="1"/>
    <col min="7170" max="7170" width="53.42578125" style="321" customWidth="1"/>
    <col min="7171" max="7173" width="26.5703125" style="321" customWidth="1"/>
    <col min="7174" max="7424" width="8.85546875" style="321"/>
    <col min="7425" max="7425" width="11.5703125" style="321" customWidth="1"/>
    <col min="7426" max="7426" width="53.42578125" style="321" customWidth="1"/>
    <col min="7427" max="7429" width="26.5703125" style="321" customWidth="1"/>
    <col min="7430" max="7680" width="8.85546875" style="321"/>
    <col min="7681" max="7681" width="11.5703125" style="321" customWidth="1"/>
    <col min="7682" max="7682" width="53.42578125" style="321" customWidth="1"/>
    <col min="7683" max="7685" width="26.5703125" style="321" customWidth="1"/>
    <col min="7686" max="7936" width="8.85546875" style="321"/>
    <col min="7937" max="7937" width="11.5703125" style="321" customWidth="1"/>
    <col min="7938" max="7938" width="53.42578125" style="321" customWidth="1"/>
    <col min="7939" max="7941" width="26.5703125" style="321" customWidth="1"/>
    <col min="7942" max="8192" width="8.85546875" style="321"/>
    <col min="8193" max="8193" width="11.5703125" style="321" customWidth="1"/>
    <col min="8194" max="8194" width="53.42578125" style="321" customWidth="1"/>
    <col min="8195" max="8197" width="26.5703125" style="321" customWidth="1"/>
    <col min="8198" max="8448" width="8.85546875" style="321"/>
    <col min="8449" max="8449" width="11.5703125" style="321" customWidth="1"/>
    <col min="8450" max="8450" width="53.42578125" style="321" customWidth="1"/>
    <col min="8451" max="8453" width="26.5703125" style="321" customWidth="1"/>
    <col min="8454" max="8704" width="8.85546875" style="321"/>
    <col min="8705" max="8705" width="11.5703125" style="321" customWidth="1"/>
    <col min="8706" max="8706" width="53.42578125" style="321" customWidth="1"/>
    <col min="8707" max="8709" width="26.5703125" style="321" customWidth="1"/>
    <col min="8710" max="8960" width="8.85546875" style="321"/>
    <col min="8961" max="8961" width="11.5703125" style="321" customWidth="1"/>
    <col min="8962" max="8962" width="53.42578125" style="321" customWidth="1"/>
    <col min="8963" max="8965" width="26.5703125" style="321" customWidth="1"/>
    <col min="8966" max="9216" width="8.85546875" style="321"/>
    <col min="9217" max="9217" width="11.5703125" style="321" customWidth="1"/>
    <col min="9218" max="9218" width="53.42578125" style="321" customWidth="1"/>
    <col min="9219" max="9221" width="26.5703125" style="321" customWidth="1"/>
    <col min="9222" max="9472" width="8.85546875" style="321"/>
    <col min="9473" max="9473" width="11.5703125" style="321" customWidth="1"/>
    <col min="9474" max="9474" width="53.42578125" style="321" customWidth="1"/>
    <col min="9475" max="9477" width="26.5703125" style="321" customWidth="1"/>
    <col min="9478" max="9728" width="8.85546875" style="321"/>
    <col min="9729" max="9729" width="11.5703125" style="321" customWidth="1"/>
    <col min="9730" max="9730" width="53.42578125" style="321" customWidth="1"/>
    <col min="9731" max="9733" width="26.5703125" style="321" customWidth="1"/>
    <col min="9734" max="9984" width="8.85546875" style="321"/>
    <col min="9985" max="9985" width="11.5703125" style="321" customWidth="1"/>
    <col min="9986" max="9986" width="53.42578125" style="321" customWidth="1"/>
    <col min="9987" max="9989" width="26.5703125" style="321" customWidth="1"/>
    <col min="9990" max="10240" width="8.85546875" style="321"/>
    <col min="10241" max="10241" width="11.5703125" style="321" customWidth="1"/>
    <col min="10242" max="10242" width="53.42578125" style="321" customWidth="1"/>
    <col min="10243" max="10245" width="26.5703125" style="321" customWidth="1"/>
    <col min="10246" max="10496" width="8.85546875" style="321"/>
    <col min="10497" max="10497" width="11.5703125" style="321" customWidth="1"/>
    <col min="10498" max="10498" width="53.42578125" style="321" customWidth="1"/>
    <col min="10499" max="10501" width="26.5703125" style="321" customWidth="1"/>
    <col min="10502" max="10752" width="8.85546875" style="321"/>
    <col min="10753" max="10753" width="11.5703125" style="321" customWidth="1"/>
    <col min="10754" max="10754" width="53.42578125" style="321" customWidth="1"/>
    <col min="10755" max="10757" width="26.5703125" style="321" customWidth="1"/>
    <col min="10758" max="11008" width="8.85546875" style="321"/>
    <col min="11009" max="11009" width="11.5703125" style="321" customWidth="1"/>
    <col min="11010" max="11010" width="53.42578125" style="321" customWidth="1"/>
    <col min="11011" max="11013" width="26.5703125" style="321" customWidth="1"/>
    <col min="11014" max="11264" width="8.85546875" style="321"/>
    <col min="11265" max="11265" width="11.5703125" style="321" customWidth="1"/>
    <col min="11266" max="11266" width="53.42578125" style="321" customWidth="1"/>
    <col min="11267" max="11269" width="26.5703125" style="321" customWidth="1"/>
    <col min="11270" max="11520" width="8.85546875" style="321"/>
    <col min="11521" max="11521" width="11.5703125" style="321" customWidth="1"/>
    <col min="11522" max="11522" width="53.42578125" style="321" customWidth="1"/>
    <col min="11523" max="11525" width="26.5703125" style="321" customWidth="1"/>
    <col min="11526" max="11776" width="8.85546875" style="321"/>
    <col min="11777" max="11777" width="11.5703125" style="321" customWidth="1"/>
    <col min="11778" max="11778" width="53.42578125" style="321" customWidth="1"/>
    <col min="11779" max="11781" width="26.5703125" style="321" customWidth="1"/>
    <col min="11782" max="12032" width="8.85546875" style="321"/>
    <col min="12033" max="12033" width="11.5703125" style="321" customWidth="1"/>
    <col min="12034" max="12034" width="53.42578125" style="321" customWidth="1"/>
    <col min="12035" max="12037" width="26.5703125" style="321" customWidth="1"/>
    <col min="12038" max="12288" width="8.85546875" style="321"/>
    <col min="12289" max="12289" width="11.5703125" style="321" customWidth="1"/>
    <col min="12290" max="12290" width="53.42578125" style="321" customWidth="1"/>
    <col min="12291" max="12293" width="26.5703125" style="321" customWidth="1"/>
    <col min="12294" max="12544" width="8.85546875" style="321"/>
    <col min="12545" max="12545" width="11.5703125" style="321" customWidth="1"/>
    <col min="12546" max="12546" width="53.42578125" style="321" customWidth="1"/>
    <col min="12547" max="12549" width="26.5703125" style="321" customWidth="1"/>
    <col min="12550" max="12800" width="8.85546875" style="321"/>
    <col min="12801" max="12801" width="11.5703125" style="321" customWidth="1"/>
    <col min="12802" max="12802" width="53.42578125" style="321" customWidth="1"/>
    <col min="12803" max="12805" width="26.5703125" style="321" customWidth="1"/>
    <col min="12806" max="13056" width="8.85546875" style="321"/>
    <col min="13057" max="13057" width="11.5703125" style="321" customWidth="1"/>
    <col min="13058" max="13058" width="53.42578125" style="321" customWidth="1"/>
    <col min="13059" max="13061" width="26.5703125" style="321" customWidth="1"/>
    <col min="13062" max="13312" width="8.85546875" style="321"/>
    <col min="13313" max="13313" width="11.5703125" style="321" customWidth="1"/>
    <col min="13314" max="13314" width="53.42578125" style="321" customWidth="1"/>
    <col min="13315" max="13317" width="26.5703125" style="321" customWidth="1"/>
    <col min="13318" max="13568" width="8.85546875" style="321"/>
    <col min="13569" max="13569" width="11.5703125" style="321" customWidth="1"/>
    <col min="13570" max="13570" width="53.42578125" style="321" customWidth="1"/>
    <col min="13571" max="13573" width="26.5703125" style="321" customWidth="1"/>
    <col min="13574" max="13824" width="8.85546875" style="321"/>
    <col min="13825" max="13825" width="11.5703125" style="321" customWidth="1"/>
    <col min="13826" max="13826" width="53.42578125" style="321" customWidth="1"/>
    <col min="13827" max="13829" width="26.5703125" style="321" customWidth="1"/>
    <col min="13830" max="14080" width="8.85546875" style="321"/>
    <col min="14081" max="14081" width="11.5703125" style="321" customWidth="1"/>
    <col min="14082" max="14082" width="53.42578125" style="321" customWidth="1"/>
    <col min="14083" max="14085" width="26.5703125" style="321" customWidth="1"/>
    <col min="14086" max="14336" width="8.85546875" style="321"/>
    <col min="14337" max="14337" width="11.5703125" style="321" customWidth="1"/>
    <col min="14338" max="14338" width="53.42578125" style="321" customWidth="1"/>
    <col min="14339" max="14341" width="26.5703125" style="321" customWidth="1"/>
    <col min="14342" max="14592" width="8.85546875" style="321"/>
    <col min="14593" max="14593" width="11.5703125" style="321" customWidth="1"/>
    <col min="14594" max="14594" width="53.42578125" style="321" customWidth="1"/>
    <col min="14595" max="14597" width="26.5703125" style="321" customWidth="1"/>
    <col min="14598" max="14848" width="8.85546875" style="321"/>
    <col min="14849" max="14849" width="11.5703125" style="321" customWidth="1"/>
    <col min="14850" max="14850" width="53.42578125" style="321" customWidth="1"/>
    <col min="14851" max="14853" width="26.5703125" style="321" customWidth="1"/>
    <col min="14854" max="15104" width="8.85546875" style="321"/>
    <col min="15105" max="15105" width="11.5703125" style="321" customWidth="1"/>
    <col min="15106" max="15106" width="53.42578125" style="321" customWidth="1"/>
    <col min="15107" max="15109" width="26.5703125" style="321" customWidth="1"/>
    <col min="15110" max="15360" width="8.85546875" style="321"/>
    <col min="15361" max="15361" width="11.5703125" style="321" customWidth="1"/>
    <col min="15362" max="15362" width="53.42578125" style="321" customWidth="1"/>
    <col min="15363" max="15365" width="26.5703125" style="321" customWidth="1"/>
    <col min="15366" max="15616" width="8.85546875" style="321"/>
    <col min="15617" max="15617" width="11.5703125" style="321" customWidth="1"/>
    <col min="15618" max="15618" width="53.42578125" style="321" customWidth="1"/>
    <col min="15619" max="15621" width="26.5703125" style="321" customWidth="1"/>
    <col min="15622" max="15872" width="8.85546875" style="321"/>
    <col min="15873" max="15873" width="11.5703125" style="321" customWidth="1"/>
    <col min="15874" max="15874" width="53.42578125" style="321" customWidth="1"/>
    <col min="15875" max="15877" width="26.5703125" style="321" customWidth="1"/>
    <col min="15878" max="16128" width="8.85546875" style="321"/>
    <col min="16129" max="16129" width="11.5703125" style="321" customWidth="1"/>
    <col min="16130" max="16130" width="53.42578125" style="321" customWidth="1"/>
    <col min="16131" max="16133" width="26.5703125" style="321" customWidth="1"/>
    <col min="16134" max="16384" width="8.85546875" style="321"/>
  </cols>
  <sheetData>
    <row r="1" spans="1:12" s="376" customFormat="1" ht="14.45" customHeight="1">
      <c r="A1" s="760" t="s">
        <v>162</v>
      </c>
      <c r="B1" s="760"/>
      <c r="C1" s="761"/>
      <c r="D1" s="762" t="s">
        <v>480</v>
      </c>
      <c r="E1" s="763"/>
      <c r="F1" s="840"/>
      <c r="G1" s="840"/>
      <c r="H1" s="840"/>
      <c r="I1" s="840"/>
      <c r="J1" s="840"/>
      <c r="K1" s="840"/>
      <c r="L1" s="840"/>
    </row>
    <row r="2" spans="1:12" s="376" customFormat="1" ht="15.75" hidden="1">
      <c r="A2" s="760"/>
      <c r="B2" s="760"/>
      <c r="C2" s="762"/>
      <c r="D2" s="763"/>
      <c r="E2" s="763"/>
      <c r="F2" s="840"/>
      <c r="G2" s="840"/>
      <c r="H2" s="840"/>
      <c r="I2" s="840"/>
      <c r="J2" s="840"/>
      <c r="K2" s="840"/>
      <c r="L2" s="840"/>
    </row>
    <row r="3" spans="1:12" s="376" customFormat="1" ht="14.45" customHeight="1">
      <c r="A3" s="740" t="s">
        <v>178</v>
      </c>
      <c r="B3" s="741">
        <f>'AF100'!C3</f>
        <v>0</v>
      </c>
      <c r="C3" s="763"/>
      <c r="D3" s="763"/>
      <c r="E3" s="763"/>
      <c r="F3" s="840"/>
      <c r="G3" s="840"/>
      <c r="H3" s="840"/>
      <c r="I3" s="840"/>
      <c r="J3" s="840"/>
      <c r="K3" s="840"/>
      <c r="L3" s="840"/>
    </row>
    <row r="4" spans="1:12" s="376" customFormat="1" ht="14.45" customHeight="1">
      <c r="A4" s="740" t="s">
        <v>852</v>
      </c>
      <c r="B4" s="741">
        <f>'AF100'!C4</f>
        <v>0</v>
      </c>
      <c r="C4" s="763"/>
      <c r="D4" s="763"/>
      <c r="E4" s="763"/>
      <c r="F4" s="840"/>
      <c r="G4" s="840"/>
      <c r="H4" s="840"/>
      <c r="I4" s="840"/>
      <c r="J4" s="840"/>
      <c r="K4" s="840"/>
      <c r="L4" s="840"/>
    </row>
    <row r="5" spans="1:12" s="376" customFormat="1" ht="14.45" customHeight="1">
      <c r="A5" s="740" t="s">
        <v>252</v>
      </c>
      <c r="B5" s="741">
        <f>'AF100'!C5</f>
        <v>0</v>
      </c>
      <c r="C5" s="763"/>
      <c r="D5" s="763"/>
      <c r="E5" s="763"/>
      <c r="F5" s="840"/>
      <c r="G5" s="840"/>
      <c r="H5" s="840"/>
      <c r="I5" s="840"/>
      <c r="J5" s="840"/>
      <c r="K5" s="840"/>
      <c r="L5" s="840"/>
    </row>
    <row r="6" spans="1:12" s="376" customFormat="1" ht="14.45" customHeight="1">
      <c r="A6" s="740" t="s">
        <v>853</v>
      </c>
      <c r="B6" s="742">
        <f>'AF100'!C6</f>
        <v>0</v>
      </c>
      <c r="C6" s="763"/>
      <c r="D6" s="763"/>
      <c r="E6" s="763"/>
      <c r="F6" s="840"/>
      <c r="G6" s="840"/>
      <c r="H6" s="840"/>
      <c r="I6" s="840"/>
      <c r="J6" s="840"/>
      <c r="K6" s="840"/>
      <c r="L6" s="840"/>
    </row>
    <row r="7" spans="1:12" ht="12.75" customHeight="1">
      <c r="A7" s="315" t="s">
        <v>1949</v>
      </c>
      <c r="B7" s="145"/>
      <c r="C7" s="144"/>
      <c r="D7" s="144"/>
      <c r="E7" s="144"/>
      <c r="F7" s="840"/>
      <c r="G7" s="840"/>
      <c r="H7" s="840"/>
      <c r="I7" s="840"/>
      <c r="J7" s="840"/>
      <c r="K7" s="840"/>
      <c r="L7" s="840"/>
    </row>
    <row r="8" spans="1:12" ht="12.75" customHeight="1">
      <c r="A8" s="841" t="s">
        <v>2191</v>
      </c>
      <c r="B8" s="842"/>
      <c r="C8" s="842"/>
      <c r="D8" s="842"/>
      <c r="E8" s="843"/>
      <c r="F8" s="840"/>
      <c r="G8" s="840"/>
      <c r="H8" s="840"/>
      <c r="I8" s="840"/>
      <c r="J8" s="840"/>
      <c r="K8" s="840"/>
      <c r="L8" s="840"/>
    </row>
    <row r="9" spans="1:12">
      <c r="A9" s="370" t="s">
        <v>111</v>
      </c>
      <c r="B9" s="371" t="s">
        <v>112</v>
      </c>
      <c r="C9" s="372" t="s">
        <v>159</v>
      </c>
      <c r="D9" s="372" t="s">
        <v>163</v>
      </c>
      <c r="E9" s="370"/>
      <c r="F9" s="840"/>
      <c r="G9" s="840"/>
      <c r="H9" s="840"/>
      <c r="I9" s="840"/>
      <c r="J9" s="840"/>
      <c r="K9" s="840"/>
      <c r="L9" s="840"/>
    </row>
    <row r="10" spans="1:12" ht="15" customHeight="1">
      <c r="A10" s="373"/>
      <c r="B10" s="374" t="s">
        <v>164</v>
      </c>
      <c r="C10" s="599"/>
      <c r="D10" s="599"/>
      <c r="E10" s="370"/>
      <c r="F10" s="840"/>
      <c r="G10" s="840"/>
      <c r="H10" s="840"/>
      <c r="I10" s="840"/>
      <c r="J10" s="840"/>
      <c r="K10" s="840"/>
      <c r="L10" s="840"/>
    </row>
    <row r="11" spans="1:12" ht="15" customHeight="1">
      <c r="A11" s="373"/>
      <c r="B11" s="374" t="s">
        <v>165</v>
      </c>
      <c r="C11" s="599"/>
      <c r="D11" s="599"/>
      <c r="E11" s="370"/>
      <c r="F11" s="840"/>
      <c r="G11" s="840"/>
      <c r="H11" s="840"/>
      <c r="I11" s="840"/>
      <c r="J11" s="840"/>
      <c r="K11" s="840"/>
      <c r="L11" s="840"/>
    </row>
    <row r="12" spans="1:12" ht="15" customHeight="1">
      <c r="A12" s="373"/>
      <c r="B12" s="374" t="s">
        <v>166</v>
      </c>
      <c r="C12" s="599"/>
      <c r="D12" s="599"/>
      <c r="E12" s="370"/>
      <c r="F12" s="840"/>
      <c r="G12" s="840"/>
      <c r="H12" s="840"/>
      <c r="I12" s="840"/>
      <c r="J12" s="840"/>
      <c r="K12" s="840"/>
      <c r="L12" s="840"/>
    </row>
    <row r="13" spans="1:12" ht="15" customHeight="1">
      <c r="A13" s="373"/>
      <c r="B13" s="374" t="s">
        <v>651</v>
      </c>
      <c r="C13" s="599"/>
      <c r="D13" s="599"/>
      <c r="E13" s="370"/>
      <c r="F13" s="840"/>
      <c r="G13" s="840"/>
      <c r="H13" s="840"/>
      <c r="I13" s="840"/>
      <c r="J13" s="840"/>
      <c r="K13" s="840"/>
      <c r="L13" s="840"/>
    </row>
    <row r="14" spans="1:12" ht="15" customHeight="1">
      <c r="A14" s="373"/>
      <c r="B14" s="374" t="s">
        <v>652</v>
      </c>
      <c r="C14" s="599"/>
      <c r="D14" s="599"/>
      <c r="E14" s="370"/>
      <c r="F14" s="840"/>
      <c r="G14" s="840"/>
      <c r="H14" s="840"/>
      <c r="I14" s="840"/>
      <c r="J14" s="840"/>
      <c r="K14" s="840"/>
      <c r="L14" s="840"/>
    </row>
    <row r="15" spans="1:12" s="376" customFormat="1">
      <c r="A15" s="375"/>
      <c r="B15" s="375"/>
      <c r="C15" s="375"/>
      <c r="D15" s="375"/>
      <c r="E15" s="375"/>
      <c r="F15" s="375"/>
      <c r="G15" s="375"/>
      <c r="H15" s="375"/>
      <c r="I15" s="375"/>
      <c r="J15" s="375"/>
      <c r="K15" s="375"/>
      <c r="L15" s="375"/>
    </row>
    <row r="16" spans="1:12" s="376" customFormat="1">
      <c r="A16" s="375" t="s">
        <v>5</v>
      </c>
      <c r="B16" s="375" t="s">
        <v>167</v>
      </c>
      <c r="C16" s="839" t="s">
        <v>244</v>
      </c>
      <c r="D16" s="839"/>
      <c r="E16" s="839" t="s">
        <v>245</v>
      </c>
      <c r="F16" s="839"/>
      <c r="G16" s="839" t="s">
        <v>932</v>
      </c>
      <c r="H16" s="839"/>
      <c r="I16" s="839" t="s">
        <v>933</v>
      </c>
      <c r="J16" s="839"/>
      <c r="K16" s="839" t="s">
        <v>936</v>
      </c>
      <c r="L16" s="839"/>
    </row>
    <row r="17" spans="1:12">
      <c r="A17" s="370" t="s">
        <v>5</v>
      </c>
      <c r="B17" s="379" t="s">
        <v>107</v>
      </c>
      <c r="C17" s="382" t="s">
        <v>934</v>
      </c>
      <c r="D17" s="383" t="s">
        <v>935</v>
      </c>
      <c r="E17" s="382" t="s">
        <v>934</v>
      </c>
      <c r="F17" s="383" t="s">
        <v>935</v>
      </c>
      <c r="G17" s="382" t="s">
        <v>934</v>
      </c>
      <c r="H17" s="383" t="s">
        <v>935</v>
      </c>
      <c r="I17" s="382" t="s">
        <v>934</v>
      </c>
      <c r="J17" s="383" t="s">
        <v>935</v>
      </c>
      <c r="K17" s="382" t="s">
        <v>934</v>
      </c>
      <c r="L17" s="377" t="s">
        <v>935</v>
      </c>
    </row>
    <row r="18" spans="1:12">
      <c r="A18" s="370"/>
      <c r="B18" s="380" t="s">
        <v>386</v>
      </c>
      <c r="C18" s="384"/>
      <c r="D18" s="385"/>
      <c r="E18" s="384"/>
      <c r="F18" s="385"/>
      <c r="G18" s="384"/>
      <c r="H18" s="385"/>
      <c r="I18" s="384"/>
      <c r="J18" s="385"/>
      <c r="K18" s="384"/>
      <c r="L18" s="372"/>
    </row>
    <row r="19" spans="1:12">
      <c r="A19" s="378"/>
      <c r="B19" s="381" t="s">
        <v>246</v>
      </c>
      <c r="C19" s="397"/>
      <c r="D19" s="398"/>
      <c r="E19" s="397"/>
      <c r="F19" s="398"/>
      <c r="G19" s="397"/>
      <c r="H19" s="398"/>
      <c r="I19" s="397"/>
      <c r="J19" s="398"/>
      <c r="K19" s="397"/>
      <c r="L19" s="399"/>
    </row>
    <row r="20" spans="1:12">
      <c r="A20" s="378"/>
      <c r="B20" s="381" t="s">
        <v>247</v>
      </c>
      <c r="C20" s="397"/>
      <c r="D20" s="398"/>
      <c r="E20" s="397"/>
      <c r="F20" s="398"/>
      <c r="G20" s="397"/>
      <c r="H20" s="398"/>
      <c r="I20" s="397"/>
      <c r="J20" s="398"/>
      <c r="K20" s="397"/>
      <c r="L20" s="399"/>
    </row>
    <row r="21" spans="1:12">
      <c r="A21" s="386"/>
      <c r="B21" s="387" t="s">
        <v>248</v>
      </c>
      <c r="C21" s="400"/>
      <c r="D21" s="401"/>
      <c r="E21" s="400"/>
      <c r="F21" s="401"/>
      <c r="G21" s="400"/>
      <c r="H21" s="401"/>
      <c r="I21" s="400"/>
      <c r="J21" s="401"/>
      <c r="K21" s="400"/>
      <c r="L21" s="402"/>
    </row>
    <row r="22" spans="1:12">
      <c r="A22" s="370"/>
      <c r="B22" s="380" t="s">
        <v>387</v>
      </c>
      <c r="C22" s="384"/>
      <c r="D22" s="385"/>
      <c r="E22" s="384"/>
      <c r="F22" s="385"/>
      <c r="G22" s="384"/>
      <c r="H22" s="385"/>
      <c r="I22" s="384"/>
      <c r="J22" s="385"/>
      <c r="K22" s="384"/>
      <c r="L22" s="372"/>
    </row>
    <row r="23" spans="1:12">
      <c r="A23" s="378"/>
      <c r="B23" s="381" t="s">
        <v>246</v>
      </c>
      <c r="C23" s="397"/>
      <c r="D23" s="398"/>
      <c r="E23" s="397"/>
      <c r="F23" s="398"/>
      <c r="G23" s="397"/>
      <c r="H23" s="398"/>
      <c r="I23" s="397"/>
      <c r="J23" s="398"/>
      <c r="K23" s="397"/>
      <c r="L23" s="399"/>
    </row>
    <row r="24" spans="1:12">
      <c r="A24" s="378"/>
      <c r="B24" s="381" t="s">
        <v>247</v>
      </c>
      <c r="C24" s="397"/>
      <c r="D24" s="398"/>
      <c r="E24" s="397"/>
      <c r="F24" s="398"/>
      <c r="G24" s="397"/>
      <c r="H24" s="398"/>
      <c r="I24" s="397"/>
      <c r="J24" s="398"/>
      <c r="K24" s="397"/>
      <c r="L24" s="399"/>
    </row>
    <row r="25" spans="1:12" ht="12.75" customHeight="1">
      <c r="A25" s="378"/>
      <c r="B25" s="381" t="s">
        <v>248</v>
      </c>
      <c r="C25" s="397"/>
      <c r="D25" s="398"/>
      <c r="E25" s="397"/>
      <c r="F25" s="398"/>
      <c r="G25" s="397"/>
      <c r="H25" s="398"/>
      <c r="I25" s="397"/>
      <c r="J25" s="398"/>
      <c r="K25" s="397"/>
      <c r="L25" s="399"/>
    </row>
    <row r="26" spans="1:12">
      <c r="A26" s="378"/>
      <c r="B26" s="389" t="s">
        <v>2142</v>
      </c>
      <c r="C26" s="390">
        <f>SUM(C19:C21)+SUM(C23:C25)</f>
        <v>0</v>
      </c>
      <c r="D26" s="391">
        <f t="shared" ref="D26:E26" si="0">SUM(D19:D21)+SUM(D23:D25)</f>
        <v>0</v>
      </c>
      <c r="E26" s="390">
        <f t="shared" si="0"/>
        <v>0</v>
      </c>
      <c r="F26" s="391">
        <f t="shared" ref="F26:L26" si="1">SUM(F19:F21)+SUM(F23:F25)</f>
        <v>0</v>
      </c>
      <c r="G26" s="390">
        <f t="shared" si="1"/>
        <v>0</v>
      </c>
      <c r="H26" s="391">
        <f t="shared" si="1"/>
        <v>0</v>
      </c>
      <c r="I26" s="390">
        <f t="shared" si="1"/>
        <v>0</v>
      </c>
      <c r="J26" s="391">
        <f t="shared" si="1"/>
        <v>0</v>
      </c>
      <c r="K26" s="390">
        <f t="shared" si="1"/>
        <v>0</v>
      </c>
      <c r="L26" s="388">
        <f t="shared" si="1"/>
        <v>0</v>
      </c>
    </row>
    <row r="27" spans="1:12" s="376" customFormat="1" ht="27" customHeight="1">
      <c r="A27" s="375"/>
      <c r="B27" s="375"/>
      <c r="C27" s="839" t="s">
        <v>244</v>
      </c>
      <c r="D27" s="839"/>
      <c r="E27" s="839" t="s">
        <v>245</v>
      </c>
      <c r="F27" s="839"/>
      <c r="G27" s="839" t="s">
        <v>932</v>
      </c>
      <c r="H27" s="839"/>
      <c r="I27" s="839" t="s">
        <v>933</v>
      </c>
      <c r="J27" s="839"/>
      <c r="K27" s="839" t="s">
        <v>936</v>
      </c>
      <c r="L27" s="839"/>
    </row>
    <row r="28" spans="1:12">
      <c r="A28" s="370" t="s">
        <v>5</v>
      </c>
      <c r="B28" s="379" t="s">
        <v>168</v>
      </c>
      <c r="C28" s="382" t="s">
        <v>934</v>
      </c>
      <c r="D28" s="383" t="s">
        <v>935</v>
      </c>
      <c r="E28" s="382" t="s">
        <v>934</v>
      </c>
      <c r="F28" s="383" t="s">
        <v>935</v>
      </c>
      <c r="G28" s="382" t="s">
        <v>934</v>
      </c>
      <c r="H28" s="383" t="s">
        <v>935</v>
      </c>
      <c r="I28" s="382" t="s">
        <v>934</v>
      </c>
      <c r="J28" s="383" t="s">
        <v>935</v>
      </c>
      <c r="K28" s="382" t="s">
        <v>934</v>
      </c>
      <c r="L28" s="377" t="s">
        <v>935</v>
      </c>
    </row>
    <row r="29" spans="1:12">
      <c r="A29" s="370"/>
      <c r="B29" s="380" t="s">
        <v>386</v>
      </c>
      <c r="C29" s="384"/>
      <c r="D29" s="385"/>
      <c r="E29" s="384"/>
      <c r="F29" s="385"/>
      <c r="G29" s="384"/>
      <c r="H29" s="385"/>
      <c r="I29" s="384"/>
      <c r="J29" s="385"/>
      <c r="K29" s="384"/>
      <c r="L29" s="372"/>
    </row>
    <row r="30" spans="1:12">
      <c r="A30" s="378"/>
      <c r="B30" s="381" t="s">
        <v>246</v>
      </c>
      <c r="C30" s="397"/>
      <c r="D30" s="398"/>
      <c r="E30" s="397"/>
      <c r="F30" s="398"/>
      <c r="G30" s="397"/>
      <c r="H30" s="398"/>
      <c r="I30" s="397"/>
      <c r="J30" s="398"/>
      <c r="K30" s="397"/>
      <c r="L30" s="399"/>
    </row>
    <row r="31" spans="1:12">
      <c r="A31" s="378"/>
      <c r="B31" s="381" t="s">
        <v>247</v>
      </c>
      <c r="C31" s="397"/>
      <c r="D31" s="398"/>
      <c r="E31" s="397"/>
      <c r="F31" s="398"/>
      <c r="G31" s="397"/>
      <c r="H31" s="398"/>
      <c r="I31" s="397"/>
      <c r="J31" s="398"/>
      <c r="K31" s="397"/>
      <c r="L31" s="399"/>
    </row>
    <row r="32" spans="1:12">
      <c r="A32" s="386"/>
      <c r="B32" s="387" t="s">
        <v>248</v>
      </c>
      <c r="C32" s="400"/>
      <c r="D32" s="401"/>
      <c r="E32" s="400"/>
      <c r="F32" s="401"/>
      <c r="G32" s="400"/>
      <c r="H32" s="401"/>
      <c r="I32" s="400"/>
      <c r="J32" s="401"/>
      <c r="K32" s="400"/>
      <c r="L32" s="402"/>
    </row>
    <row r="33" spans="1:12">
      <c r="A33" s="370"/>
      <c r="B33" s="380" t="s">
        <v>387</v>
      </c>
      <c r="C33" s="384"/>
      <c r="D33" s="385"/>
      <c r="E33" s="384"/>
      <c r="F33" s="385"/>
      <c r="G33" s="384"/>
      <c r="H33" s="385"/>
      <c r="I33" s="384"/>
      <c r="J33" s="385"/>
      <c r="K33" s="384"/>
      <c r="L33" s="372"/>
    </row>
    <row r="34" spans="1:12">
      <c r="A34" s="378"/>
      <c r="B34" s="381" t="s">
        <v>246</v>
      </c>
      <c r="C34" s="397"/>
      <c r="D34" s="398"/>
      <c r="E34" s="397"/>
      <c r="F34" s="398"/>
      <c r="G34" s="397"/>
      <c r="H34" s="398"/>
      <c r="I34" s="397"/>
      <c r="J34" s="398"/>
      <c r="K34" s="397"/>
      <c r="L34" s="399"/>
    </row>
    <row r="35" spans="1:12">
      <c r="A35" s="378"/>
      <c r="B35" s="381" t="s">
        <v>247</v>
      </c>
      <c r="C35" s="397"/>
      <c r="D35" s="398"/>
      <c r="E35" s="397"/>
      <c r="F35" s="398"/>
      <c r="G35" s="397"/>
      <c r="H35" s="398"/>
      <c r="I35" s="397"/>
      <c r="J35" s="398"/>
      <c r="K35" s="397"/>
      <c r="L35" s="399"/>
    </row>
    <row r="36" spans="1:12" ht="12.75" customHeight="1">
      <c r="A36" s="378"/>
      <c r="B36" s="381" t="s">
        <v>248</v>
      </c>
      <c r="C36" s="397"/>
      <c r="D36" s="398"/>
      <c r="E36" s="397"/>
      <c r="F36" s="398"/>
      <c r="G36" s="397"/>
      <c r="H36" s="398"/>
      <c r="I36" s="397"/>
      <c r="J36" s="398"/>
      <c r="K36" s="397"/>
      <c r="L36" s="399"/>
    </row>
    <row r="37" spans="1:12">
      <c r="A37" s="378"/>
      <c r="B37" s="389" t="s">
        <v>2143</v>
      </c>
      <c r="C37" s="390">
        <f>SUM(C30:C32)+SUM(C34:C36)</f>
        <v>0</v>
      </c>
      <c r="D37" s="391">
        <f t="shared" ref="D37" si="2">SUM(D30:D32)+SUM(D34:D36)</f>
        <v>0</v>
      </c>
      <c r="E37" s="390">
        <f t="shared" ref="E37" si="3">SUM(E30:E32)+SUM(E34:E36)</f>
        <v>0</v>
      </c>
      <c r="F37" s="391">
        <f t="shared" ref="F37:L37" si="4">SUM(F30:F32)+SUM(F34:F36)</f>
        <v>0</v>
      </c>
      <c r="G37" s="390">
        <f t="shared" si="4"/>
        <v>0</v>
      </c>
      <c r="H37" s="391">
        <f t="shared" si="4"/>
        <v>0</v>
      </c>
      <c r="I37" s="390">
        <f t="shared" si="4"/>
        <v>0</v>
      </c>
      <c r="J37" s="391">
        <f t="shared" si="4"/>
        <v>0</v>
      </c>
      <c r="K37" s="390">
        <f t="shared" si="4"/>
        <v>0</v>
      </c>
      <c r="L37" s="388">
        <f t="shared" si="4"/>
        <v>0</v>
      </c>
    </row>
    <row r="38" spans="1:12">
      <c r="A38" s="394"/>
      <c r="B38" s="395" t="s">
        <v>169</v>
      </c>
      <c r="C38" s="392">
        <f>C26+C37</f>
        <v>0</v>
      </c>
      <c r="D38" s="393">
        <f t="shared" ref="D38:L38" si="5">D26+D37</f>
        <v>0</v>
      </c>
      <c r="E38" s="392">
        <f t="shared" si="5"/>
        <v>0</v>
      </c>
      <c r="F38" s="393">
        <f t="shared" si="5"/>
        <v>0</v>
      </c>
      <c r="G38" s="392">
        <f t="shared" si="5"/>
        <v>0</v>
      </c>
      <c r="H38" s="393">
        <f t="shared" si="5"/>
        <v>0</v>
      </c>
      <c r="I38" s="392">
        <f t="shared" si="5"/>
        <v>0</v>
      </c>
      <c r="J38" s="393">
        <f t="shared" si="5"/>
        <v>0</v>
      </c>
      <c r="K38" s="392">
        <f t="shared" si="5"/>
        <v>0</v>
      </c>
      <c r="L38" s="396">
        <f t="shared" si="5"/>
        <v>0</v>
      </c>
    </row>
    <row r="149" spans="5:5">
      <c r="E149" s="321" t="e">
        <f>C149/C26</f>
        <v>#DIV/0!</v>
      </c>
    </row>
    <row r="150" spans="5:5">
      <c r="E150" s="321" t="e">
        <f t="shared" ref="E150:E151" si="6">C150/C27</f>
        <v>#VALUE!</v>
      </c>
    </row>
    <row r="151" spans="5:5">
      <c r="E151" s="321" t="e">
        <f t="shared" si="6"/>
        <v>#VALUE!</v>
      </c>
    </row>
  </sheetData>
  <sheetProtection algorithmName="SHA-512" hashValue="X4pPjvlpkhXQ4VuRtTKbyOYPbRu8Sy1ItUxKMJSDbYvcOxaSlfN73aT9YzAcsp6nm/KKFXXDUbslhGYy2SIYEA==" saltValue="LRvGbBPXelkmr2cJUSkZ/g==" spinCount="100000" sheet="1" objects="1" scenarios="1" selectLockedCells="1"/>
  <mergeCells count="12">
    <mergeCell ref="C27:D27"/>
    <mergeCell ref="G27:H27"/>
    <mergeCell ref="I27:J27"/>
    <mergeCell ref="K27:L27"/>
    <mergeCell ref="F1:L14"/>
    <mergeCell ref="A8:E8"/>
    <mergeCell ref="C16:D16"/>
    <mergeCell ref="E16:F16"/>
    <mergeCell ref="G16:H16"/>
    <mergeCell ref="I16:J16"/>
    <mergeCell ref="K16:L16"/>
    <mergeCell ref="E27:F27"/>
  </mergeCells>
  <dataValidations count="2">
    <dataValidation type="decimal" operator="greaterThanOrEqual" allowBlank="1" showInputMessage="1" showErrorMessage="1" sqref="C10:D14" xr:uid="{00000000-0002-0000-1000-000000000000}">
      <formula1>0</formula1>
    </dataValidation>
    <dataValidation type="whole" operator="greaterThanOrEqual" allowBlank="1" showInputMessage="1" showErrorMessage="1" sqref="C19:L21 C23:L26 C30:L38" xr:uid="{00000000-0002-0000-1000-000001000000}">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000-000002000000}">
          <x14:formula1>
            <xm:f>'Institution Type Key'!$D$6:$D$14</xm:f>
          </x14:formula1>
          <xm:sqref>B5</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26">
    <tabColor rgb="FFFF0000"/>
  </sheetPr>
  <dimension ref="A1:S70"/>
  <sheetViews>
    <sheetView showGridLines="0" zoomScaleNormal="100" zoomScaleSheetLayoutView="100" workbookViewId="0">
      <selection activeCell="C19" sqref="C19"/>
    </sheetView>
  </sheetViews>
  <sheetFormatPr defaultColWidth="11.42578125" defaultRowHeight="17.45" customHeight="1"/>
  <cols>
    <col min="1" max="1" width="11.42578125" style="55" customWidth="1"/>
    <col min="2" max="2" width="66.85546875" style="54" customWidth="1"/>
    <col min="3" max="3" width="28.42578125" style="57" customWidth="1"/>
    <col min="4" max="16384" width="11.42578125" style="54"/>
  </cols>
  <sheetData>
    <row r="1" spans="1:19" s="348" customFormat="1" ht="15.75">
      <c r="A1" s="708" t="s">
        <v>496</v>
      </c>
      <c r="B1" s="738"/>
      <c r="C1" s="709" t="s">
        <v>482</v>
      </c>
      <c r="D1" s="764"/>
      <c r="E1" s="765"/>
      <c r="F1" s="765"/>
      <c r="G1" s="765"/>
      <c r="H1" s="765"/>
      <c r="I1" s="765"/>
      <c r="J1" s="765"/>
    </row>
    <row r="2" spans="1:19" s="348" customFormat="1" ht="0.6" customHeight="1">
      <c r="A2" s="739"/>
      <c r="B2" s="710"/>
      <c r="C2" s="710"/>
      <c r="D2" s="764"/>
      <c r="E2" s="765"/>
      <c r="F2" s="765"/>
      <c r="G2" s="765"/>
      <c r="H2" s="765"/>
      <c r="I2" s="765"/>
      <c r="J2" s="765"/>
    </row>
    <row r="3" spans="1:19" s="348" customFormat="1" ht="14.1" customHeight="1">
      <c r="A3" s="740" t="s">
        <v>178</v>
      </c>
      <c r="B3" s="741">
        <f>'AF100'!C3</f>
        <v>0</v>
      </c>
      <c r="C3" s="710"/>
      <c r="D3" s="764"/>
      <c r="E3" s="765"/>
      <c r="F3" s="765"/>
      <c r="G3" s="765"/>
      <c r="H3" s="765"/>
      <c r="I3" s="765"/>
      <c r="J3" s="765"/>
    </row>
    <row r="4" spans="1:19" s="348" customFormat="1" ht="14.1" customHeight="1">
      <c r="A4" s="740" t="s">
        <v>852</v>
      </c>
      <c r="B4" s="741">
        <f>'AF100'!C4</f>
        <v>0</v>
      </c>
      <c r="C4" s="710"/>
      <c r="D4" s="764"/>
      <c r="E4" s="765"/>
      <c r="F4" s="765"/>
      <c r="G4" s="765"/>
      <c r="H4" s="765"/>
      <c r="I4" s="765"/>
      <c r="J4" s="765"/>
    </row>
    <row r="5" spans="1:19" s="348" customFormat="1" ht="14.1" customHeight="1">
      <c r="A5" s="740" t="s">
        <v>252</v>
      </c>
      <c r="B5" s="741">
        <f>'AF100'!C5</f>
        <v>0</v>
      </c>
      <c r="C5" s="710"/>
      <c r="D5" s="764"/>
      <c r="E5" s="765"/>
      <c r="F5" s="765"/>
      <c r="G5" s="765"/>
      <c r="H5" s="765"/>
      <c r="I5" s="765"/>
      <c r="J5" s="765"/>
    </row>
    <row r="6" spans="1:19" s="348" customFormat="1" ht="12.95" customHeight="1">
      <c r="A6" s="740" t="s">
        <v>853</v>
      </c>
      <c r="B6" s="742">
        <f>'AF100'!C6</f>
        <v>0</v>
      </c>
      <c r="C6" s="710"/>
      <c r="D6" s="764"/>
      <c r="E6" s="765"/>
      <c r="F6" s="765"/>
      <c r="G6" s="765"/>
      <c r="H6" s="765"/>
      <c r="I6" s="765"/>
      <c r="J6" s="765"/>
    </row>
    <row r="7" spans="1:19" s="104" customFormat="1" ht="16.5" thickBot="1">
      <c r="A7" s="173" t="s">
        <v>1949</v>
      </c>
      <c r="B7" s="146"/>
      <c r="C7" s="146"/>
      <c r="D7" s="52"/>
      <c r="E7" s="106"/>
      <c r="F7" s="106"/>
      <c r="G7" s="106"/>
      <c r="H7" s="106"/>
      <c r="I7" s="106"/>
      <c r="J7" s="106"/>
      <c r="K7" s="107"/>
      <c r="L7" s="107"/>
      <c r="M7" s="107"/>
      <c r="N7" s="107"/>
      <c r="O7" s="107"/>
      <c r="P7" s="107"/>
      <c r="Q7" s="107"/>
      <c r="R7" s="107"/>
      <c r="S7" s="107"/>
    </row>
    <row r="8" spans="1:19" ht="17.45" customHeight="1">
      <c r="A8" s="435" t="s">
        <v>111</v>
      </c>
      <c r="B8" s="436" t="s">
        <v>125</v>
      </c>
      <c r="C8" s="437" t="s">
        <v>650</v>
      </c>
    </row>
    <row r="9" spans="1:19" ht="17.45" customHeight="1">
      <c r="A9" s="725">
        <v>1</v>
      </c>
      <c r="B9" s="403" t="s">
        <v>888</v>
      </c>
      <c r="C9" s="438"/>
    </row>
    <row r="10" spans="1:19" ht="17.45" customHeight="1">
      <c r="A10" s="725">
        <v>1.1000000000000001</v>
      </c>
      <c r="B10" s="404" t="s">
        <v>628</v>
      </c>
      <c r="C10" s="439"/>
    </row>
    <row r="11" spans="1:19" ht="17.45" customHeight="1">
      <c r="A11" s="726" t="s">
        <v>29</v>
      </c>
      <c r="B11" s="405" t="s">
        <v>629</v>
      </c>
      <c r="C11" s="600">
        <f>'MNB100'!C31</f>
        <v>0</v>
      </c>
    </row>
    <row r="12" spans="1:19" ht="17.45" customHeight="1">
      <c r="A12" s="726" t="s">
        <v>30</v>
      </c>
      <c r="B12" s="405" t="s">
        <v>630</v>
      </c>
      <c r="C12" s="600">
        <f>'MNB105'!C9+'MNB105'!C10</f>
        <v>0</v>
      </c>
    </row>
    <row r="13" spans="1:19" ht="17.45" customHeight="1">
      <c r="A13" s="726"/>
      <c r="B13" s="406"/>
      <c r="C13" s="440"/>
    </row>
    <row r="14" spans="1:19" ht="17.45" customHeight="1">
      <c r="A14" s="725">
        <v>1.2</v>
      </c>
      <c r="B14" s="407" t="s">
        <v>631</v>
      </c>
      <c r="C14" s="440"/>
    </row>
    <row r="15" spans="1:19" ht="17.45" customHeight="1">
      <c r="A15" s="726" t="s">
        <v>31</v>
      </c>
      <c r="B15" s="405" t="s">
        <v>632</v>
      </c>
      <c r="C15" s="600">
        <f>'MNB100'!C32</f>
        <v>0</v>
      </c>
    </row>
    <row r="16" spans="1:19" s="108" customFormat="1" ht="17.45" customHeight="1">
      <c r="A16" s="725" t="s">
        <v>32</v>
      </c>
      <c r="B16" s="408" t="s">
        <v>2157</v>
      </c>
      <c r="C16" s="551">
        <f>C15+C12+C11</f>
        <v>0</v>
      </c>
    </row>
    <row r="17" spans="1:3" ht="17.45" customHeight="1">
      <c r="A17" s="725">
        <v>1.3</v>
      </c>
      <c r="B17" s="409" t="s">
        <v>633</v>
      </c>
      <c r="C17" s="440"/>
    </row>
    <row r="18" spans="1:3" ht="17.45" customHeight="1">
      <c r="A18" s="726" t="s">
        <v>926</v>
      </c>
      <c r="B18" s="405" t="s">
        <v>634</v>
      </c>
      <c r="C18" s="600">
        <f>'MNB100'!C25</f>
        <v>0</v>
      </c>
    </row>
    <row r="19" spans="1:3" ht="17.45" customHeight="1">
      <c r="A19" s="726" t="s">
        <v>927</v>
      </c>
      <c r="B19" s="405" t="s">
        <v>635</v>
      </c>
      <c r="C19" s="543"/>
    </row>
    <row r="20" spans="1:3" ht="17.45" customHeight="1">
      <c r="A20" s="726" t="s">
        <v>928</v>
      </c>
      <c r="B20" s="410" t="s">
        <v>636</v>
      </c>
      <c r="C20" s="543"/>
    </row>
    <row r="21" spans="1:3" ht="17.45" customHeight="1">
      <c r="A21" s="726" t="s">
        <v>929</v>
      </c>
      <c r="B21" s="411" t="s">
        <v>2212</v>
      </c>
      <c r="C21" s="600">
        <f>'MNB102'!B54</f>
        <v>0</v>
      </c>
    </row>
    <row r="22" spans="1:3" ht="17.45" customHeight="1">
      <c r="A22" s="726" t="s">
        <v>930</v>
      </c>
      <c r="B22" s="405" t="s">
        <v>637</v>
      </c>
      <c r="C22" s="543"/>
    </row>
    <row r="23" spans="1:3" ht="17.45" customHeight="1">
      <c r="A23" s="725" t="s">
        <v>931</v>
      </c>
      <c r="B23" s="412" t="s">
        <v>638</v>
      </c>
      <c r="C23" s="600">
        <f>C16-(C22+C21+C20+C19+C18)</f>
        <v>0</v>
      </c>
    </row>
    <row r="24" spans="1:3" ht="17.45" customHeight="1">
      <c r="A24" s="844"/>
      <c r="B24" s="845"/>
      <c r="C24" s="846"/>
    </row>
    <row r="25" spans="1:3" ht="17.45" customHeight="1">
      <c r="A25" s="725">
        <v>2</v>
      </c>
      <c r="B25" s="407" t="s">
        <v>2006</v>
      </c>
      <c r="C25" s="440"/>
    </row>
    <row r="26" spans="1:3" ht="17.45" customHeight="1">
      <c r="A26" s="726">
        <v>2.1</v>
      </c>
      <c r="B26" s="405" t="s">
        <v>667</v>
      </c>
      <c r="C26" s="600">
        <f>IF('MNB105'!C11+'MNB105'!C12&lt;=0,'MNB105'!C11+'MNB105'!C12,('MNB105'!C11+'MNB105'!C12)*0.5)</f>
        <v>0</v>
      </c>
    </row>
    <row r="27" spans="1:3" ht="23.1" customHeight="1">
      <c r="A27" s="726">
        <v>2.2000000000000002</v>
      </c>
      <c r="B27" s="411" t="s">
        <v>2007</v>
      </c>
      <c r="C27" s="600">
        <f>'MNB105'!C13*0.5</f>
        <v>0</v>
      </c>
    </row>
    <row r="28" spans="1:3" ht="17.45" customHeight="1">
      <c r="A28" s="726">
        <v>2.2999999999999998</v>
      </c>
      <c r="B28" s="405" t="s">
        <v>2008</v>
      </c>
      <c r="C28" s="600">
        <f>IF('MNB100'!C41&gt;'MNB500'!C16*0.5,'MNB500'!C16*0.5,'MNB100'!C41)</f>
        <v>0</v>
      </c>
    </row>
    <row r="29" spans="1:3" ht="17.45" customHeight="1">
      <c r="A29" s="726">
        <v>2.4</v>
      </c>
      <c r="B29" s="413" t="s">
        <v>383</v>
      </c>
      <c r="C29" s="543"/>
    </row>
    <row r="30" spans="1:3" ht="17.45" customHeight="1">
      <c r="A30" s="726">
        <v>2.5</v>
      </c>
      <c r="B30" s="413" t="s">
        <v>2151</v>
      </c>
      <c r="C30" s="543"/>
    </row>
    <row r="31" spans="1:3" ht="17.45" customHeight="1">
      <c r="A31" s="726">
        <v>2.6</v>
      </c>
      <c r="B31" s="414" t="s">
        <v>639</v>
      </c>
      <c r="C31" s="600">
        <f>SUM(C26:C30)</f>
        <v>0</v>
      </c>
    </row>
    <row r="32" spans="1:3" s="108" customFormat="1" ht="17.45" customHeight="1">
      <c r="A32" s="725">
        <v>3</v>
      </c>
      <c r="B32" s="408" t="s">
        <v>2009</v>
      </c>
      <c r="C32" s="551">
        <f>IF(C31&gt;C16,C16,C31)+C23</f>
        <v>0</v>
      </c>
    </row>
    <row r="33" spans="1:3" ht="17.45" customHeight="1">
      <c r="A33" s="844"/>
      <c r="B33" s="845"/>
      <c r="C33" s="846"/>
    </row>
    <row r="34" spans="1:3" ht="17.45" customHeight="1">
      <c r="A34" s="725">
        <v>4</v>
      </c>
      <c r="B34" s="408" t="s">
        <v>215</v>
      </c>
      <c r="C34" s="600">
        <f>'MNB100'!C26</f>
        <v>0</v>
      </c>
    </row>
    <row r="35" spans="1:3" ht="17.45" customHeight="1">
      <c r="A35" s="726">
        <v>5</v>
      </c>
      <c r="B35" s="409" t="s">
        <v>640</v>
      </c>
      <c r="C35" s="601"/>
    </row>
    <row r="36" spans="1:3" ht="17.45" customHeight="1">
      <c r="A36" s="726">
        <v>5.0999999999999996</v>
      </c>
      <c r="B36" s="405" t="s">
        <v>2010</v>
      </c>
      <c r="C36" s="600">
        <f>'MNB100'!C11</f>
        <v>0</v>
      </c>
    </row>
    <row r="37" spans="1:3" ht="17.45" customHeight="1">
      <c r="A37" s="726">
        <v>5.2</v>
      </c>
      <c r="B37" s="405" t="s">
        <v>2011</v>
      </c>
      <c r="C37" s="600">
        <f>'MNB102'!B31</f>
        <v>0</v>
      </c>
    </row>
    <row r="38" spans="1:3" ht="17.45" customHeight="1">
      <c r="A38" s="726">
        <v>5.3</v>
      </c>
      <c r="B38" s="405" t="s">
        <v>2012</v>
      </c>
      <c r="C38" s="600">
        <f>'MNB102'!B41</f>
        <v>0</v>
      </c>
    </row>
    <row r="39" spans="1:3" ht="17.45" customHeight="1">
      <c r="A39" s="726">
        <v>5.4</v>
      </c>
      <c r="B39" s="413" t="s">
        <v>2158</v>
      </c>
      <c r="C39" s="600">
        <f>0.8*'MNB300'!D10</f>
        <v>0</v>
      </c>
    </row>
    <row r="40" spans="1:3" ht="17.45" customHeight="1">
      <c r="A40" s="726">
        <v>5.5</v>
      </c>
      <c r="B40" s="405" t="s">
        <v>641</v>
      </c>
      <c r="C40" s="600">
        <f>C18</f>
        <v>0</v>
      </c>
    </row>
    <row r="41" spans="1:3" ht="17.45" customHeight="1">
      <c r="A41" s="726">
        <v>5.6</v>
      </c>
      <c r="B41" s="405" t="s">
        <v>636</v>
      </c>
      <c r="C41" s="600">
        <f>C20</f>
        <v>0</v>
      </c>
    </row>
    <row r="42" spans="1:3" ht="17.45" customHeight="1">
      <c r="A42" s="726">
        <v>5.7</v>
      </c>
      <c r="B42" s="411" t="s">
        <v>642</v>
      </c>
      <c r="C42" s="600">
        <f>C21</f>
        <v>0</v>
      </c>
    </row>
    <row r="43" spans="1:3" ht="17.45" customHeight="1">
      <c r="A43" s="726">
        <v>5.8</v>
      </c>
      <c r="B43" s="405" t="s">
        <v>637</v>
      </c>
      <c r="C43" s="600">
        <f>C22</f>
        <v>0</v>
      </c>
    </row>
    <row r="44" spans="1:3" s="109" customFormat="1" ht="17.45" customHeight="1">
      <c r="A44" s="726">
        <v>5.9</v>
      </c>
      <c r="B44" s="411" t="s">
        <v>2013</v>
      </c>
      <c r="C44" s="600">
        <f>0.8*('MNB102'!B9+'MNB100'!C12+'MNB100'!C13+'MNB100'!C15)</f>
        <v>0</v>
      </c>
    </row>
    <row r="45" spans="1:3" s="109" customFormat="1" ht="17.45" customHeight="1">
      <c r="A45" s="727">
        <v>5.0999999999999996</v>
      </c>
      <c r="B45" s="411" t="s">
        <v>643</v>
      </c>
      <c r="C45" s="600">
        <f>'MNB102'!B11</f>
        <v>0</v>
      </c>
    </row>
    <row r="46" spans="1:3" s="109" customFormat="1" ht="17.45" customHeight="1">
      <c r="A46" s="727">
        <v>5.1100000000000003</v>
      </c>
      <c r="B46" s="411" t="s">
        <v>644</v>
      </c>
      <c r="C46" s="602"/>
    </row>
    <row r="47" spans="1:3" s="109" customFormat="1" ht="17.45" customHeight="1">
      <c r="A47" s="727">
        <v>5.12</v>
      </c>
      <c r="B47" s="411" t="s">
        <v>645</v>
      </c>
      <c r="C47" s="602"/>
    </row>
    <row r="48" spans="1:3" s="109" customFormat="1" ht="17.45" customHeight="1">
      <c r="A48" s="727">
        <v>5.13</v>
      </c>
      <c r="B48" s="411" t="s">
        <v>646</v>
      </c>
      <c r="C48" s="602"/>
    </row>
    <row r="49" spans="1:3" s="109" customFormat="1" ht="17.45" customHeight="1">
      <c r="A49" s="727">
        <v>5.14</v>
      </c>
      <c r="B49" s="411" t="s">
        <v>2202</v>
      </c>
      <c r="C49" s="602"/>
    </row>
    <row r="50" spans="1:3" s="109" customFormat="1" ht="17.45" customHeight="1">
      <c r="A50" s="727">
        <v>5.15</v>
      </c>
      <c r="B50" s="411" t="s">
        <v>647</v>
      </c>
      <c r="C50" s="602"/>
    </row>
    <row r="51" spans="1:3" s="109" customFormat="1" ht="17.45" customHeight="1">
      <c r="A51" s="727">
        <v>5.16</v>
      </c>
      <c r="B51" s="411" t="s">
        <v>648</v>
      </c>
      <c r="C51" s="602"/>
    </row>
    <row r="52" spans="1:3" ht="17.45" customHeight="1">
      <c r="A52" s="728">
        <v>5.17</v>
      </c>
      <c r="B52" s="415" t="s">
        <v>2014</v>
      </c>
      <c r="C52" s="551">
        <f>C34-(SUM(C36:C51))</f>
        <v>0</v>
      </c>
    </row>
    <row r="53" spans="1:3" ht="17.45" customHeight="1">
      <c r="A53" s="844"/>
      <c r="B53" s="845"/>
      <c r="C53" s="846"/>
    </row>
    <row r="54" spans="1:3" ht="17.45" customHeight="1">
      <c r="A54" s="725">
        <v>6</v>
      </c>
      <c r="B54" s="416" t="s">
        <v>2015</v>
      </c>
      <c r="C54" s="551">
        <f>'MNB600'!B9</f>
        <v>0</v>
      </c>
    </row>
    <row r="55" spans="1:3" ht="17.45" customHeight="1">
      <c r="A55" s="726"/>
      <c r="B55" s="417" t="s">
        <v>435</v>
      </c>
      <c r="C55" s="441"/>
    </row>
    <row r="56" spans="1:3" ht="17.45" customHeight="1">
      <c r="A56" s="726">
        <v>6.1</v>
      </c>
      <c r="B56" s="413" t="s">
        <v>2101</v>
      </c>
      <c r="C56" s="603"/>
    </row>
    <row r="57" spans="1:3" ht="17.45" customHeight="1">
      <c r="A57" s="726">
        <v>6.2</v>
      </c>
      <c r="B57" s="413" t="s">
        <v>2102</v>
      </c>
      <c r="C57" s="603"/>
    </row>
    <row r="58" spans="1:3" ht="17.45" customHeight="1">
      <c r="A58" s="725">
        <v>6.3</v>
      </c>
      <c r="B58" s="414" t="s">
        <v>2016</v>
      </c>
      <c r="C58" s="551">
        <f>C54-(C56+C57)</f>
        <v>0</v>
      </c>
    </row>
    <row r="59" spans="1:3" ht="17.45" customHeight="1">
      <c r="A59" s="844"/>
      <c r="B59" s="845" t="s">
        <v>5</v>
      </c>
      <c r="C59" s="846"/>
    </row>
    <row r="60" spans="1:3" ht="17.45" customHeight="1">
      <c r="A60" s="726">
        <v>7</v>
      </c>
      <c r="B60" s="411" t="s">
        <v>2017</v>
      </c>
      <c r="C60" s="600">
        <f>'MNB105'!C47</f>
        <v>0</v>
      </c>
    </row>
    <row r="61" spans="1:3" s="108" customFormat="1" ht="17.45" customHeight="1">
      <c r="A61" s="725">
        <v>8</v>
      </c>
      <c r="B61" s="408" t="s">
        <v>2018</v>
      </c>
      <c r="C61" s="551">
        <f>C60+C58+C52</f>
        <v>0</v>
      </c>
    </row>
    <row r="62" spans="1:3" ht="29.25" customHeight="1">
      <c r="A62" s="726">
        <v>9</v>
      </c>
      <c r="B62" s="416" t="s">
        <v>2019</v>
      </c>
      <c r="C62" s="442" t="e">
        <f>C32/C61</f>
        <v>#DIV/0!</v>
      </c>
    </row>
    <row r="63" spans="1:3" ht="17.45" customHeight="1" thickBot="1">
      <c r="A63" s="729">
        <v>10</v>
      </c>
      <c r="B63" s="443" t="s">
        <v>2020</v>
      </c>
      <c r="C63" s="544">
        <f>C32-(0.1*C61)</f>
        <v>0</v>
      </c>
    </row>
    <row r="65" spans="1:3" s="110" customFormat="1" ht="17.45" customHeight="1">
      <c r="A65" s="55"/>
      <c r="B65" s="56"/>
      <c r="C65" s="57"/>
    </row>
    <row r="68" spans="1:3" s="110" customFormat="1" ht="17.45" customHeight="1">
      <c r="A68" s="58"/>
      <c r="B68" s="54"/>
      <c r="C68" s="57"/>
    </row>
    <row r="69" spans="1:3" s="110" customFormat="1" ht="17.45" customHeight="1">
      <c r="A69" s="55"/>
      <c r="B69" s="59"/>
      <c r="C69" s="57"/>
    </row>
    <row r="70" spans="1:3" s="110" customFormat="1" ht="17.45" customHeight="1">
      <c r="A70" s="60"/>
      <c r="B70" s="54"/>
      <c r="C70" s="57"/>
    </row>
  </sheetData>
  <sheetProtection algorithmName="SHA-512" hashValue="WJYk39zXe0n9MjtxlBhfPpxqKDpFQuwuFaets/+KWFlwidz1cUG2YMdHErUejwJdnqrOSXneQn9iAku3J8ncLQ==" saltValue="T+22ES6GzI5WltG8QKu2Lg==" spinCount="100000" sheet="1" objects="1" scenarios="1" selectLockedCells="1"/>
  <mergeCells count="4">
    <mergeCell ref="A24:C24"/>
    <mergeCell ref="A33:C33"/>
    <mergeCell ref="A53:C53"/>
    <mergeCell ref="A59:C59"/>
  </mergeCells>
  <conditionalFormatting sqref="C62">
    <cfRule type="expression" dxfId="6" priority="1">
      <formula>$C$62&lt;10%</formula>
    </cfRule>
  </conditionalFormatting>
  <dataValidations count="2">
    <dataValidation type="whole" operator="lessThanOrEqual" allowBlank="1" showInputMessage="1" showErrorMessage="1" errorTitle="Limitation on Recognized Amount" error="This value cannot be more than 50% of Total Tier 1 Capital." sqref="C28" xr:uid="{00000000-0002-0000-1100-000000000000}">
      <formula1>C16/2</formula1>
    </dataValidation>
    <dataValidation type="decimal" operator="greaterThanOrEqual" allowBlank="1" showInputMessage="1" showErrorMessage="1" sqref="C11 C18:C22 C36:C51 C29:C30 C56:C57" xr:uid="{00000000-0002-0000-1100-000001000000}">
      <formula1>0</formula1>
    </dataValidation>
  </dataValidations>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100-000002000000}">
          <x14:formula1>
            <xm:f>'Institution Type Key'!$D$6:$D$14</xm:f>
          </x14:formula1>
          <xm:sqref>B5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27">
    <tabColor rgb="FFFF0000"/>
  </sheetPr>
  <dimension ref="A1:S159"/>
  <sheetViews>
    <sheetView showGridLines="0" zoomScale="115" zoomScaleNormal="115" zoomScaleSheetLayoutView="100" workbookViewId="0">
      <selection activeCell="A15" sqref="A15"/>
    </sheetView>
  </sheetViews>
  <sheetFormatPr defaultColWidth="9.140625" defaultRowHeight="12"/>
  <cols>
    <col min="1" max="1" width="47.42578125" style="40" customWidth="1"/>
    <col min="2" max="2" width="41.85546875" style="111" customWidth="1"/>
    <col min="3" max="3" width="25.42578125" style="40" customWidth="1"/>
    <col min="4" max="16384" width="9.140625" style="40"/>
  </cols>
  <sheetData>
    <row r="1" spans="1:19" s="348" customFormat="1" ht="15.75">
      <c r="A1" s="708" t="s">
        <v>649</v>
      </c>
      <c r="B1" s="766" t="s">
        <v>497</v>
      </c>
      <c r="C1" s="709"/>
      <c r="D1" s="764"/>
      <c r="E1" s="765"/>
      <c r="F1" s="765"/>
      <c r="G1" s="765"/>
      <c r="H1" s="765"/>
      <c r="I1" s="765"/>
      <c r="J1" s="765"/>
    </row>
    <row r="2" spans="1:19" s="348" customFormat="1" ht="0.6" customHeight="1">
      <c r="A2" s="739" t="s">
        <v>868</v>
      </c>
      <c r="B2" s="710"/>
      <c r="C2" s="710"/>
      <c r="D2" s="764"/>
      <c r="E2" s="765"/>
      <c r="F2" s="765"/>
      <c r="G2" s="765"/>
      <c r="H2" s="765"/>
      <c r="I2" s="765"/>
      <c r="J2" s="765"/>
    </row>
    <row r="3" spans="1:19" s="348" customFormat="1" ht="15">
      <c r="A3" s="740" t="s">
        <v>178</v>
      </c>
      <c r="B3" s="741">
        <f>'AF100'!C3</f>
        <v>0</v>
      </c>
      <c r="C3" s="710"/>
      <c r="D3" s="764"/>
      <c r="E3" s="765"/>
      <c r="F3" s="765"/>
      <c r="G3" s="765"/>
      <c r="H3" s="765"/>
      <c r="I3" s="765"/>
      <c r="J3" s="765"/>
    </row>
    <row r="4" spans="1:19" s="348" customFormat="1" ht="15">
      <c r="A4" s="740" t="s">
        <v>852</v>
      </c>
      <c r="B4" s="741">
        <f>'AF100'!C4</f>
        <v>0</v>
      </c>
      <c r="C4" s="710"/>
      <c r="D4" s="764"/>
      <c r="E4" s="765"/>
      <c r="F4" s="765"/>
      <c r="G4" s="765"/>
      <c r="H4" s="765"/>
      <c r="I4" s="765"/>
      <c r="J4" s="765"/>
    </row>
    <row r="5" spans="1:19" s="348" customFormat="1" ht="15">
      <c r="A5" s="740" t="s">
        <v>252</v>
      </c>
      <c r="B5" s="741">
        <f>'AF100'!C5</f>
        <v>0</v>
      </c>
      <c r="C5" s="710"/>
      <c r="D5" s="764"/>
      <c r="E5" s="765"/>
      <c r="F5" s="765"/>
      <c r="G5" s="765"/>
      <c r="H5" s="765"/>
      <c r="I5" s="765"/>
      <c r="J5" s="765"/>
    </row>
    <row r="6" spans="1:19" s="348" customFormat="1" ht="15">
      <c r="A6" s="740" t="s">
        <v>853</v>
      </c>
      <c r="B6" s="742">
        <f>'AF100'!C6</f>
        <v>0</v>
      </c>
      <c r="C6" s="710"/>
      <c r="D6" s="764"/>
      <c r="E6" s="765"/>
      <c r="F6" s="765"/>
      <c r="G6" s="765"/>
      <c r="H6" s="765"/>
      <c r="I6" s="765"/>
      <c r="J6" s="765"/>
    </row>
    <row r="7" spans="1:19" s="104" customFormat="1" ht="15.75">
      <c r="A7" s="173" t="s">
        <v>1949</v>
      </c>
      <c r="B7" s="146"/>
      <c r="C7" s="53"/>
      <c r="D7" s="52"/>
      <c r="E7" s="106"/>
      <c r="F7" s="106"/>
      <c r="G7" s="106"/>
      <c r="H7" s="106"/>
      <c r="I7" s="106"/>
      <c r="J7" s="106"/>
      <c r="K7" s="107"/>
      <c r="L7" s="107"/>
      <c r="M7" s="107"/>
      <c r="N7" s="107"/>
      <c r="O7" s="107"/>
      <c r="P7" s="107"/>
      <c r="Q7" s="107"/>
      <c r="R7" s="107"/>
      <c r="S7" s="107"/>
    </row>
    <row r="8" spans="1:19">
      <c r="A8" s="168" t="s">
        <v>125</v>
      </c>
      <c r="B8" s="444" t="s">
        <v>91</v>
      </c>
    </row>
    <row r="9" spans="1:19">
      <c r="A9" s="445" t="s">
        <v>2021</v>
      </c>
      <c r="B9" s="420">
        <f>SUM(B10:B159)</f>
        <v>0</v>
      </c>
    </row>
    <row r="10" spans="1:19">
      <c r="A10" s="446"/>
      <c r="B10" s="604"/>
    </row>
    <row r="11" spans="1:19">
      <c r="A11" s="446"/>
      <c r="B11" s="605"/>
    </row>
    <row r="12" spans="1:19">
      <c r="A12" s="446"/>
      <c r="B12" s="605"/>
    </row>
    <row r="13" spans="1:19">
      <c r="A13" s="446"/>
      <c r="B13" s="605"/>
    </row>
    <row r="14" spans="1:19">
      <c r="A14" s="446"/>
      <c r="B14" s="605"/>
    </row>
    <row r="15" spans="1:19">
      <c r="A15" s="446"/>
      <c r="B15" s="605"/>
    </row>
    <row r="16" spans="1:19">
      <c r="A16" s="446"/>
      <c r="B16" s="605"/>
    </row>
    <row r="17" spans="1:2">
      <c r="A17" s="446"/>
      <c r="B17" s="605"/>
    </row>
    <row r="18" spans="1:2">
      <c r="A18" s="446"/>
      <c r="B18" s="605"/>
    </row>
    <row r="19" spans="1:2">
      <c r="A19" s="446"/>
      <c r="B19" s="605"/>
    </row>
    <row r="20" spans="1:2">
      <c r="A20" s="446"/>
      <c r="B20" s="604"/>
    </row>
    <row r="21" spans="1:2">
      <c r="A21" s="446"/>
      <c r="B21" s="605"/>
    </row>
    <row r="22" spans="1:2">
      <c r="A22" s="446"/>
      <c r="B22" s="605"/>
    </row>
    <row r="23" spans="1:2">
      <c r="A23" s="446"/>
      <c r="B23" s="605"/>
    </row>
    <row r="24" spans="1:2">
      <c r="A24" s="446"/>
      <c r="B24" s="605"/>
    </row>
    <row r="25" spans="1:2">
      <c r="A25" s="446"/>
      <c r="B25" s="605"/>
    </row>
    <row r="26" spans="1:2">
      <c r="A26" s="446"/>
      <c r="B26" s="605"/>
    </row>
    <row r="27" spans="1:2">
      <c r="A27" s="446"/>
      <c r="B27" s="606"/>
    </row>
    <row r="28" spans="1:2">
      <c r="A28" s="446"/>
      <c r="B28" s="605"/>
    </row>
    <row r="29" spans="1:2">
      <c r="A29" s="446"/>
      <c r="B29" s="605"/>
    </row>
    <row r="30" spans="1:2">
      <c r="A30" s="446"/>
      <c r="B30" s="605"/>
    </row>
    <row r="31" spans="1:2">
      <c r="A31" s="446"/>
      <c r="B31" s="605"/>
    </row>
    <row r="32" spans="1:2">
      <c r="A32" s="446"/>
      <c r="B32" s="605"/>
    </row>
    <row r="33" spans="1:2">
      <c r="A33" s="446"/>
      <c r="B33" s="605"/>
    </row>
    <row r="34" spans="1:2">
      <c r="A34" s="446"/>
      <c r="B34" s="605"/>
    </row>
    <row r="35" spans="1:2">
      <c r="A35" s="446"/>
      <c r="B35" s="605"/>
    </row>
    <row r="36" spans="1:2">
      <c r="A36" s="446"/>
      <c r="B36" s="605"/>
    </row>
    <row r="37" spans="1:2">
      <c r="A37" s="446"/>
      <c r="B37" s="605"/>
    </row>
    <row r="38" spans="1:2">
      <c r="A38" s="446"/>
      <c r="B38" s="605"/>
    </row>
    <row r="39" spans="1:2">
      <c r="A39" s="446"/>
      <c r="B39" s="605"/>
    </row>
    <row r="40" spans="1:2">
      <c r="A40" s="446"/>
      <c r="B40" s="605"/>
    </row>
    <row r="41" spans="1:2">
      <c r="A41" s="446"/>
      <c r="B41" s="605"/>
    </row>
    <row r="42" spans="1:2">
      <c r="A42" s="446"/>
      <c r="B42" s="605"/>
    </row>
    <row r="43" spans="1:2">
      <c r="A43" s="446"/>
      <c r="B43" s="605"/>
    </row>
    <row r="44" spans="1:2">
      <c r="A44" s="446"/>
      <c r="B44" s="605"/>
    </row>
    <row r="45" spans="1:2">
      <c r="A45" s="446"/>
      <c r="B45" s="605"/>
    </row>
    <row r="46" spans="1:2">
      <c r="A46" s="446"/>
      <c r="B46" s="605"/>
    </row>
    <row r="47" spans="1:2">
      <c r="A47" s="446"/>
      <c r="B47" s="605"/>
    </row>
    <row r="48" spans="1:2">
      <c r="A48" s="446"/>
      <c r="B48" s="605"/>
    </row>
    <row r="49" spans="1:2">
      <c r="A49" s="446"/>
      <c r="B49" s="605"/>
    </row>
    <row r="50" spans="1:2">
      <c r="A50" s="446"/>
      <c r="B50" s="605"/>
    </row>
    <row r="51" spans="1:2">
      <c r="A51" s="446"/>
      <c r="B51" s="605"/>
    </row>
    <row r="52" spans="1:2">
      <c r="A52" s="446"/>
      <c r="B52" s="605"/>
    </row>
    <row r="53" spans="1:2">
      <c r="A53" s="446"/>
      <c r="B53" s="605"/>
    </row>
    <row r="54" spans="1:2">
      <c r="A54" s="446"/>
      <c r="B54" s="605"/>
    </row>
    <row r="55" spans="1:2">
      <c r="A55" s="446"/>
      <c r="B55" s="605"/>
    </row>
    <row r="56" spans="1:2">
      <c r="A56" s="446"/>
      <c r="B56" s="605"/>
    </row>
    <row r="57" spans="1:2">
      <c r="A57" s="446"/>
      <c r="B57" s="605"/>
    </row>
    <row r="58" spans="1:2">
      <c r="A58" s="446"/>
      <c r="B58" s="605"/>
    </row>
    <row r="59" spans="1:2">
      <c r="A59" s="446"/>
      <c r="B59" s="605"/>
    </row>
    <row r="60" spans="1:2">
      <c r="A60" s="446"/>
      <c r="B60" s="605"/>
    </row>
    <row r="61" spans="1:2">
      <c r="A61" s="446"/>
      <c r="B61" s="605"/>
    </row>
    <row r="62" spans="1:2">
      <c r="A62" s="446"/>
      <c r="B62" s="605"/>
    </row>
    <row r="63" spans="1:2">
      <c r="A63" s="446"/>
      <c r="B63" s="605"/>
    </row>
    <row r="64" spans="1:2">
      <c r="A64" s="446"/>
      <c r="B64" s="605"/>
    </row>
    <row r="65" spans="1:2">
      <c r="A65" s="446"/>
      <c r="B65" s="605"/>
    </row>
    <row r="66" spans="1:2">
      <c r="A66" s="446"/>
      <c r="B66" s="605"/>
    </row>
    <row r="67" spans="1:2">
      <c r="A67" s="446"/>
      <c r="B67" s="605"/>
    </row>
    <row r="68" spans="1:2">
      <c r="A68" s="446"/>
      <c r="B68" s="605"/>
    </row>
    <row r="69" spans="1:2">
      <c r="A69" s="446"/>
      <c r="B69" s="605"/>
    </row>
    <row r="70" spans="1:2">
      <c r="A70" s="446"/>
      <c r="B70" s="605"/>
    </row>
    <row r="71" spans="1:2">
      <c r="A71" s="446"/>
      <c r="B71" s="605"/>
    </row>
    <row r="72" spans="1:2">
      <c r="A72" s="446"/>
      <c r="B72" s="605"/>
    </row>
    <row r="73" spans="1:2">
      <c r="A73" s="446"/>
      <c r="B73" s="605"/>
    </row>
    <row r="74" spans="1:2">
      <c r="A74" s="446"/>
      <c r="B74" s="605"/>
    </row>
    <row r="75" spans="1:2">
      <c r="A75" s="446"/>
      <c r="B75" s="605"/>
    </row>
    <row r="76" spans="1:2">
      <c r="A76" s="446"/>
      <c r="B76" s="605"/>
    </row>
    <row r="77" spans="1:2">
      <c r="A77" s="446"/>
      <c r="B77" s="605"/>
    </row>
    <row r="78" spans="1:2">
      <c r="A78" s="446"/>
      <c r="B78" s="605"/>
    </row>
    <row r="79" spans="1:2">
      <c r="A79" s="446"/>
      <c r="B79" s="605"/>
    </row>
    <row r="80" spans="1:2">
      <c r="A80" s="446"/>
      <c r="B80" s="605"/>
    </row>
    <row r="81" spans="1:2">
      <c r="A81" s="446"/>
      <c r="B81" s="605"/>
    </row>
    <row r="82" spans="1:2">
      <c r="A82" s="446"/>
      <c r="B82" s="605"/>
    </row>
    <row r="83" spans="1:2">
      <c r="A83" s="446"/>
      <c r="B83" s="605"/>
    </row>
    <row r="84" spans="1:2">
      <c r="A84" s="446"/>
      <c r="B84" s="605"/>
    </row>
    <row r="85" spans="1:2">
      <c r="A85" s="446"/>
      <c r="B85" s="605"/>
    </row>
    <row r="86" spans="1:2">
      <c r="A86" s="446"/>
      <c r="B86" s="605"/>
    </row>
    <row r="87" spans="1:2">
      <c r="A87" s="446"/>
      <c r="B87" s="605"/>
    </row>
    <row r="88" spans="1:2">
      <c r="A88" s="446"/>
      <c r="B88" s="605"/>
    </row>
    <row r="89" spans="1:2">
      <c r="A89" s="446"/>
      <c r="B89" s="605"/>
    </row>
    <row r="90" spans="1:2">
      <c r="A90" s="446"/>
      <c r="B90" s="605"/>
    </row>
    <row r="91" spans="1:2">
      <c r="A91" s="446"/>
      <c r="B91" s="605"/>
    </row>
    <row r="92" spans="1:2">
      <c r="A92" s="446"/>
      <c r="B92" s="605"/>
    </row>
    <row r="93" spans="1:2">
      <c r="A93" s="446"/>
      <c r="B93" s="605"/>
    </row>
    <row r="94" spans="1:2">
      <c r="A94" s="446"/>
      <c r="B94" s="605"/>
    </row>
    <row r="95" spans="1:2">
      <c r="A95" s="446"/>
      <c r="B95" s="605"/>
    </row>
    <row r="96" spans="1:2">
      <c r="A96" s="446"/>
      <c r="B96" s="605"/>
    </row>
    <row r="97" spans="1:2">
      <c r="A97" s="446"/>
      <c r="B97" s="605"/>
    </row>
    <row r="98" spans="1:2">
      <c r="A98" s="446"/>
      <c r="B98" s="605"/>
    </row>
    <row r="99" spans="1:2">
      <c r="A99" s="446"/>
      <c r="B99" s="605"/>
    </row>
    <row r="100" spans="1:2">
      <c r="A100" s="446"/>
      <c r="B100" s="605"/>
    </row>
    <row r="101" spans="1:2">
      <c r="A101" s="446"/>
      <c r="B101" s="605"/>
    </row>
    <row r="102" spans="1:2">
      <c r="A102" s="446"/>
      <c r="B102" s="605"/>
    </row>
    <row r="103" spans="1:2">
      <c r="A103" s="446"/>
      <c r="B103" s="605"/>
    </row>
    <row r="104" spans="1:2">
      <c r="A104" s="446"/>
      <c r="B104" s="605"/>
    </row>
    <row r="105" spans="1:2">
      <c r="A105" s="446"/>
      <c r="B105" s="605"/>
    </row>
    <row r="106" spans="1:2">
      <c r="A106" s="446"/>
      <c r="B106" s="605"/>
    </row>
    <row r="107" spans="1:2">
      <c r="A107" s="446"/>
      <c r="B107" s="605"/>
    </row>
    <row r="108" spans="1:2">
      <c r="A108" s="446"/>
      <c r="B108" s="605"/>
    </row>
    <row r="109" spans="1:2">
      <c r="A109" s="446"/>
      <c r="B109" s="605"/>
    </row>
    <row r="110" spans="1:2">
      <c r="A110" s="446"/>
      <c r="B110" s="605"/>
    </row>
    <row r="111" spans="1:2">
      <c r="A111" s="446"/>
      <c r="B111" s="605"/>
    </row>
    <row r="112" spans="1:2">
      <c r="A112" s="446"/>
      <c r="B112" s="605"/>
    </row>
    <row r="113" spans="1:2">
      <c r="A113" s="446"/>
      <c r="B113" s="605"/>
    </row>
    <row r="114" spans="1:2">
      <c r="A114" s="446"/>
      <c r="B114" s="605"/>
    </row>
    <row r="115" spans="1:2">
      <c r="A115" s="446"/>
      <c r="B115" s="605"/>
    </row>
    <row r="116" spans="1:2">
      <c r="A116" s="446"/>
      <c r="B116" s="605"/>
    </row>
    <row r="117" spans="1:2">
      <c r="A117" s="446"/>
      <c r="B117" s="605"/>
    </row>
    <row r="118" spans="1:2">
      <c r="A118" s="446"/>
      <c r="B118" s="605"/>
    </row>
    <row r="119" spans="1:2">
      <c r="A119" s="446"/>
      <c r="B119" s="605"/>
    </row>
    <row r="120" spans="1:2">
      <c r="A120" s="446"/>
      <c r="B120" s="605"/>
    </row>
    <row r="121" spans="1:2">
      <c r="A121" s="446"/>
      <c r="B121" s="605"/>
    </row>
    <row r="122" spans="1:2">
      <c r="A122" s="446"/>
      <c r="B122" s="605"/>
    </row>
    <row r="123" spans="1:2">
      <c r="A123" s="446"/>
      <c r="B123" s="605"/>
    </row>
    <row r="124" spans="1:2">
      <c r="A124" s="446"/>
      <c r="B124" s="605"/>
    </row>
    <row r="125" spans="1:2">
      <c r="A125" s="446"/>
      <c r="B125" s="605"/>
    </row>
    <row r="126" spans="1:2">
      <c r="A126" s="446"/>
      <c r="B126" s="605"/>
    </row>
    <row r="127" spans="1:2">
      <c r="A127" s="446"/>
      <c r="B127" s="605"/>
    </row>
    <row r="128" spans="1:2">
      <c r="A128" s="446"/>
      <c r="B128" s="605"/>
    </row>
    <row r="129" spans="1:2">
      <c r="A129" s="446"/>
      <c r="B129" s="605"/>
    </row>
    <row r="130" spans="1:2">
      <c r="A130" s="446"/>
      <c r="B130" s="605"/>
    </row>
    <row r="131" spans="1:2">
      <c r="A131" s="446"/>
      <c r="B131" s="605"/>
    </row>
    <row r="132" spans="1:2">
      <c r="A132" s="446"/>
      <c r="B132" s="605"/>
    </row>
    <row r="133" spans="1:2">
      <c r="A133" s="446"/>
      <c r="B133" s="605"/>
    </row>
    <row r="134" spans="1:2">
      <c r="A134" s="446"/>
      <c r="B134" s="605"/>
    </row>
    <row r="135" spans="1:2">
      <c r="A135" s="446"/>
      <c r="B135" s="605"/>
    </row>
    <row r="136" spans="1:2">
      <c r="A136" s="446"/>
      <c r="B136" s="605"/>
    </row>
    <row r="137" spans="1:2">
      <c r="A137" s="446"/>
      <c r="B137" s="605"/>
    </row>
    <row r="138" spans="1:2">
      <c r="A138" s="446"/>
      <c r="B138" s="605"/>
    </row>
    <row r="139" spans="1:2">
      <c r="A139" s="446"/>
      <c r="B139" s="605"/>
    </row>
    <row r="140" spans="1:2">
      <c r="A140" s="446"/>
      <c r="B140" s="605"/>
    </row>
    <row r="141" spans="1:2">
      <c r="A141" s="446"/>
      <c r="B141" s="605"/>
    </row>
    <row r="142" spans="1:2">
      <c r="A142" s="446"/>
      <c r="B142" s="605"/>
    </row>
    <row r="143" spans="1:2">
      <c r="A143" s="446"/>
      <c r="B143" s="605"/>
    </row>
    <row r="144" spans="1:2">
      <c r="A144" s="446"/>
      <c r="B144" s="605"/>
    </row>
    <row r="145" spans="1:2">
      <c r="A145" s="446"/>
      <c r="B145" s="605"/>
    </row>
    <row r="146" spans="1:2">
      <c r="A146" s="446"/>
      <c r="B146" s="605"/>
    </row>
    <row r="147" spans="1:2">
      <c r="A147" s="446"/>
      <c r="B147" s="605"/>
    </row>
    <row r="148" spans="1:2">
      <c r="A148" s="446"/>
      <c r="B148" s="605"/>
    </row>
    <row r="149" spans="1:2">
      <c r="A149" s="446"/>
      <c r="B149" s="605"/>
    </row>
    <row r="150" spans="1:2">
      <c r="A150" s="446"/>
      <c r="B150" s="605"/>
    </row>
    <row r="151" spans="1:2">
      <c r="A151" s="446"/>
      <c r="B151" s="605"/>
    </row>
    <row r="152" spans="1:2">
      <c r="A152" s="446"/>
      <c r="B152" s="605"/>
    </row>
    <row r="153" spans="1:2">
      <c r="A153" s="446"/>
      <c r="B153" s="605"/>
    </row>
    <row r="154" spans="1:2">
      <c r="A154" s="446"/>
      <c r="B154" s="605"/>
    </row>
    <row r="155" spans="1:2">
      <c r="A155" s="446"/>
      <c r="B155" s="605"/>
    </row>
    <row r="156" spans="1:2">
      <c r="A156" s="446"/>
      <c r="B156" s="605"/>
    </row>
    <row r="157" spans="1:2">
      <c r="A157" s="446"/>
      <c r="B157" s="605"/>
    </row>
    <row r="158" spans="1:2">
      <c r="A158" s="446"/>
      <c r="B158" s="605"/>
    </row>
    <row r="159" spans="1:2">
      <c r="A159" s="446"/>
      <c r="B159" s="605"/>
    </row>
  </sheetData>
  <sheetProtection algorithmName="SHA-512" hashValue="xwVQU/JSyJnq3SiuiR0dSDRMKpBwYeeo+ZSUkQocxAvuawlWdRNpXI9u6wpazNhrXt9H0sWLtG2aMhs+jCL0BQ==" saltValue="2FuhsKT7qQc1yqclc5K0qg==" spinCount="100000" sheet="1" objects="1" scenarios="1" selectLockedCells="1"/>
  <dataValidations count="1">
    <dataValidation type="decimal" operator="greaterThanOrEqual" allowBlank="1" showInputMessage="1" showErrorMessage="1" sqref="B9:B159" xr:uid="{00000000-0002-0000-1200-000000000000}">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200-000001000000}">
          <x14:formula1>
            <xm:f>'Institution Type Key'!$D$6:$D$14</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Q6"/>
  <sheetViews>
    <sheetView workbookViewId="0"/>
  </sheetViews>
  <sheetFormatPr defaultRowHeight="12.75"/>
  <sheetData>
    <row r="1" spans="1:17" ht="150">
      <c r="A1" s="4" t="s">
        <v>33</v>
      </c>
      <c r="B1" s="3" t="s">
        <v>34</v>
      </c>
      <c r="C1" s="3" t="s">
        <v>3</v>
      </c>
      <c r="D1" s="5" t="s">
        <v>35</v>
      </c>
      <c r="E1" s="6" t="s">
        <v>36</v>
      </c>
      <c r="F1" s="6" t="s">
        <v>37</v>
      </c>
      <c r="G1" s="5" t="s">
        <v>38</v>
      </c>
      <c r="H1" s="5" t="s">
        <v>39</v>
      </c>
      <c r="I1" s="6" t="s">
        <v>40</v>
      </c>
      <c r="J1" s="4" t="s">
        <v>41</v>
      </c>
      <c r="K1" s="5" t="s">
        <v>42</v>
      </c>
      <c r="L1" s="5" t="s">
        <v>43</v>
      </c>
      <c r="M1" s="6" t="s">
        <v>44</v>
      </c>
      <c r="N1" s="4" t="s">
        <v>45</v>
      </c>
      <c r="O1" s="6" t="s">
        <v>46</v>
      </c>
      <c r="P1" s="6" t="s">
        <v>47</v>
      </c>
      <c r="Q1" s="19" t="s">
        <v>48</v>
      </c>
    </row>
    <row r="2" spans="1:17" ht="14.25">
      <c r="A2" s="27" t="s">
        <v>78</v>
      </c>
      <c r="B2" s="27" t="s">
        <v>73</v>
      </c>
      <c r="C2" s="27" t="s">
        <v>78</v>
      </c>
      <c r="D2" s="7"/>
      <c r="E2" s="7"/>
      <c r="F2" s="7"/>
      <c r="G2" s="7"/>
      <c r="H2" s="31" t="str">
        <f>B2</f>
        <v>IU_BSA</v>
      </c>
      <c r="I2" s="7" t="s">
        <v>49</v>
      </c>
      <c r="J2" s="8" t="s">
        <v>49</v>
      </c>
      <c r="K2" s="7" t="s">
        <v>50</v>
      </c>
      <c r="L2" s="7" t="s">
        <v>50</v>
      </c>
      <c r="M2" s="7" t="s">
        <v>50</v>
      </c>
      <c r="N2" s="30" t="s">
        <v>49</v>
      </c>
      <c r="O2" s="7" t="s">
        <v>50</v>
      </c>
      <c r="P2" s="7" t="s">
        <v>49</v>
      </c>
      <c r="Q2" s="7" t="s">
        <v>50</v>
      </c>
    </row>
    <row r="3" spans="1:17" ht="14.25">
      <c r="A3" s="28" t="s">
        <v>11</v>
      </c>
      <c r="B3" s="28" t="s">
        <v>74</v>
      </c>
      <c r="C3" s="28" t="s">
        <v>11</v>
      </c>
      <c r="H3" s="32" t="str">
        <f>B3</f>
        <v>IU_IS</v>
      </c>
      <c r="J3" s="29" t="s">
        <v>49</v>
      </c>
      <c r="K3" s="26" t="s">
        <v>11</v>
      </c>
      <c r="L3" s="26" t="s">
        <v>11</v>
      </c>
      <c r="M3" s="26" t="s">
        <v>11</v>
      </c>
      <c r="N3" s="29" t="s">
        <v>49</v>
      </c>
    </row>
    <row r="4" spans="1:17" ht="14.25">
      <c r="A4" s="27" t="s">
        <v>12</v>
      </c>
      <c r="B4" s="27" t="s">
        <v>75</v>
      </c>
      <c r="C4" s="27" t="s">
        <v>12</v>
      </c>
      <c r="H4" s="31" t="str">
        <f>B4</f>
        <v>IU_SA</v>
      </c>
      <c r="J4" s="8" t="s">
        <v>49</v>
      </c>
      <c r="N4" s="30" t="s">
        <v>49</v>
      </c>
    </row>
    <row r="5" spans="1:17" ht="14.25">
      <c r="A5" s="28" t="s">
        <v>13</v>
      </c>
      <c r="B5" s="28" t="s">
        <v>76</v>
      </c>
      <c r="C5" s="28" t="s">
        <v>13</v>
      </c>
      <c r="H5" s="32" t="str">
        <f>B5</f>
        <v>IU_AA</v>
      </c>
      <c r="J5" s="29" t="s">
        <v>49</v>
      </c>
      <c r="N5" s="29" t="s">
        <v>49</v>
      </c>
    </row>
    <row r="6" spans="1:17" ht="14.25">
      <c r="A6" s="27" t="s">
        <v>14</v>
      </c>
      <c r="B6" s="27" t="s">
        <v>77</v>
      </c>
      <c r="C6" s="27" t="s">
        <v>14</v>
      </c>
      <c r="H6" s="31" t="str">
        <f>B6</f>
        <v>IU_NFA</v>
      </c>
      <c r="J6" s="8" t="s">
        <v>49</v>
      </c>
      <c r="N6" s="30" t="s">
        <v>49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28">
    <tabColor rgb="FFFF0000"/>
  </sheetPr>
  <dimension ref="A1:S28"/>
  <sheetViews>
    <sheetView showGridLines="0" view="pageBreakPreview" topLeftCell="A4" zoomScale="90" zoomScaleNormal="100" zoomScaleSheetLayoutView="90" workbookViewId="0">
      <selection activeCell="C16" sqref="C16"/>
    </sheetView>
  </sheetViews>
  <sheetFormatPr defaultColWidth="8.85546875" defaultRowHeight="17.45" customHeight="1"/>
  <cols>
    <col min="1" max="1" width="11.28515625" style="62" customWidth="1"/>
    <col min="2" max="2" width="59.7109375" style="62" bestFit="1" customWidth="1"/>
    <col min="3" max="8" width="23.28515625" style="62" customWidth="1"/>
    <col min="9" max="9" width="24.85546875" style="62" customWidth="1"/>
    <col min="10" max="16384" width="8.85546875" style="62"/>
  </cols>
  <sheetData>
    <row r="1" spans="1:19" s="348" customFormat="1" ht="15.75">
      <c r="A1" s="708" t="s">
        <v>889</v>
      </c>
      <c r="B1" s="738"/>
      <c r="C1" s="709" t="s">
        <v>498</v>
      </c>
      <c r="D1" s="767"/>
      <c r="E1" s="768"/>
      <c r="F1" s="768"/>
      <c r="G1" s="768"/>
      <c r="H1" s="768"/>
      <c r="I1" s="768"/>
      <c r="J1" s="765"/>
    </row>
    <row r="2" spans="1:19" s="348" customFormat="1" ht="0.6" customHeight="1">
      <c r="A2" s="739"/>
      <c r="B2" s="710"/>
      <c r="C2" s="710"/>
      <c r="D2" s="767"/>
      <c r="E2" s="768"/>
      <c r="F2" s="768"/>
      <c r="G2" s="768"/>
      <c r="H2" s="768"/>
      <c r="I2" s="768"/>
      <c r="J2" s="765"/>
    </row>
    <row r="3" spans="1:19" s="348" customFormat="1" ht="12.6" customHeight="1">
      <c r="A3" s="740" t="s">
        <v>178</v>
      </c>
      <c r="B3" s="741">
        <f>'AF100'!C3</f>
        <v>0</v>
      </c>
      <c r="C3" s="710"/>
      <c r="D3" s="767"/>
      <c r="E3" s="768"/>
      <c r="F3" s="768"/>
      <c r="G3" s="768"/>
      <c r="H3" s="768"/>
      <c r="I3" s="768"/>
      <c r="J3" s="765"/>
    </row>
    <row r="4" spans="1:19" s="348" customFormat="1" ht="12.6" customHeight="1">
      <c r="A4" s="740" t="s">
        <v>852</v>
      </c>
      <c r="B4" s="741">
        <f>'AF100'!C4</f>
        <v>0</v>
      </c>
      <c r="C4" s="710"/>
      <c r="D4" s="767"/>
      <c r="E4" s="768"/>
      <c r="F4" s="768"/>
      <c r="G4" s="768"/>
      <c r="H4" s="768"/>
      <c r="I4" s="768"/>
      <c r="J4" s="765"/>
    </row>
    <row r="5" spans="1:19" s="348" customFormat="1" ht="12.6" customHeight="1">
      <c r="A5" s="740" t="s">
        <v>252</v>
      </c>
      <c r="B5" s="741">
        <f>'AF100'!C5</f>
        <v>0</v>
      </c>
      <c r="C5" s="710"/>
      <c r="D5" s="767"/>
      <c r="E5" s="768"/>
      <c r="F5" s="768"/>
      <c r="G5" s="768"/>
      <c r="H5" s="768"/>
      <c r="I5" s="768"/>
      <c r="J5" s="765"/>
    </row>
    <row r="6" spans="1:19" s="348" customFormat="1" ht="13.5" customHeight="1">
      <c r="A6" s="740" t="s">
        <v>853</v>
      </c>
      <c r="B6" s="742">
        <f>'AF100'!C6</f>
        <v>0</v>
      </c>
      <c r="C6" s="710"/>
      <c r="D6" s="767"/>
      <c r="E6" s="768"/>
      <c r="F6" s="768"/>
      <c r="G6" s="768"/>
      <c r="H6" s="768"/>
      <c r="I6" s="768"/>
      <c r="J6" s="765"/>
    </row>
    <row r="7" spans="1:19" s="104" customFormat="1" ht="15.75">
      <c r="A7" s="173" t="s">
        <v>1949</v>
      </c>
      <c r="B7" s="146"/>
      <c r="C7" s="146"/>
      <c r="D7" s="147"/>
      <c r="E7" s="148"/>
      <c r="F7" s="148"/>
      <c r="G7" s="148"/>
      <c r="H7" s="148"/>
      <c r="I7" s="148"/>
      <c r="J7" s="106"/>
      <c r="K7" s="107"/>
      <c r="L7" s="107"/>
      <c r="M7" s="107"/>
      <c r="N7" s="107"/>
      <c r="O7" s="107"/>
      <c r="P7" s="107"/>
      <c r="Q7" s="107"/>
      <c r="R7" s="107"/>
      <c r="S7" s="107"/>
    </row>
    <row r="8" spans="1:19" ht="17.45" customHeight="1">
      <c r="A8" s="168" t="s">
        <v>111</v>
      </c>
      <c r="B8" s="167" t="s">
        <v>3</v>
      </c>
      <c r="C8" s="808" t="s">
        <v>691</v>
      </c>
      <c r="D8" s="808"/>
      <c r="E8" s="808"/>
      <c r="F8" s="808"/>
      <c r="G8" s="808"/>
      <c r="H8" s="808"/>
      <c r="I8" s="808"/>
    </row>
    <row r="9" spans="1:19" ht="17.45" customHeight="1">
      <c r="A9" s="168"/>
      <c r="B9" s="168"/>
      <c r="C9" s="444" t="s">
        <v>450</v>
      </c>
      <c r="D9" s="444" t="s">
        <v>451</v>
      </c>
      <c r="E9" s="444" t="s">
        <v>452</v>
      </c>
      <c r="F9" s="444" t="s">
        <v>453</v>
      </c>
      <c r="G9" s="444" t="s">
        <v>454</v>
      </c>
      <c r="H9" s="444" t="s">
        <v>2159</v>
      </c>
      <c r="I9" s="444" t="s">
        <v>106</v>
      </c>
    </row>
    <row r="10" spans="1:19" ht="32.450000000000003" customHeight="1">
      <c r="A10" s="456" t="s">
        <v>5</v>
      </c>
      <c r="B10" s="448" t="s">
        <v>455</v>
      </c>
      <c r="C10" s="847" t="s">
        <v>33</v>
      </c>
      <c r="D10" s="847"/>
      <c r="E10" s="847"/>
      <c r="F10" s="847"/>
      <c r="G10" s="847"/>
      <c r="H10" s="847"/>
      <c r="I10" s="847"/>
    </row>
    <row r="11" spans="1:19" ht="17.45" customHeight="1">
      <c r="A11" s="456"/>
      <c r="B11" s="449" t="s">
        <v>2022</v>
      </c>
      <c r="C11" s="605"/>
      <c r="D11" s="605"/>
      <c r="E11" s="605"/>
      <c r="F11" s="605"/>
      <c r="G11" s="605"/>
      <c r="H11" s="605"/>
      <c r="I11" s="450">
        <f>SUM(C11:H11)</f>
        <v>0</v>
      </c>
    </row>
    <row r="12" spans="1:19" ht="17.45" customHeight="1">
      <c r="A12" s="456"/>
      <c r="B12" s="449" t="s">
        <v>2023</v>
      </c>
      <c r="C12" s="605"/>
      <c r="D12" s="605"/>
      <c r="E12" s="605"/>
      <c r="F12" s="605"/>
      <c r="G12" s="605"/>
      <c r="H12" s="605"/>
      <c r="I12" s="450">
        <f t="shared" ref="I12:I19" si="0">SUM(C12:H12)</f>
        <v>0</v>
      </c>
    </row>
    <row r="13" spans="1:19" ht="17.45" customHeight="1">
      <c r="A13" s="456"/>
      <c r="B13" s="449" t="s">
        <v>2024</v>
      </c>
      <c r="C13" s="605"/>
      <c r="D13" s="605"/>
      <c r="E13" s="605"/>
      <c r="F13" s="605"/>
      <c r="G13" s="605"/>
      <c r="H13" s="605"/>
      <c r="I13" s="450">
        <f t="shared" si="0"/>
        <v>0</v>
      </c>
    </row>
    <row r="14" spans="1:19" ht="17.45" customHeight="1">
      <c r="A14" s="456"/>
      <c r="B14" s="449" t="s">
        <v>2025</v>
      </c>
      <c r="C14" s="605"/>
      <c r="D14" s="605"/>
      <c r="E14" s="605"/>
      <c r="F14" s="605"/>
      <c r="G14" s="605"/>
      <c r="H14" s="605"/>
      <c r="I14" s="450">
        <f t="shared" si="0"/>
        <v>0</v>
      </c>
    </row>
    <row r="15" spans="1:19" ht="17.45" customHeight="1">
      <c r="A15" s="456"/>
      <c r="B15" s="449" t="s">
        <v>2077</v>
      </c>
      <c r="C15" s="605"/>
      <c r="D15" s="605"/>
      <c r="E15" s="605"/>
      <c r="F15" s="605"/>
      <c r="G15" s="605"/>
      <c r="H15" s="605"/>
      <c r="I15" s="450">
        <f t="shared" si="0"/>
        <v>0</v>
      </c>
    </row>
    <row r="16" spans="1:19" ht="17.45" customHeight="1">
      <c r="A16" s="456"/>
      <c r="B16" s="449" t="s">
        <v>2026</v>
      </c>
      <c r="C16" s="605"/>
      <c r="D16" s="605"/>
      <c r="E16" s="605"/>
      <c r="F16" s="605"/>
      <c r="G16" s="605"/>
      <c r="H16" s="605"/>
      <c r="I16" s="450">
        <f t="shared" si="0"/>
        <v>0</v>
      </c>
    </row>
    <row r="17" spans="1:9" ht="17.45" customHeight="1">
      <c r="A17" s="456"/>
      <c r="B17" s="449" t="s">
        <v>2027</v>
      </c>
      <c r="C17" s="605"/>
      <c r="D17" s="605"/>
      <c r="E17" s="605"/>
      <c r="F17" s="605"/>
      <c r="G17" s="605"/>
      <c r="H17" s="605"/>
      <c r="I17" s="450">
        <f t="shared" si="0"/>
        <v>0</v>
      </c>
    </row>
    <row r="18" spans="1:9" ht="17.45" customHeight="1">
      <c r="A18" s="456"/>
      <c r="B18" s="449" t="s">
        <v>2028</v>
      </c>
      <c r="C18" s="605"/>
      <c r="D18" s="605"/>
      <c r="E18" s="605"/>
      <c r="F18" s="605"/>
      <c r="G18" s="605"/>
      <c r="H18" s="605"/>
      <c r="I18" s="450">
        <f t="shared" si="0"/>
        <v>0</v>
      </c>
    </row>
    <row r="19" spans="1:9" ht="17.45" customHeight="1">
      <c r="A19" s="456"/>
      <c r="B19" s="452" t="s">
        <v>2029</v>
      </c>
      <c r="C19" s="421">
        <f>SUM(C11:C18)</f>
        <v>0</v>
      </c>
      <c r="D19" s="421">
        <f t="shared" ref="D19:H19" si="1">SUM(D11:D18)</f>
        <v>0</v>
      </c>
      <c r="E19" s="421">
        <f t="shared" si="1"/>
        <v>0</v>
      </c>
      <c r="F19" s="421">
        <f t="shared" si="1"/>
        <v>0</v>
      </c>
      <c r="G19" s="421">
        <f t="shared" si="1"/>
        <v>0</v>
      </c>
      <c r="H19" s="421">
        <f t="shared" si="1"/>
        <v>0</v>
      </c>
      <c r="I19" s="450">
        <f t="shared" si="0"/>
        <v>0</v>
      </c>
    </row>
    <row r="20" spans="1:9" ht="33" customHeight="1">
      <c r="A20" s="456" t="s">
        <v>5</v>
      </c>
      <c r="B20" s="448" t="s">
        <v>456</v>
      </c>
      <c r="C20" s="847" t="s">
        <v>33</v>
      </c>
      <c r="D20" s="847" t="s">
        <v>33</v>
      </c>
      <c r="E20" s="847" t="s">
        <v>33</v>
      </c>
      <c r="F20" s="847" t="s">
        <v>33</v>
      </c>
      <c r="G20" s="847" t="s">
        <v>33</v>
      </c>
      <c r="H20" s="847" t="s">
        <v>33</v>
      </c>
      <c r="I20" s="847" t="s">
        <v>33</v>
      </c>
    </row>
    <row r="21" spans="1:9" ht="17.45" customHeight="1">
      <c r="A21" s="456"/>
      <c r="B21" s="449" t="s">
        <v>2030</v>
      </c>
      <c r="C21" s="607"/>
      <c r="D21" s="607"/>
      <c r="E21" s="607"/>
      <c r="F21" s="607"/>
      <c r="G21" s="607"/>
      <c r="H21" s="607"/>
      <c r="I21" s="450">
        <f>SUM(C21:H21)</f>
        <v>0</v>
      </c>
    </row>
    <row r="22" spans="1:9" ht="17.45" customHeight="1">
      <c r="A22" s="456"/>
      <c r="B22" s="449" t="s">
        <v>2031</v>
      </c>
      <c r="C22" s="607"/>
      <c r="D22" s="607"/>
      <c r="E22" s="607"/>
      <c r="F22" s="607"/>
      <c r="G22" s="607"/>
      <c r="H22" s="607"/>
      <c r="I22" s="450">
        <f t="shared" ref="I22:I26" si="2">SUM(C22:H22)</f>
        <v>0</v>
      </c>
    </row>
    <row r="23" spans="1:9" ht="17.45" customHeight="1">
      <c r="A23" s="456"/>
      <c r="B23" s="449" t="s">
        <v>2032</v>
      </c>
      <c r="C23" s="607"/>
      <c r="D23" s="607"/>
      <c r="E23" s="607"/>
      <c r="F23" s="607"/>
      <c r="G23" s="607"/>
      <c r="H23" s="607"/>
      <c r="I23" s="450">
        <f t="shared" si="2"/>
        <v>0</v>
      </c>
    </row>
    <row r="24" spans="1:9" ht="17.45" customHeight="1">
      <c r="A24" s="456"/>
      <c r="B24" s="449" t="s">
        <v>2033</v>
      </c>
      <c r="C24" s="607"/>
      <c r="D24" s="607"/>
      <c r="E24" s="607"/>
      <c r="F24" s="607"/>
      <c r="G24" s="607"/>
      <c r="H24" s="607"/>
      <c r="I24" s="450">
        <f t="shared" si="2"/>
        <v>0</v>
      </c>
    </row>
    <row r="25" spans="1:9" ht="17.45" customHeight="1">
      <c r="A25" s="456"/>
      <c r="B25" s="449" t="s">
        <v>2034</v>
      </c>
      <c r="C25" s="607"/>
      <c r="D25" s="607"/>
      <c r="E25" s="607"/>
      <c r="F25" s="607"/>
      <c r="G25" s="607"/>
      <c r="H25" s="607"/>
      <c r="I25" s="450">
        <f t="shared" si="2"/>
        <v>0</v>
      </c>
    </row>
    <row r="26" spans="1:9" ht="17.45" customHeight="1">
      <c r="A26" s="456"/>
      <c r="B26" s="452" t="s">
        <v>2035</v>
      </c>
      <c r="C26" s="421">
        <f>SUM(C21:C25)</f>
        <v>0</v>
      </c>
      <c r="D26" s="421">
        <f t="shared" ref="D26:H26" si="3">SUM(D21:D25)</f>
        <v>0</v>
      </c>
      <c r="E26" s="421">
        <f t="shared" si="3"/>
        <v>0</v>
      </c>
      <c r="F26" s="421">
        <f t="shared" si="3"/>
        <v>0</v>
      </c>
      <c r="G26" s="421">
        <f t="shared" si="3"/>
        <v>0</v>
      </c>
      <c r="H26" s="421">
        <f t="shared" si="3"/>
        <v>0</v>
      </c>
      <c r="I26" s="450">
        <f t="shared" si="2"/>
        <v>0</v>
      </c>
    </row>
    <row r="27" spans="1:9" ht="26.85" customHeight="1">
      <c r="A27" s="456"/>
      <c r="B27" s="453" t="s">
        <v>2036</v>
      </c>
      <c r="C27" s="421">
        <f>C19-C26</f>
        <v>0</v>
      </c>
      <c r="D27" s="421">
        <f t="shared" ref="D27:I27" si="4">D19-D26</f>
        <v>0</v>
      </c>
      <c r="E27" s="421">
        <f t="shared" si="4"/>
        <v>0</v>
      </c>
      <c r="F27" s="421">
        <f t="shared" si="4"/>
        <v>0</v>
      </c>
      <c r="G27" s="421">
        <f t="shared" si="4"/>
        <v>0</v>
      </c>
      <c r="H27" s="421">
        <f t="shared" si="4"/>
        <v>0</v>
      </c>
      <c r="I27" s="450">
        <f t="shared" si="4"/>
        <v>0</v>
      </c>
    </row>
    <row r="28" spans="1:9" ht="17.45" customHeight="1">
      <c r="A28" s="456"/>
      <c r="B28" s="454" t="s">
        <v>457</v>
      </c>
      <c r="C28" s="455" t="e">
        <f>C27/C19</f>
        <v>#DIV/0!</v>
      </c>
      <c r="D28" s="455" t="e">
        <f t="shared" ref="D28:I28" si="5">D27/D19</f>
        <v>#DIV/0!</v>
      </c>
      <c r="E28" s="455" t="e">
        <f t="shared" si="5"/>
        <v>#DIV/0!</v>
      </c>
      <c r="F28" s="455" t="e">
        <f t="shared" si="5"/>
        <v>#DIV/0!</v>
      </c>
      <c r="G28" s="455" t="e">
        <f t="shared" si="5"/>
        <v>#DIV/0!</v>
      </c>
      <c r="H28" s="455" t="e">
        <f t="shared" si="5"/>
        <v>#DIV/0!</v>
      </c>
      <c r="I28" s="451" t="e">
        <f t="shared" si="5"/>
        <v>#DIV/0!</v>
      </c>
    </row>
  </sheetData>
  <sheetProtection algorithmName="SHA-512" hashValue="1YZZc1Z+JDG9UCnwN72ybplAwNIukMA4E7IO6W+iNbsL4/B/aLtgJlt28pHxcTKSULwaIpHIaXjWx1RZLyoPsg==" saltValue="FMjSOf0pafYyVnjvyJrI3A==" spinCount="100000" sheet="1" objects="1" scenarios="1" selectLockedCells="1"/>
  <mergeCells count="3">
    <mergeCell ref="C8:I8"/>
    <mergeCell ref="C10:I10"/>
    <mergeCell ref="C20:I20"/>
  </mergeCells>
  <dataValidations count="1">
    <dataValidation type="decimal" operator="greaterThanOrEqual" allowBlank="1" showInputMessage="1" showErrorMessage="1" sqref="C11:I19 C21:I25" xr:uid="{00000000-0002-0000-1300-000000000000}">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300-000001000000}">
          <x14:formula1>
            <xm:f>'Institution Type Key'!$D$6:$D$14</xm:f>
          </x14:formula1>
          <xm:sqref>B5</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29">
    <tabColor rgb="FFFF0000"/>
  </sheetPr>
  <dimension ref="A1:J1045"/>
  <sheetViews>
    <sheetView showGridLines="0" zoomScaleNormal="100" zoomScaleSheetLayoutView="90" workbookViewId="0">
      <selection activeCell="B643" sqref="B643"/>
    </sheetView>
  </sheetViews>
  <sheetFormatPr defaultColWidth="10.85546875" defaultRowHeight="15.75"/>
  <cols>
    <col min="1" max="1" width="11.5703125" style="476" customWidth="1"/>
    <col min="2" max="2" width="67" style="476" customWidth="1"/>
    <col min="3" max="3" width="29.5703125" style="477" bestFit="1" customWidth="1"/>
    <col min="4" max="4" width="13.140625" style="478" bestFit="1" customWidth="1"/>
    <col min="5" max="5" width="22.140625" style="477" bestFit="1" customWidth="1"/>
    <col min="6" max="6" width="10.85546875" style="471"/>
    <col min="7" max="8" width="10.85546875" style="472"/>
    <col min="9" max="254" width="10.85546875" style="130"/>
    <col min="255" max="255" width="10.85546875" style="130" customWidth="1"/>
    <col min="256" max="256" width="64.85546875" style="130" bestFit="1" customWidth="1"/>
    <col min="257" max="257" width="26.5703125" style="130" bestFit="1" customWidth="1"/>
    <col min="258" max="258" width="22.140625" style="130" bestFit="1" customWidth="1"/>
    <col min="259" max="259" width="27.5703125" style="130" customWidth="1"/>
    <col min="260" max="260" width="6.5703125" style="130" customWidth="1"/>
    <col min="261" max="510" width="10.85546875" style="130"/>
    <col min="511" max="511" width="10.85546875" style="130" customWidth="1"/>
    <col min="512" max="512" width="64.85546875" style="130" bestFit="1" customWidth="1"/>
    <col min="513" max="513" width="26.5703125" style="130" bestFit="1" customWidth="1"/>
    <col min="514" max="514" width="22.140625" style="130" bestFit="1" customWidth="1"/>
    <col min="515" max="515" width="27.5703125" style="130" customWidth="1"/>
    <col min="516" max="516" width="6.5703125" style="130" customWidth="1"/>
    <col min="517" max="766" width="10.85546875" style="130"/>
    <col min="767" max="767" width="10.85546875" style="130" customWidth="1"/>
    <col min="768" max="768" width="64.85546875" style="130" bestFit="1" customWidth="1"/>
    <col min="769" max="769" width="26.5703125" style="130" bestFit="1" customWidth="1"/>
    <col min="770" max="770" width="22.140625" style="130" bestFit="1" customWidth="1"/>
    <col min="771" max="771" width="27.5703125" style="130" customWidth="1"/>
    <col min="772" max="772" width="6.5703125" style="130" customWidth="1"/>
    <col min="773" max="1022" width="10.85546875" style="130"/>
    <col min="1023" max="1023" width="10.85546875" style="130" customWidth="1"/>
    <col min="1024" max="1024" width="64.85546875" style="130" bestFit="1" customWidth="1"/>
    <col min="1025" max="1025" width="26.5703125" style="130" bestFit="1" customWidth="1"/>
    <col min="1026" max="1026" width="22.140625" style="130" bestFit="1" customWidth="1"/>
    <col min="1027" max="1027" width="27.5703125" style="130" customWidth="1"/>
    <col min="1028" max="1028" width="6.5703125" style="130" customWidth="1"/>
    <col min="1029" max="1278" width="10.85546875" style="130"/>
    <col min="1279" max="1279" width="10.85546875" style="130" customWidth="1"/>
    <col min="1280" max="1280" width="64.85546875" style="130" bestFit="1" customWidth="1"/>
    <col min="1281" max="1281" width="26.5703125" style="130" bestFit="1" customWidth="1"/>
    <col min="1282" max="1282" width="22.140625" style="130" bestFit="1" customWidth="1"/>
    <col min="1283" max="1283" width="27.5703125" style="130" customWidth="1"/>
    <col min="1284" max="1284" width="6.5703125" style="130" customWidth="1"/>
    <col min="1285" max="1534" width="10.85546875" style="130"/>
    <col min="1535" max="1535" width="10.85546875" style="130" customWidth="1"/>
    <col min="1536" max="1536" width="64.85546875" style="130" bestFit="1" customWidth="1"/>
    <col min="1537" max="1537" width="26.5703125" style="130" bestFit="1" customWidth="1"/>
    <col min="1538" max="1538" width="22.140625" style="130" bestFit="1" customWidth="1"/>
    <col min="1539" max="1539" width="27.5703125" style="130" customWidth="1"/>
    <col min="1540" max="1540" width="6.5703125" style="130" customWidth="1"/>
    <col min="1541" max="1790" width="10.85546875" style="130"/>
    <col min="1791" max="1791" width="10.85546875" style="130" customWidth="1"/>
    <col min="1792" max="1792" width="64.85546875" style="130" bestFit="1" customWidth="1"/>
    <col min="1793" max="1793" width="26.5703125" style="130" bestFit="1" customWidth="1"/>
    <col min="1794" max="1794" width="22.140625" style="130" bestFit="1" customWidth="1"/>
    <col min="1795" max="1795" width="27.5703125" style="130" customWidth="1"/>
    <col min="1796" max="1796" width="6.5703125" style="130" customWidth="1"/>
    <col min="1797" max="2046" width="10.85546875" style="130"/>
    <col min="2047" max="2047" width="10.85546875" style="130" customWidth="1"/>
    <col min="2048" max="2048" width="64.85546875" style="130" bestFit="1" customWidth="1"/>
    <col min="2049" max="2049" width="26.5703125" style="130" bestFit="1" customWidth="1"/>
    <col min="2050" max="2050" width="22.140625" style="130" bestFit="1" customWidth="1"/>
    <col min="2051" max="2051" width="27.5703125" style="130" customWidth="1"/>
    <col min="2052" max="2052" width="6.5703125" style="130" customWidth="1"/>
    <col min="2053" max="2302" width="10.85546875" style="130"/>
    <col min="2303" max="2303" width="10.85546875" style="130" customWidth="1"/>
    <col min="2304" max="2304" width="64.85546875" style="130" bestFit="1" customWidth="1"/>
    <col min="2305" max="2305" width="26.5703125" style="130" bestFit="1" customWidth="1"/>
    <col min="2306" max="2306" width="22.140625" style="130" bestFit="1" customWidth="1"/>
    <col min="2307" max="2307" width="27.5703125" style="130" customWidth="1"/>
    <col min="2308" max="2308" width="6.5703125" style="130" customWidth="1"/>
    <col min="2309" max="2558" width="10.85546875" style="130"/>
    <col min="2559" max="2559" width="10.85546875" style="130" customWidth="1"/>
    <col min="2560" max="2560" width="64.85546875" style="130" bestFit="1" customWidth="1"/>
    <col min="2561" max="2561" width="26.5703125" style="130" bestFit="1" customWidth="1"/>
    <col min="2562" max="2562" width="22.140625" style="130" bestFit="1" customWidth="1"/>
    <col min="2563" max="2563" width="27.5703125" style="130" customWidth="1"/>
    <col min="2564" max="2564" width="6.5703125" style="130" customWidth="1"/>
    <col min="2565" max="2814" width="10.85546875" style="130"/>
    <col min="2815" max="2815" width="10.85546875" style="130" customWidth="1"/>
    <col min="2816" max="2816" width="64.85546875" style="130" bestFit="1" customWidth="1"/>
    <col min="2817" max="2817" width="26.5703125" style="130" bestFit="1" customWidth="1"/>
    <col min="2818" max="2818" width="22.140625" style="130" bestFit="1" customWidth="1"/>
    <col min="2819" max="2819" width="27.5703125" style="130" customWidth="1"/>
    <col min="2820" max="2820" width="6.5703125" style="130" customWidth="1"/>
    <col min="2821" max="3070" width="10.85546875" style="130"/>
    <col min="3071" max="3071" width="10.85546875" style="130" customWidth="1"/>
    <col min="3072" max="3072" width="64.85546875" style="130" bestFit="1" customWidth="1"/>
    <col min="3073" max="3073" width="26.5703125" style="130" bestFit="1" customWidth="1"/>
    <col min="3074" max="3074" width="22.140625" style="130" bestFit="1" customWidth="1"/>
    <col min="3075" max="3075" width="27.5703125" style="130" customWidth="1"/>
    <col min="3076" max="3076" width="6.5703125" style="130" customWidth="1"/>
    <col min="3077" max="3326" width="10.85546875" style="130"/>
    <col min="3327" max="3327" width="10.85546875" style="130" customWidth="1"/>
    <col min="3328" max="3328" width="64.85546875" style="130" bestFit="1" customWidth="1"/>
    <col min="3329" max="3329" width="26.5703125" style="130" bestFit="1" customWidth="1"/>
    <col min="3330" max="3330" width="22.140625" style="130" bestFit="1" customWidth="1"/>
    <col min="3331" max="3331" width="27.5703125" style="130" customWidth="1"/>
    <col min="3332" max="3332" width="6.5703125" style="130" customWidth="1"/>
    <col min="3333" max="3582" width="10.85546875" style="130"/>
    <col min="3583" max="3583" width="10.85546875" style="130" customWidth="1"/>
    <col min="3584" max="3584" width="64.85546875" style="130" bestFit="1" customWidth="1"/>
    <col min="3585" max="3585" width="26.5703125" style="130" bestFit="1" customWidth="1"/>
    <col min="3586" max="3586" width="22.140625" style="130" bestFit="1" customWidth="1"/>
    <col min="3587" max="3587" width="27.5703125" style="130" customWidth="1"/>
    <col min="3588" max="3588" width="6.5703125" style="130" customWidth="1"/>
    <col min="3589" max="3838" width="10.85546875" style="130"/>
    <col min="3839" max="3839" width="10.85546875" style="130" customWidth="1"/>
    <col min="3840" max="3840" width="64.85546875" style="130" bestFit="1" customWidth="1"/>
    <col min="3841" max="3841" width="26.5703125" style="130" bestFit="1" customWidth="1"/>
    <col min="3842" max="3842" width="22.140625" style="130" bestFit="1" customWidth="1"/>
    <col min="3843" max="3843" width="27.5703125" style="130" customWidth="1"/>
    <col min="3844" max="3844" width="6.5703125" style="130" customWidth="1"/>
    <col min="3845" max="4094" width="10.85546875" style="130"/>
    <col min="4095" max="4095" width="10.85546875" style="130" customWidth="1"/>
    <col min="4096" max="4096" width="64.85546875" style="130" bestFit="1" customWidth="1"/>
    <col min="4097" max="4097" width="26.5703125" style="130" bestFit="1" customWidth="1"/>
    <col min="4098" max="4098" width="22.140625" style="130" bestFit="1" customWidth="1"/>
    <col min="4099" max="4099" width="27.5703125" style="130" customWidth="1"/>
    <col min="4100" max="4100" width="6.5703125" style="130" customWidth="1"/>
    <col min="4101" max="4350" width="10.85546875" style="130"/>
    <col min="4351" max="4351" width="10.85546875" style="130" customWidth="1"/>
    <col min="4352" max="4352" width="64.85546875" style="130" bestFit="1" customWidth="1"/>
    <col min="4353" max="4353" width="26.5703125" style="130" bestFit="1" customWidth="1"/>
    <col min="4354" max="4354" width="22.140625" style="130" bestFit="1" customWidth="1"/>
    <col min="4355" max="4355" width="27.5703125" style="130" customWidth="1"/>
    <col min="4356" max="4356" width="6.5703125" style="130" customWidth="1"/>
    <col min="4357" max="4606" width="10.85546875" style="130"/>
    <col min="4607" max="4607" width="10.85546875" style="130" customWidth="1"/>
    <col min="4608" max="4608" width="64.85546875" style="130" bestFit="1" customWidth="1"/>
    <col min="4609" max="4609" width="26.5703125" style="130" bestFit="1" customWidth="1"/>
    <col min="4610" max="4610" width="22.140625" style="130" bestFit="1" customWidth="1"/>
    <col min="4611" max="4611" width="27.5703125" style="130" customWidth="1"/>
    <col min="4612" max="4612" width="6.5703125" style="130" customWidth="1"/>
    <col min="4613" max="4862" width="10.85546875" style="130"/>
    <col min="4863" max="4863" width="10.85546875" style="130" customWidth="1"/>
    <col min="4864" max="4864" width="64.85546875" style="130" bestFit="1" customWidth="1"/>
    <col min="4865" max="4865" width="26.5703125" style="130" bestFit="1" customWidth="1"/>
    <col min="4866" max="4866" width="22.140625" style="130" bestFit="1" customWidth="1"/>
    <col min="4867" max="4867" width="27.5703125" style="130" customWidth="1"/>
    <col min="4868" max="4868" width="6.5703125" style="130" customWidth="1"/>
    <col min="4869" max="5118" width="10.85546875" style="130"/>
    <col min="5119" max="5119" width="10.85546875" style="130" customWidth="1"/>
    <col min="5120" max="5120" width="64.85546875" style="130" bestFit="1" customWidth="1"/>
    <col min="5121" max="5121" width="26.5703125" style="130" bestFit="1" customWidth="1"/>
    <col min="5122" max="5122" width="22.140625" style="130" bestFit="1" customWidth="1"/>
    <col min="5123" max="5123" width="27.5703125" style="130" customWidth="1"/>
    <col min="5124" max="5124" width="6.5703125" style="130" customWidth="1"/>
    <col min="5125" max="5374" width="10.85546875" style="130"/>
    <col min="5375" max="5375" width="10.85546875" style="130" customWidth="1"/>
    <col min="5376" max="5376" width="64.85546875" style="130" bestFit="1" customWidth="1"/>
    <col min="5377" max="5377" width="26.5703125" style="130" bestFit="1" customWidth="1"/>
    <col min="5378" max="5378" width="22.140625" style="130" bestFit="1" customWidth="1"/>
    <col min="5379" max="5379" width="27.5703125" style="130" customWidth="1"/>
    <col min="5380" max="5380" width="6.5703125" style="130" customWidth="1"/>
    <col min="5381" max="5630" width="10.85546875" style="130"/>
    <col min="5631" max="5631" width="10.85546875" style="130" customWidth="1"/>
    <col min="5632" max="5632" width="64.85546875" style="130" bestFit="1" customWidth="1"/>
    <col min="5633" max="5633" width="26.5703125" style="130" bestFit="1" customWidth="1"/>
    <col min="5634" max="5634" width="22.140625" style="130" bestFit="1" customWidth="1"/>
    <col min="5635" max="5635" width="27.5703125" style="130" customWidth="1"/>
    <col min="5636" max="5636" width="6.5703125" style="130" customWidth="1"/>
    <col min="5637" max="5886" width="10.85546875" style="130"/>
    <col min="5887" max="5887" width="10.85546875" style="130" customWidth="1"/>
    <col min="5888" max="5888" width="64.85546875" style="130" bestFit="1" customWidth="1"/>
    <col min="5889" max="5889" width="26.5703125" style="130" bestFit="1" customWidth="1"/>
    <col min="5890" max="5890" width="22.140625" style="130" bestFit="1" customWidth="1"/>
    <col min="5891" max="5891" width="27.5703125" style="130" customWidth="1"/>
    <col min="5892" max="5892" width="6.5703125" style="130" customWidth="1"/>
    <col min="5893" max="6142" width="10.85546875" style="130"/>
    <col min="6143" max="6143" width="10.85546875" style="130" customWidth="1"/>
    <col min="6144" max="6144" width="64.85546875" style="130" bestFit="1" customWidth="1"/>
    <col min="6145" max="6145" width="26.5703125" style="130" bestFit="1" customWidth="1"/>
    <col min="6146" max="6146" width="22.140625" style="130" bestFit="1" customWidth="1"/>
    <col min="6147" max="6147" width="27.5703125" style="130" customWidth="1"/>
    <col min="6148" max="6148" width="6.5703125" style="130" customWidth="1"/>
    <col min="6149" max="6398" width="10.85546875" style="130"/>
    <col min="6399" max="6399" width="10.85546875" style="130" customWidth="1"/>
    <col min="6400" max="6400" width="64.85546875" style="130" bestFit="1" customWidth="1"/>
    <col min="6401" max="6401" width="26.5703125" style="130" bestFit="1" customWidth="1"/>
    <col min="6402" max="6402" width="22.140625" style="130" bestFit="1" customWidth="1"/>
    <col min="6403" max="6403" width="27.5703125" style="130" customWidth="1"/>
    <col min="6404" max="6404" width="6.5703125" style="130" customWidth="1"/>
    <col min="6405" max="6654" width="10.85546875" style="130"/>
    <col min="6655" max="6655" width="10.85546875" style="130" customWidth="1"/>
    <col min="6656" max="6656" width="64.85546875" style="130" bestFit="1" customWidth="1"/>
    <col min="6657" max="6657" width="26.5703125" style="130" bestFit="1" customWidth="1"/>
    <col min="6658" max="6658" width="22.140625" style="130" bestFit="1" customWidth="1"/>
    <col min="6659" max="6659" width="27.5703125" style="130" customWidth="1"/>
    <col min="6660" max="6660" width="6.5703125" style="130" customWidth="1"/>
    <col min="6661" max="6910" width="10.85546875" style="130"/>
    <col min="6911" max="6911" width="10.85546875" style="130" customWidth="1"/>
    <col min="6912" max="6912" width="64.85546875" style="130" bestFit="1" customWidth="1"/>
    <col min="6913" max="6913" width="26.5703125" style="130" bestFit="1" customWidth="1"/>
    <col min="6914" max="6914" width="22.140625" style="130" bestFit="1" customWidth="1"/>
    <col min="6915" max="6915" width="27.5703125" style="130" customWidth="1"/>
    <col min="6916" max="6916" width="6.5703125" style="130" customWidth="1"/>
    <col min="6917" max="7166" width="10.85546875" style="130"/>
    <col min="7167" max="7167" width="10.85546875" style="130" customWidth="1"/>
    <col min="7168" max="7168" width="64.85546875" style="130" bestFit="1" customWidth="1"/>
    <col min="7169" max="7169" width="26.5703125" style="130" bestFit="1" customWidth="1"/>
    <col min="7170" max="7170" width="22.140625" style="130" bestFit="1" customWidth="1"/>
    <col min="7171" max="7171" width="27.5703125" style="130" customWidth="1"/>
    <col min="7172" max="7172" width="6.5703125" style="130" customWidth="1"/>
    <col min="7173" max="7422" width="10.85546875" style="130"/>
    <col min="7423" max="7423" width="10.85546875" style="130" customWidth="1"/>
    <col min="7424" max="7424" width="64.85546875" style="130" bestFit="1" customWidth="1"/>
    <col min="7425" max="7425" width="26.5703125" style="130" bestFit="1" customWidth="1"/>
    <col min="7426" max="7426" width="22.140625" style="130" bestFit="1" customWidth="1"/>
    <col min="7427" max="7427" width="27.5703125" style="130" customWidth="1"/>
    <col min="7428" max="7428" width="6.5703125" style="130" customWidth="1"/>
    <col min="7429" max="7678" width="10.85546875" style="130"/>
    <col min="7679" max="7679" width="10.85546875" style="130" customWidth="1"/>
    <col min="7680" max="7680" width="64.85546875" style="130" bestFit="1" customWidth="1"/>
    <col min="7681" max="7681" width="26.5703125" style="130" bestFit="1" customWidth="1"/>
    <col min="7682" max="7682" width="22.140625" style="130" bestFit="1" customWidth="1"/>
    <col min="7683" max="7683" width="27.5703125" style="130" customWidth="1"/>
    <col min="7684" max="7684" width="6.5703125" style="130" customWidth="1"/>
    <col min="7685" max="7934" width="10.85546875" style="130"/>
    <col min="7935" max="7935" width="10.85546875" style="130" customWidth="1"/>
    <col min="7936" max="7936" width="64.85546875" style="130" bestFit="1" customWidth="1"/>
    <col min="7937" max="7937" width="26.5703125" style="130" bestFit="1" customWidth="1"/>
    <col min="7938" max="7938" width="22.140625" style="130" bestFit="1" customWidth="1"/>
    <col min="7939" max="7939" width="27.5703125" style="130" customWidth="1"/>
    <col min="7940" max="7940" width="6.5703125" style="130" customWidth="1"/>
    <col min="7941" max="8190" width="10.85546875" style="130"/>
    <col min="8191" max="8191" width="10.85546875" style="130" customWidth="1"/>
    <col min="8192" max="8192" width="64.85546875" style="130" bestFit="1" customWidth="1"/>
    <col min="8193" max="8193" width="26.5703125" style="130" bestFit="1" customWidth="1"/>
    <col min="8194" max="8194" width="22.140625" style="130" bestFit="1" customWidth="1"/>
    <col min="8195" max="8195" width="27.5703125" style="130" customWidth="1"/>
    <col min="8196" max="8196" width="6.5703125" style="130" customWidth="1"/>
    <col min="8197" max="8446" width="10.85546875" style="130"/>
    <col min="8447" max="8447" width="10.85546875" style="130" customWidth="1"/>
    <col min="8448" max="8448" width="64.85546875" style="130" bestFit="1" customWidth="1"/>
    <col min="8449" max="8449" width="26.5703125" style="130" bestFit="1" customWidth="1"/>
    <col min="8450" max="8450" width="22.140625" style="130" bestFit="1" customWidth="1"/>
    <col min="8451" max="8451" width="27.5703125" style="130" customWidth="1"/>
    <col min="8452" max="8452" width="6.5703125" style="130" customWidth="1"/>
    <col min="8453" max="8702" width="10.85546875" style="130"/>
    <col min="8703" max="8703" width="10.85546875" style="130" customWidth="1"/>
    <col min="8704" max="8704" width="64.85546875" style="130" bestFit="1" customWidth="1"/>
    <col min="8705" max="8705" width="26.5703125" style="130" bestFit="1" customWidth="1"/>
    <col min="8706" max="8706" width="22.140625" style="130" bestFit="1" customWidth="1"/>
    <col min="8707" max="8707" width="27.5703125" style="130" customWidth="1"/>
    <col min="8708" max="8708" width="6.5703125" style="130" customWidth="1"/>
    <col min="8709" max="8958" width="10.85546875" style="130"/>
    <col min="8959" max="8959" width="10.85546875" style="130" customWidth="1"/>
    <col min="8960" max="8960" width="64.85546875" style="130" bestFit="1" customWidth="1"/>
    <col min="8961" max="8961" width="26.5703125" style="130" bestFit="1" customWidth="1"/>
    <col min="8962" max="8962" width="22.140625" style="130" bestFit="1" customWidth="1"/>
    <col min="8963" max="8963" width="27.5703125" style="130" customWidth="1"/>
    <col min="8964" max="8964" width="6.5703125" style="130" customWidth="1"/>
    <col min="8965" max="9214" width="10.85546875" style="130"/>
    <col min="9215" max="9215" width="10.85546875" style="130" customWidth="1"/>
    <col min="9216" max="9216" width="64.85546875" style="130" bestFit="1" customWidth="1"/>
    <col min="9217" max="9217" width="26.5703125" style="130" bestFit="1" customWidth="1"/>
    <col min="9218" max="9218" width="22.140625" style="130" bestFit="1" customWidth="1"/>
    <col min="9219" max="9219" width="27.5703125" style="130" customWidth="1"/>
    <col min="9220" max="9220" width="6.5703125" style="130" customWidth="1"/>
    <col min="9221" max="9470" width="10.85546875" style="130"/>
    <col min="9471" max="9471" width="10.85546875" style="130" customWidth="1"/>
    <col min="9472" max="9472" width="64.85546875" style="130" bestFit="1" customWidth="1"/>
    <col min="9473" max="9473" width="26.5703125" style="130" bestFit="1" customWidth="1"/>
    <col min="9474" max="9474" width="22.140625" style="130" bestFit="1" customWidth="1"/>
    <col min="9475" max="9475" width="27.5703125" style="130" customWidth="1"/>
    <col min="9476" max="9476" width="6.5703125" style="130" customWidth="1"/>
    <col min="9477" max="9726" width="10.85546875" style="130"/>
    <col min="9727" max="9727" width="10.85546875" style="130" customWidth="1"/>
    <col min="9728" max="9728" width="64.85546875" style="130" bestFit="1" customWidth="1"/>
    <col min="9729" max="9729" width="26.5703125" style="130" bestFit="1" customWidth="1"/>
    <col min="9730" max="9730" width="22.140625" style="130" bestFit="1" customWidth="1"/>
    <col min="9731" max="9731" width="27.5703125" style="130" customWidth="1"/>
    <col min="9732" max="9732" width="6.5703125" style="130" customWidth="1"/>
    <col min="9733" max="9982" width="10.85546875" style="130"/>
    <col min="9983" max="9983" width="10.85546875" style="130" customWidth="1"/>
    <col min="9984" max="9984" width="64.85546875" style="130" bestFit="1" customWidth="1"/>
    <col min="9985" max="9985" width="26.5703125" style="130" bestFit="1" customWidth="1"/>
    <col min="9986" max="9986" width="22.140625" style="130" bestFit="1" customWidth="1"/>
    <col min="9987" max="9987" width="27.5703125" style="130" customWidth="1"/>
    <col min="9988" max="9988" width="6.5703125" style="130" customWidth="1"/>
    <col min="9989" max="10238" width="10.85546875" style="130"/>
    <col min="10239" max="10239" width="10.85546875" style="130" customWidth="1"/>
    <col min="10240" max="10240" width="64.85546875" style="130" bestFit="1" customWidth="1"/>
    <col min="10241" max="10241" width="26.5703125" style="130" bestFit="1" customWidth="1"/>
    <col min="10242" max="10242" width="22.140625" style="130" bestFit="1" customWidth="1"/>
    <col min="10243" max="10243" width="27.5703125" style="130" customWidth="1"/>
    <col min="10244" max="10244" width="6.5703125" style="130" customWidth="1"/>
    <col min="10245" max="10494" width="10.85546875" style="130"/>
    <col min="10495" max="10495" width="10.85546875" style="130" customWidth="1"/>
    <col min="10496" max="10496" width="64.85546875" style="130" bestFit="1" customWidth="1"/>
    <col min="10497" max="10497" width="26.5703125" style="130" bestFit="1" customWidth="1"/>
    <col min="10498" max="10498" width="22.140625" style="130" bestFit="1" customWidth="1"/>
    <col min="10499" max="10499" width="27.5703125" style="130" customWidth="1"/>
    <col min="10500" max="10500" width="6.5703125" style="130" customWidth="1"/>
    <col min="10501" max="10750" width="10.85546875" style="130"/>
    <col min="10751" max="10751" width="10.85546875" style="130" customWidth="1"/>
    <col min="10752" max="10752" width="64.85546875" style="130" bestFit="1" customWidth="1"/>
    <col min="10753" max="10753" width="26.5703125" style="130" bestFit="1" customWidth="1"/>
    <col min="10754" max="10754" width="22.140625" style="130" bestFit="1" customWidth="1"/>
    <col min="10755" max="10755" width="27.5703125" style="130" customWidth="1"/>
    <col min="10756" max="10756" width="6.5703125" style="130" customWidth="1"/>
    <col min="10757" max="11006" width="10.85546875" style="130"/>
    <col min="11007" max="11007" width="10.85546875" style="130" customWidth="1"/>
    <col min="11008" max="11008" width="64.85546875" style="130" bestFit="1" customWidth="1"/>
    <col min="11009" max="11009" width="26.5703125" style="130" bestFit="1" customWidth="1"/>
    <col min="11010" max="11010" width="22.140625" style="130" bestFit="1" customWidth="1"/>
    <col min="11011" max="11011" width="27.5703125" style="130" customWidth="1"/>
    <col min="11012" max="11012" width="6.5703125" style="130" customWidth="1"/>
    <col min="11013" max="11262" width="10.85546875" style="130"/>
    <col min="11263" max="11263" width="10.85546875" style="130" customWidth="1"/>
    <col min="11264" max="11264" width="64.85546875" style="130" bestFit="1" customWidth="1"/>
    <col min="11265" max="11265" width="26.5703125" style="130" bestFit="1" customWidth="1"/>
    <col min="11266" max="11266" width="22.140625" style="130" bestFit="1" customWidth="1"/>
    <col min="11267" max="11267" width="27.5703125" style="130" customWidth="1"/>
    <col min="11268" max="11268" width="6.5703125" style="130" customWidth="1"/>
    <col min="11269" max="11518" width="10.85546875" style="130"/>
    <col min="11519" max="11519" width="10.85546875" style="130" customWidth="1"/>
    <col min="11520" max="11520" width="64.85546875" style="130" bestFit="1" customWidth="1"/>
    <col min="11521" max="11521" width="26.5703125" style="130" bestFit="1" customWidth="1"/>
    <col min="11522" max="11522" width="22.140625" style="130" bestFit="1" customWidth="1"/>
    <col min="11523" max="11523" width="27.5703125" style="130" customWidth="1"/>
    <col min="11524" max="11524" width="6.5703125" style="130" customWidth="1"/>
    <col min="11525" max="11774" width="10.85546875" style="130"/>
    <col min="11775" max="11775" width="10.85546875" style="130" customWidth="1"/>
    <col min="11776" max="11776" width="64.85546875" style="130" bestFit="1" customWidth="1"/>
    <col min="11777" max="11777" width="26.5703125" style="130" bestFit="1" customWidth="1"/>
    <col min="11778" max="11778" width="22.140625" style="130" bestFit="1" customWidth="1"/>
    <col min="11779" max="11779" width="27.5703125" style="130" customWidth="1"/>
    <col min="11780" max="11780" width="6.5703125" style="130" customWidth="1"/>
    <col min="11781" max="12030" width="10.85546875" style="130"/>
    <col min="12031" max="12031" width="10.85546875" style="130" customWidth="1"/>
    <col min="12032" max="12032" width="64.85546875" style="130" bestFit="1" customWidth="1"/>
    <col min="12033" max="12033" width="26.5703125" style="130" bestFit="1" customWidth="1"/>
    <col min="12034" max="12034" width="22.140625" style="130" bestFit="1" customWidth="1"/>
    <col min="12035" max="12035" width="27.5703125" style="130" customWidth="1"/>
    <col min="12036" max="12036" width="6.5703125" style="130" customWidth="1"/>
    <col min="12037" max="12286" width="10.85546875" style="130"/>
    <col min="12287" max="12287" width="10.85546875" style="130" customWidth="1"/>
    <col min="12288" max="12288" width="64.85546875" style="130" bestFit="1" customWidth="1"/>
    <col min="12289" max="12289" width="26.5703125" style="130" bestFit="1" customWidth="1"/>
    <col min="12290" max="12290" width="22.140625" style="130" bestFit="1" customWidth="1"/>
    <col min="12291" max="12291" width="27.5703125" style="130" customWidth="1"/>
    <col min="12292" max="12292" width="6.5703125" style="130" customWidth="1"/>
    <col min="12293" max="12542" width="10.85546875" style="130"/>
    <col min="12543" max="12543" width="10.85546875" style="130" customWidth="1"/>
    <col min="12544" max="12544" width="64.85546875" style="130" bestFit="1" customWidth="1"/>
    <col min="12545" max="12545" width="26.5703125" style="130" bestFit="1" customWidth="1"/>
    <col min="12546" max="12546" width="22.140625" style="130" bestFit="1" customWidth="1"/>
    <col min="12547" max="12547" width="27.5703125" style="130" customWidth="1"/>
    <col min="12548" max="12548" width="6.5703125" style="130" customWidth="1"/>
    <col min="12549" max="12798" width="10.85546875" style="130"/>
    <col min="12799" max="12799" width="10.85546875" style="130" customWidth="1"/>
    <col min="12800" max="12800" width="64.85546875" style="130" bestFit="1" customWidth="1"/>
    <col min="12801" max="12801" width="26.5703125" style="130" bestFit="1" customWidth="1"/>
    <col min="12802" max="12802" width="22.140625" style="130" bestFit="1" customWidth="1"/>
    <col min="12803" max="12803" width="27.5703125" style="130" customWidth="1"/>
    <col min="12804" max="12804" width="6.5703125" style="130" customWidth="1"/>
    <col min="12805" max="13054" width="10.85546875" style="130"/>
    <col min="13055" max="13055" width="10.85546875" style="130" customWidth="1"/>
    <col min="13056" max="13056" width="64.85546875" style="130" bestFit="1" customWidth="1"/>
    <col min="13057" max="13057" width="26.5703125" style="130" bestFit="1" customWidth="1"/>
    <col min="13058" max="13058" width="22.140625" style="130" bestFit="1" customWidth="1"/>
    <col min="13059" max="13059" width="27.5703125" style="130" customWidth="1"/>
    <col min="13060" max="13060" width="6.5703125" style="130" customWidth="1"/>
    <col min="13061" max="13310" width="10.85546875" style="130"/>
    <col min="13311" max="13311" width="10.85546875" style="130" customWidth="1"/>
    <col min="13312" max="13312" width="64.85546875" style="130" bestFit="1" customWidth="1"/>
    <col min="13313" max="13313" width="26.5703125" style="130" bestFit="1" customWidth="1"/>
    <col min="13314" max="13314" width="22.140625" style="130" bestFit="1" customWidth="1"/>
    <col min="13315" max="13315" width="27.5703125" style="130" customWidth="1"/>
    <col min="13316" max="13316" width="6.5703125" style="130" customWidth="1"/>
    <col min="13317" max="13566" width="10.85546875" style="130"/>
    <col min="13567" max="13567" width="10.85546875" style="130" customWidth="1"/>
    <col min="13568" max="13568" width="64.85546875" style="130" bestFit="1" customWidth="1"/>
    <col min="13569" max="13569" width="26.5703125" style="130" bestFit="1" customWidth="1"/>
    <col min="13570" max="13570" width="22.140625" style="130" bestFit="1" customWidth="1"/>
    <col min="13571" max="13571" width="27.5703125" style="130" customWidth="1"/>
    <col min="13572" max="13572" width="6.5703125" style="130" customWidth="1"/>
    <col min="13573" max="13822" width="10.85546875" style="130"/>
    <col min="13823" max="13823" width="10.85546875" style="130" customWidth="1"/>
    <col min="13824" max="13824" width="64.85546875" style="130" bestFit="1" customWidth="1"/>
    <col min="13825" max="13825" width="26.5703125" style="130" bestFit="1" customWidth="1"/>
    <col min="13826" max="13826" width="22.140625" style="130" bestFit="1" customWidth="1"/>
    <col min="13827" max="13827" width="27.5703125" style="130" customWidth="1"/>
    <col min="13828" max="13828" width="6.5703125" style="130" customWidth="1"/>
    <col min="13829" max="14078" width="10.85546875" style="130"/>
    <col min="14079" max="14079" width="10.85546875" style="130" customWidth="1"/>
    <col min="14080" max="14080" width="64.85546875" style="130" bestFit="1" customWidth="1"/>
    <col min="14081" max="14081" width="26.5703125" style="130" bestFit="1" customWidth="1"/>
    <col min="14082" max="14082" width="22.140625" style="130" bestFit="1" customWidth="1"/>
    <col min="14083" max="14083" width="27.5703125" style="130" customWidth="1"/>
    <col min="14084" max="14084" width="6.5703125" style="130" customWidth="1"/>
    <col min="14085" max="14334" width="10.85546875" style="130"/>
    <col min="14335" max="14335" width="10.85546875" style="130" customWidth="1"/>
    <col min="14336" max="14336" width="64.85546875" style="130" bestFit="1" customWidth="1"/>
    <col min="14337" max="14337" width="26.5703125" style="130" bestFit="1" customWidth="1"/>
    <col min="14338" max="14338" width="22.140625" style="130" bestFit="1" customWidth="1"/>
    <col min="14339" max="14339" width="27.5703125" style="130" customWidth="1"/>
    <col min="14340" max="14340" width="6.5703125" style="130" customWidth="1"/>
    <col min="14341" max="14590" width="10.85546875" style="130"/>
    <col min="14591" max="14591" width="10.85546875" style="130" customWidth="1"/>
    <col min="14592" max="14592" width="64.85546875" style="130" bestFit="1" customWidth="1"/>
    <col min="14593" max="14593" width="26.5703125" style="130" bestFit="1" customWidth="1"/>
    <col min="14594" max="14594" width="22.140625" style="130" bestFit="1" customWidth="1"/>
    <col min="14595" max="14595" width="27.5703125" style="130" customWidth="1"/>
    <col min="14596" max="14596" width="6.5703125" style="130" customWidth="1"/>
    <col min="14597" max="14846" width="10.85546875" style="130"/>
    <col min="14847" max="14847" width="10.85546875" style="130" customWidth="1"/>
    <col min="14848" max="14848" width="64.85546875" style="130" bestFit="1" customWidth="1"/>
    <col min="14849" max="14849" width="26.5703125" style="130" bestFit="1" customWidth="1"/>
    <col min="14850" max="14850" width="22.140625" style="130" bestFit="1" customWidth="1"/>
    <col min="14851" max="14851" width="27.5703125" style="130" customWidth="1"/>
    <col min="14852" max="14852" width="6.5703125" style="130" customWidth="1"/>
    <col min="14853" max="15102" width="10.85546875" style="130"/>
    <col min="15103" max="15103" width="10.85546875" style="130" customWidth="1"/>
    <col min="15104" max="15104" width="64.85546875" style="130" bestFit="1" customWidth="1"/>
    <col min="15105" max="15105" width="26.5703125" style="130" bestFit="1" customWidth="1"/>
    <col min="15106" max="15106" width="22.140625" style="130" bestFit="1" customWidth="1"/>
    <col min="15107" max="15107" width="27.5703125" style="130" customWidth="1"/>
    <col min="15108" max="15108" width="6.5703125" style="130" customWidth="1"/>
    <col min="15109" max="15358" width="10.85546875" style="130"/>
    <col min="15359" max="15359" width="10.85546875" style="130" customWidth="1"/>
    <col min="15360" max="15360" width="64.85546875" style="130" bestFit="1" customWidth="1"/>
    <col min="15361" max="15361" width="26.5703125" style="130" bestFit="1" customWidth="1"/>
    <col min="15362" max="15362" width="22.140625" style="130" bestFit="1" customWidth="1"/>
    <col min="15363" max="15363" width="27.5703125" style="130" customWidth="1"/>
    <col min="15364" max="15364" width="6.5703125" style="130" customWidth="1"/>
    <col min="15365" max="15614" width="10.85546875" style="130"/>
    <col min="15615" max="15615" width="10.85546875" style="130" customWidth="1"/>
    <col min="15616" max="15616" width="64.85546875" style="130" bestFit="1" customWidth="1"/>
    <col min="15617" max="15617" width="26.5703125" style="130" bestFit="1" customWidth="1"/>
    <col min="15618" max="15618" width="22.140625" style="130" bestFit="1" customWidth="1"/>
    <col min="15619" max="15619" width="27.5703125" style="130" customWidth="1"/>
    <col min="15620" max="15620" width="6.5703125" style="130" customWidth="1"/>
    <col min="15621" max="15870" width="10.85546875" style="130"/>
    <col min="15871" max="15871" width="10.85546875" style="130" customWidth="1"/>
    <col min="15872" max="15872" width="64.85546875" style="130" bestFit="1" customWidth="1"/>
    <col min="15873" max="15873" width="26.5703125" style="130" bestFit="1" customWidth="1"/>
    <col min="15874" max="15874" width="22.140625" style="130" bestFit="1" customWidth="1"/>
    <col min="15875" max="15875" width="27.5703125" style="130" customWidth="1"/>
    <col min="15876" max="15876" width="6.5703125" style="130" customWidth="1"/>
    <col min="15877" max="16126" width="10.85546875" style="130"/>
    <col min="16127" max="16127" width="10.85546875" style="130" customWidth="1"/>
    <col min="16128" max="16128" width="64.85546875" style="130" bestFit="1" customWidth="1"/>
    <col min="16129" max="16129" width="26.5703125" style="130" bestFit="1" customWidth="1"/>
    <col min="16130" max="16130" width="22.140625" style="130" bestFit="1" customWidth="1"/>
    <col min="16131" max="16131" width="27.5703125" style="130" customWidth="1"/>
    <col min="16132" max="16132" width="6.5703125" style="130" customWidth="1"/>
    <col min="16133" max="16384" width="10.85546875" style="130"/>
  </cols>
  <sheetData>
    <row r="1" spans="1:10" s="348" customFormat="1">
      <c r="A1" s="708" t="s">
        <v>481</v>
      </c>
      <c r="B1" s="738"/>
      <c r="C1" s="709" t="s">
        <v>494</v>
      </c>
      <c r="D1" s="767"/>
      <c r="E1" s="768"/>
      <c r="F1" s="768"/>
      <c r="G1" s="768"/>
      <c r="H1" s="768"/>
      <c r="I1" s="768"/>
      <c r="J1" s="765"/>
    </row>
    <row r="2" spans="1:10" s="348" customFormat="1" ht="0.6" customHeight="1">
      <c r="A2" s="739"/>
      <c r="B2" s="481"/>
      <c r="C2" s="710"/>
      <c r="D2" s="767"/>
      <c r="E2" s="768"/>
      <c r="F2" s="768"/>
      <c r="G2" s="768"/>
      <c r="H2" s="768"/>
      <c r="I2" s="768"/>
      <c r="J2" s="765"/>
    </row>
    <row r="3" spans="1:10" s="348" customFormat="1" ht="12.6" customHeight="1">
      <c r="A3" s="740" t="s">
        <v>178</v>
      </c>
      <c r="B3" s="741">
        <f>'AF100'!C3</f>
        <v>0</v>
      </c>
      <c r="C3" s="710"/>
      <c r="D3" s="767"/>
      <c r="E3" s="768"/>
      <c r="F3" s="768"/>
      <c r="G3" s="768"/>
      <c r="H3" s="768"/>
      <c r="I3" s="768"/>
      <c r="J3" s="765"/>
    </row>
    <row r="4" spans="1:10" s="348" customFormat="1" ht="12.6" customHeight="1">
      <c r="A4" s="740" t="s">
        <v>852</v>
      </c>
      <c r="B4" s="741">
        <f>'AF100'!C4</f>
        <v>0</v>
      </c>
      <c r="C4" s="710"/>
      <c r="D4" s="767"/>
      <c r="E4" s="768"/>
      <c r="F4" s="768"/>
      <c r="G4" s="768"/>
      <c r="H4" s="768"/>
      <c r="I4" s="768"/>
      <c r="J4" s="765"/>
    </row>
    <row r="5" spans="1:10" s="348" customFormat="1" ht="12.6" customHeight="1">
      <c r="A5" s="740" t="s">
        <v>252</v>
      </c>
      <c r="B5" s="741">
        <f>'AF100'!C5</f>
        <v>0</v>
      </c>
      <c r="C5" s="710"/>
      <c r="D5" s="767"/>
      <c r="E5" s="768"/>
      <c r="F5" s="768"/>
      <c r="G5" s="768"/>
      <c r="H5" s="768"/>
      <c r="I5" s="768"/>
      <c r="J5" s="765"/>
    </row>
    <row r="6" spans="1:10" s="348" customFormat="1" ht="12.6" customHeight="1">
      <c r="A6" s="740" t="s">
        <v>853</v>
      </c>
      <c r="B6" s="742">
        <f>'AF100'!C6</f>
        <v>0</v>
      </c>
      <c r="C6" s="710"/>
      <c r="D6" s="767"/>
      <c r="E6" s="768"/>
      <c r="F6" s="768"/>
      <c r="G6" s="768"/>
      <c r="H6" s="768"/>
      <c r="I6" s="768"/>
      <c r="J6" s="765"/>
    </row>
    <row r="7" spans="1:10" s="149" customFormat="1" ht="12">
      <c r="A7" s="173" t="s">
        <v>1949</v>
      </c>
      <c r="B7" s="146"/>
      <c r="C7" s="146"/>
      <c r="D7" s="150"/>
      <c r="E7" s="151"/>
    </row>
    <row r="8" spans="1:10" s="468" customFormat="1" ht="12.75">
      <c r="A8" s="168" t="s">
        <v>199</v>
      </c>
      <c r="B8" s="168" t="s">
        <v>2037</v>
      </c>
      <c r="C8" s="444" t="s">
        <v>33</v>
      </c>
      <c r="D8" s="457" t="s">
        <v>33</v>
      </c>
      <c r="E8" s="444"/>
    </row>
    <row r="9" spans="1:10" s="468" customFormat="1" ht="12.75">
      <c r="A9" s="168" t="s">
        <v>111</v>
      </c>
      <c r="B9" s="168" t="s">
        <v>891</v>
      </c>
      <c r="C9" s="458" t="s">
        <v>2038</v>
      </c>
      <c r="D9" s="457" t="s">
        <v>892</v>
      </c>
      <c r="E9" s="444" t="s">
        <v>2179</v>
      </c>
    </row>
    <row r="10" spans="1:10" s="468" customFormat="1" ht="12.75">
      <c r="A10" s="466"/>
      <c r="B10" s="459" t="s">
        <v>106</v>
      </c>
      <c r="C10" s="421">
        <f>SUM(C11:C30)</f>
        <v>0</v>
      </c>
      <c r="D10" s="460" t="s">
        <v>33</v>
      </c>
      <c r="E10" s="467"/>
    </row>
    <row r="11" spans="1:10" s="468" customFormat="1" ht="12.75">
      <c r="A11" s="469">
        <v>1</v>
      </c>
      <c r="B11" s="462" t="s">
        <v>33</v>
      </c>
      <c r="C11" s="605"/>
      <c r="D11" s="666"/>
      <c r="E11" s="470" t="e">
        <f>C11/'MNB100'!C$29</f>
        <v>#DIV/0!</v>
      </c>
    </row>
    <row r="12" spans="1:10">
      <c r="A12" s="469">
        <v>2</v>
      </c>
      <c r="B12" s="462" t="s">
        <v>33</v>
      </c>
      <c r="C12" s="605"/>
      <c r="D12" s="667"/>
      <c r="E12" s="470" t="e">
        <f>C12/'MNB100'!C$29</f>
        <v>#DIV/0!</v>
      </c>
    </row>
    <row r="13" spans="1:10">
      <c r="A13" s="469">
        <v>3</v>
      </c>
      <c r="B13" s="462" t="s">
        <v>33</v>
      </c>
      <c r="C13" s="605"/>
      <c r="D13" s="667"/>
      <c r="E13" s="470" t="e">
        <f>C13/'MNB100'!C$29</f>
        <v>#DIV/0!</v>
      </c>
    </row>
    <row r="14" spans="1:10">
      <c r="A14" s="469">
        <v>4</v>
      </c>
      <c r="B14" s="462" t="s">
        <v>33</v>
      </c>
      <c r="C14" s="605"/>
      <c r="D14" s="667"/>
      <c r="E14" s="470" t="e">
        <f>C14/'MNB100'!C$29</f>
        <v>#DIV/0!</v>
      </c>
    </row>
    <row r="15" spans="1:10">
      <c r="A15" s="469">
        <v>5</v>
      </c>
      <c r="B15" s="462" t="s">
        <v>33</v>
      </c>
      <c r="C15" s="605"/>
      <c r="D15" s="667"/>
      <c r="E15" s="470" t="e">
        <f>C15/'MNB100'!C$29</f>
        <v>#DIV/0!</v>
      </c>
    </row>
    <row r="16" spans="1:10">
      <c r="A16" s="469">
        <v>6</v>
      </c>
      <c r="B16" s="462" t="s">
        <v>33</v>
      </c>
      <c r="C16" s="605"/>
      <c r="D16" s="667"/>
      <c r="E16" s="470" t="e">
        <f>C16/'MNB100'!C$29</f>
        <v>#DIV/0!</v>
      </c>
    </row>
    <row r="17" spans="1:8">
      <c r="A17" s="469">
        <v>7</v>
      </c>
      <c r="B17" s="462" t="s">
        <v>33</v>
      </c>
      <c r="C17" s="605"/>
      <c r="D17" s="667"/>
      <c r="E17" s="470" t="e">
        <f>C17/'MNB100'!C$29</f>
        <v>#DIV/0!</v>
      </c>
    </row>
    <row r="18" spans="1:8">
      <c r="A18" s="469">
        <v>8</v>
      </c>
      <c r="B18" s="462" t="s">
        <v>33</v>
      </c>
      <c r="C18" s="605"/>
      <c r="D18" s="667"/>
      <c r="E18" s="470" t="e">
        <f>C18/'MNB100'!C$29</f>
        <v>#DIV/0!</v>
      </c>
    </row>
    <row r="19" spans="1:8">
      <c r="A19" s="469">
        <v>9</v>
      </c>
      <c r="B19" s="462" t="s">
        <v>33</v>
      </c>
      <c r="C19" s="605"/>
      <c r="D19" s="667"/>
      <c r="E19" s="470" t="e">
        <f>C19/'MNB100'!C$29</f>
        <v>#DIV/0!</v>
      </c>
    </row>
    <row r="20" spans="1:8">
      <c r="A20" s="469">
        <v>10</v>
      </c>
      <c r="B20" s="463" t="s">
        <v>33</v>
      </c>
      <c r="C20" s="605"/>
      <c r="D20" s="667"/>
      <c r="E20" s="470" t="e">
        <f>C20/'MNB100'!C$29</f>
        <v>#DIV/0!</v>
      </c>
    </row>
    <row r="21" spans="1:8">
      <c r="A21" s="469">
        <v>11</v>
      </c>
      <c r="B21" s="462" t="s">
        <v>33</v>
      </c>
      <c r="C21" s="605"/>
      <c r="D21" s="667"/>
      <c r="E21" s="470" t="e">
        <f>C21/'MNB100'!C$29</f>
        <v>#DIV/0!</v>
      </c>
    </row>
    <row r="22" spans="1:8">
      <c r="A22" s="469">
        <v>12</v>
      </c>
      <c r="B22" s="462" t="s">
        <v>33</v>
      </c>
      <c r="C22" s="605"/>
      <c r="D22" s="667"/>
      <c r="E22" s="470" t="e">
        <f>C22/'MNB100'!C$29</f>
        <v>#DIV/0!</v>
      </c>
    </row>
    <row r="23" spans="1:8">
      <c r="A23" s="469">
        <v>13</v>
      </c>
      <c r="B23" s="462" t="s">
        <v>33</v>
      </c>
      <c r="C23" s="605"/>
      <c r="D23" s="667"/>
      <c r="E23" s="470" t="e">
        <f>C23/'MNB100'!C$29</f>
        <v>#DIV/0!</v>
      </c>
    </row>
    <row r="24" spans="1:8">
      <c r="A24" s="469">
        <v>14</v>
      </c>
      <c r="B24" s="462" t="s">
        <v>33</v>
      </c>
      <c r="C24" s="605"/>
      <c r="D24" s="667"/>
      <c r="E24" s="470" t="e">
        <f>C24/'MNB100'!C$29</f>
        <v>#DIV/0!</v>
      </c>
    </row>
    <row r="25" spans="1:8">
      <c r="A25" s="469">
        <v>15</v>
      </c>
      <c r="B25" s="462" t="s">
        <v>33</v>
      </c>
      <c r="C25" s="605"/>
      <c r="D25" s="667"/>
      <c r="E25" s="470" t="e">
        <f>C25/'MNB100'!C$29</f>
        <v>#DIV/0!</v>
      </c>
    </row>
    <row r="26" spans="1:8" s="468" customFormat="1" ht="12.75">
      <c r="A26" s="469">
        <v>16</v>
      </c>
      <c r="B26" s="462" t="s">
        <v>33</v>
      </c>
      <c r="C26" s="605"/>
      <c r="D26" s="667"/>
      <c r="E26" s="470" t="e">
        <f>C26/'MNB100'!C$29</f>
        <v>#DIV/0!</v>
      </c>
    </row>
    <row r="27" spans="1:8" s="468" customFormat="1" ht="12.75">
      <c r="A27" s="469">
        <v>17</v>
      </c>
      <c r="B27" s="462" t="s">
        <v>33</v>
      </c>
      <c r="C27" s="605"/>
      <c r="D27" s="667"/>
      <c r="E27" s="470" t="e">
        <f>C27/'MNB100'!C$29</f>
        <v>#DIV/0!</v>
      </c>
    </row>
    <row r="28" spans="1:8" s="468" customFormat="1" ht="12.75">
      <c r="A28" s="469">
        <v>18</v>
      </c>
      <c r="B28" s="462" t="s">
        <v>33</v>
      </c>
      <c r="C28" s="605"/>
      <c r="D28" s="667"/>
      <c r="E28" s="470" t="e">
        <f>C28/'MNB100'!C$29</f>
        <v>#DIV/0!</v>
      </c>
    </row>
    <row r="29" spans="1:8" s="468" customFormat="1" ht="12.75">
      <c r="A29" s="469">
        <v>19</v>
      </c>
      <c r="B29" s="462" t="s">
        <v>33</v>
      </c>
      <c r="C29" s="605"/>
      <c r="D29" s="667"/>
      <c r="E29" s="470" t="e">
        <f>C29/'MNB100'!C$29</f>
        <v>#DIV/0!</v>
      </c>
    </row>
    <row r="30" spans="1:8" s="468" customFormat="1" ht="12.75">
      <c r="A30" s="469">
        <v>20</v>
      </c>
      <c r="B30" s="462" t="s">
        <v>33</v>
      </c>
      <c r="C30" s="605"/>
      <c r="D30" s="667"/>
      <c r="E30" s="470" t="e">
        <f>C30/'MNB100'!C$29</f>
        <v>#DIV/0!</v>
      </c>
    </row>
    <row r="31" spans="1:8" s="473" customFormat="1" ht="24.6" customHeight="1">
      <c r="A31" s="329" t="s">
        <v>200</v>
      </c>
      <c r="B31" s="329" t="s">
        <v>2085</v>
      </c>
      <c r="C31" s="464" t="s">
        <v>33</v>
      </c>
      <c r="D31" s="465" t="s">
        <v>33</v>
      </c>
      <c r="E31" s="464"/>
      <c r="H31" s="468"/>
    </row>
    <row r="32" spans="1:8" s="468" customFormat="1" ht="12.75">
      <c r="A32" s="168" t="s">
        <v>890</v>
      </c>
      <c r="B32" s="168" t="s">
        <v>894</v>
      </c>
      <c r="C32" s="458" t="s">
        <v>2038</v>
      </c>
      <c r="D32" s="457" t="s">
        <v>892</v>
      </c>
      <c r="E32" s="444" t="s">
        <v>2179</v>
      </c>
    </row>
    <row r="33" spans="1:5" s="468" customFormat="1" ht="12.75">
      <c r="A33" s="466"/>
      <c r="B33" s="459" t="s">
        <v>106</v>
      </c>
      <c r="C33" s="421">
        <f>SUM(C34:C233)</f>
        <v>0</v>
      </c>
      <c r="D33" s="460" t="s">
        <v>33</v>
      </c>
      <c r="E33" s="467"/>
    </row>
    <row r="34" spans="1:5" s="468" customFormat="1" ht="12.75">
      <c r="A34" s="474">
        <v>1</v>
      </c>
      <c r="B34" s="462" t="s">
        <v>33</v>
      </c>
      <c r="C34" s="605"/>
      <c r="D34" s="667"/>
      <c r="E34" s="470" t="e">
        <f>C34/'MNB100'!C$29</f>
        <v>#DIV/0!</v>
      </c>
    </row>
    <row r="35" spans="1:5">
      <c r="A35" s="474">
        <v>2</v>
      </c>
      <c r="B35" s="462" t="s">
        <v>33</v>
      </c>
      <c r="C35" s="605"/>
      <c r="D35" s="667"/>
      <c r="E35" s="470" t="e">
        <f>C35/'MNB100'!C$29</f>
        <v>#DIV/0!</v>
      </c>
    </row>
    <row r="36" spans="1:5">
      <c r="A36" s="474">
        <v>3</v>
      </c>
      <c r="B36" s="462" t="s">
        <v>33</v>
      </c>
      <c r="C36" s="605"/>
      <c r="D36" s="667"/>
      <c r="E36" s="470" t="e">
        <f>C36/'MNB100'!C$29</f>
        <v>#DIV/0!</v>
      </c>
    </row>
    <row r="37" spans="1:5">
      <c r="A37" s="474">
        <v>4</v>
      </c>
      <c r="B37" s="462" t="s">
        <v>33</v>
      </c>
      <c r="C37" s="605"/>
      <c r="D37" s="667"/>
      <c r="E37" s="470" t="e">
        <f>C37/'MNB100'!C$29</f>
        <v>#DIV/0!</v>
      </c>
    </row>
    <row r="38" spans="1:5">
      <c r="A38" s="474">
        <v>5</v>
      </c>
      <c r="B38" s="462" t="s">
        <v>33</v>
      </c>
      <c r="C38" s="605"/>
      <c r="D38" s="667"/>
      <c r="E38" s="470" t="e">
        <f>C38/'MNB100'!C$29</f>
        <v>#DIV/0!</v>
      </c>
    </row>
    <row r="39" spans="1:5">
      <c r="A39" s="474">
        <v>6</v>
      </c>
      <c r="B39" s="462" t="s">
        <v>33</v>
      </c>
      <c r="C39" s="605"/>
      <c r="D39" s="667"/>
      <c r="E39" s="470" t="e">
        <f>C39/'MNB100'!C$29</f>
        <v>#DIV/0!</v>
      </c>
    </row>
    <row r="40" spans="1:5">
      <c r="A40" s="474">
        <v>7</v>
      </c>
      <c r="B40" s="462" t="s">
        <v>33</v>
      </c>
      <c r="C40" s="605"/>
      <c r="D40" s="667"/>
      <c r="E40" s="470" t="e">
        <f>C40/'MNB100'!C$29</f>
        <v>#DIV/0!</v>
      </c>
    </row>
    <row r="41" spans="1:5">
      <c r="A41" s="474">
        <v>8</v>
      </c>
      <c r="B41" s="462" t="s">
        <v>33</v>
      </c>
      <c r="C41" s="605"/>
      <c r="D41" s="667"/>
      <c r="E41" s="470" t="e">
        <f>C41/'MNB100'!C$29</f>
        <v>#DIV/0!</v>
      </c>
    </row>
    <row r="42" spans="1:5">
      <c r="A42" s="474">
        <v>9</v>
      </c>
      <c r="B42" s="462" t="s">
        <v>33</v>
      </c>
      <c r="C42" s="605"/>
      <c r="D42" s="667"/>
      <c r="E42" s="470" t="e">
        <f>C42/'MNB100'!C$29</f>
        <v>#DIV/0!</v>
      </c>
    </row>
    <row r="43" spans="1:5">
      <c r="A43" s="474">
        <v>10</v>
      </c>
      <c r="B43" s="462" t="s">
        <v>33</v>
      </c>
      <c r="C43" s="605"/>
      <c r="D43" s="667"/>
      <c r="E43" s="470" t="e">
        <f>C43/'MNB100'!C$29</f>
        <v>#DIV/0!</v>
      </c>
    </row>
    <row r="44" spans="1:5">
      <c r="A44" s="474">
        <v>11</v>
      </c>
      <c r="B44" s="462" t="s">
        <v>33</v>
      </c>
      <c r="C44" s="605"/>
      <c r="D44" s="667"/>
      <c r="E44" s="470" t="e">
        <f>C44/'MNB100'!C$29</f>
        <v>#DIV/0!</v>
      </c>
    </row>
    <row r="45" spans="1:5">
      <c r="A45" s="474">
        <v>12</v>
      </c>
      <c r="B45" s="462" t="s">
        <v>33</v>
      </c>
      <c r="C45" s="605"/>
      <c r="D45" s="667"/>
      <c r="E45" s="470" t="e">
        <f>C45/'MNB100'!C$29</f>
        <v>#DIV/0!</v>
      </c>
    </row>
    <row r="46" spans="1:5" s="468" customFormat="1" ht="12.75">
      <c r="A46" s="474">
        <v>13</v>
      </c>
      <c r="B46" s="462" t="s">
        <v>33</v>
      </c>
      <c r="C46" s="605"/>
      <c r="D46" s="667"/>
      <c r="E46" s="470" t="e">
        <f>C46/'MNB100'!C$29</f>
        <v>#DIV/0!</v>
      </c>
    </row>
    <row r="47" spans="1:5" s="468" customFormat="1" ht="12.75">
      <c r="A47" s="474">
        <v>14</v>
      </c>
      <c r="B47" s="462" t="s">
        <v>33</v>
      </c>
      <c r="C47" s="605"/>
      <c r="D47" s="667"/>
      <c r="E47" s="470" t="e">
        <f>C47/'MNB100'!C$29</f>
        <v>#DIV/0!</v>
      </c>
    </row>
    <row r="48" spans="1:5" s="468" customFormat="1" ht="12.75">
      <c r="A48" s="474">
        <v>15</v>
      </c>
      <c r="B48" s="462" t="s">
        <v>33</v>
      </c>
      <c r="C48" s="605"/>
      <c r="D48" s="667"/>
      <c r="E48" s="470" t="e">
        <f>C48/'MNB100'!C$29</f>
        <v>#DIV/0!</v>
      </c>
    </row>
    <row r="49" spans="1:8" s="468" customFormat="1" ht="12.75">
      <c r="A49" s="474">
        <v>16</v>
      </c>
      <c r="B49" s="462" t="s">
        <v>33</v>
      </c>
      <c r="C49" s="605"/>
      <c r="D49" s="667"/>
      <c r="E49" s="470" t="e">
        <f>C49/'MNB100'!C$29</f>
        <v>#DIV/0!</v>
      </c>
    </row>
    <row r="50" spans="1:8" s="468" customFormat="1" ht="12.75">
      <c r="A50" s="474">
        <v>17</v>
      </c>
      <c r="B50" s="462" t="s">
        <v>33</v>
      </c>
      <c r="C50" s="605"/>
      <c r="D50" s="667"/>
      <c r="E50" s="470" t="e">
        <f>C50/'MNB100'!C$29</f>
        <v>#DIV/0!</v>
      </c>
    </row>
    <row r="51" spans="1:8" s="468" customFormat="1" ht="12.75">
      <c r="A51" s="474">
        <v>18</v>
      </c>
      <c r="B51" s="462" t="s">
        <v>33</v>
      </c>
      <c r="C51" s="605"/>
      <c r="D51" s="667"/>
      <c r="E51" s="470" t="e">
        <f>C51/'MNB100'!C$29</f>
        <v>#DIV/0!</v>
      </c>
    </row>
    <row r="52" spans="1:8" s="468" customFormat="1" ht="12.75">
      <c r="A52" s="474">
        <v>19</v>
      </c>
      <c r="B52" s="462" t="s">
        <v>33</v>
      </c>
      <c r="C52" s="605"/>
      <c r="D52" s="667"/>
      <c r="E52" s="470" t="e">
        <f>C52/'MNB100'!C$29</f>
        <v>#DIV/0!</v>
      </c>
    </row>
    <row r="53" spans="1:8" s="468" customFormat="1" ht="12.75">
      <c r="A53" s="474">
        <v>20</v>
      </c>
      <c r="B53" s="462" t="s">
        <v>33</v>
      </c>
      <c r="C53" s="605"/>
      <c r="D53" s="667"/>
      <c r="E53" s="470" t="e">
        <f>C53/'MNB100'!C$29</f>
        <v>#DIV/0!</v>
      </c>
    </row>
    <row r="54" spans="1:8" s="468" customFormat="1" ht="12.75">
      <c r="A54" s="474">
        <v>21</v>
      </c>
      <c r="B54" s="462" t="s">
        <v>33</v>
      </c>
      <c r="C54" s="605"/>
      <c r="D54" s="667"/>
      <c r="E54" s="470" t="e">
        <f>C54/'MNB100'!C$29</f>
        <v>#DIV/0!</v>
      </c>
    </row>
    <row r="55" spans="1:8" s="468" customFormat="1" ht="12.75">
      <c r="A55" s="474">
        <v>22</v>
      </c>
      <c r="B55" s="462" t="s">
        <v>33</v>
      </c>
      <c r="C55" s="605"/>
      <c r="D55" s="667"/>
      <c r="E55" s="470" t="e">
        <f>C55/'MNB100'!C$29</f>
        <v>#DIV/0!</v>
      </c>
    </row>
    <row r="56" spans="1:8" s="468" customFormat="1" ht="12.75">
      <c r="A56" s="474">
        <v>23</v>
      </c>
      <c r="B56" s="462" t="s">
        <v>33</v>
      </c>
      <c r="C56" s="605"/>
      <c r="D56" s="667"/>
      <c r="E56" s="470" t="e">
        <f>C56/'MNB100'!C$29</f>
        <v>#DIV/0!</v>
      </c>
    </row>
    <row r="57" spans="1:8" s="468" customFormat="1" ht="12.75">
      <c r="A57" s="474">
        <v>24</v>
      </c>
      <c r="B57" s="462" t="s">
        <v>33</v>
      </c>
      <c r="C57" s="605"/>
      <c r="D57" s="667"/>
      <c r="E57" s="470" t="e">
        <f>C57/'MNB100'!C$29</f>
        <v>#DIV/0!</v>
      </c>
    </row>
    <row r="58" spans="1:8" s="468" customFormat="1" ht="12.75">
      <c r="A58" s="474">
        <v>25</v>
      </c>
      <c r="B58" s="462" t="s">
        <v>33</v>
      </c>
      <c r="C58" s="605"/>
      <c r="D58" s="667"/>
      <c r="E58" s="470" t="e">
        <f>C58/'MNB100'!C$29</f>
        <v>#DIV/0!</v>
      </c>
    </row>
    <row r="59" spans="1:8" s="468" customFormat="1" ht="12.75">
      <c r="A59" s="474">
        <v>26</v>
      </c>
      <c r="B59" s="462" t="s">
        <v>33</v>
      </c>
      <c r="C59" s="605"/>
      <c r="D59" s="667"/>
      <c r="E59" s="470" t="e">
        <f>C59/'MNB100'!C$29</f>
        <v>#DIV/0!</v>
      </c>
    </row>
    <row r="60" spans="1:8" s="468" customFormat="1" ht="12.75">
      <c r="A60" s="474">
        <v>27</v>
      </c>
      <c r="B60" s="462" t="s">
        <v>33</v>
      </c>
      <c r="C60" s="605"/>
      <c r="D60" s="667"/>
      <c r="E60" s="470" t="e">
        <f>C60/'MNB100'!C$29</f>
        <v>#DIV/0!</v>
      </c>
    </row>
    <row r="61" spans="1:8" s="468" customFormat="1" ht="12.75">
      <c r="A61" s="474">
        <v>28</v>
      </c>
      <c r="B61" s="462" t="s">
        <v>33</v>
      </c>
      <c r="C61" s="605"/>
      <c r="D61" s="667"/>
      <c r="E61" s="470" t="e">
        <f>C61/'MNB100'!C$29</f>
        <v>#DIV/0!</v>
      </c>
    </row>
    <row r="62" spans="1:8" s="468" customFormat="1" ht="12.75">
      <c r="A62" s="474">
        <v>29</v>
      </c>
      <c r="B62" s="462" t="s">
        <v>33</v>
      </c>
      <c r="C62" s="605"/>
      <c r="D62" s="667"/>
      <c r="E62" s="470" t="e">
        <f>C62/'MNB100'!C$29</f>
        <v>#DIV/0!</v>
      </c>
      <c r="G62" s="475"/>
      <c r="H62" s="475"/>
    </row>
    <row r="63" spans="1:8" s="468" customFormat="1" ht="12.75">
      <c r="A63" s="474">
        <v>30</v>
      </c>
      <c r="B63" s="462" t="s">
        <v>33</v>
      </c>
      <c r="C63" s="605"/>
      <c r="D63" s="667"/>
      <c r="E63" s="470" t="e">
        <f>C63/'MNB100'!C$29</f>
        <v>#DIV/0!</v>
      </c>
      <c r="G63" s="475"/>
      <c r="H63" s="475"/>
    </row>
    <row r="64" spans="1:8" s="468" customFormat="1" ht="12.75">
      <c r="A64" s="474">
        <v>31</v>
      </c>
      <c r="B64" s="462" t="s">
        <v>33</v>
      </c>
      <c r="C64" s="605"/>
      <c r="D64" s="667"/>
      <c r="E64" s="470" t="e">
        <f>C64/'MNB100'!C$29</f>
        <v>#DIV/0!</v>
      </c>
      <c r="G64" s="475"/>
      <c r="H64" s="475"/>
    </row>
    <row r="65" spans="1:8" s="468" customFormat="1" ht="12.75">
      <c r="A65" s="474">
        <v>32</v>
      </c>
      <c r="B65" s="462" t="s">
        <v>33</v>
      </c>
      <c r="C65" s="605"/>
      <c r="D65" s="667"/>
      <c r="E65" s="470" t="e">
        <f>C65/'MNB100'!C$29</f>
        <v>#DIV/0!</v>
      </c>
      <c r="G65" s="475"/>
      <c r="H65" s="475"/>
    </row>
    <row r="66" spans="1:8" s="468" customFormat="1" ht="12.75">
      <c r="A66" s="474">
        <v>33</v>
      </c>
      <c r="B66" s="462" t="s">
        <v>33</v>
      </c>
      <c r="C66" s="605"/>
      <c r="D66" s="667"/>
      <c r="E66" s="470" t="e">
        <f>C66/'MNB100'!C$29</f>
        <v>#DIV/0!</v>
      </c>
      <c r="G66" s="475"/>
      <c r="H66" s="475"/>
    </row>
    <row r="67" spans="1:8" s="468" customFormat="1" ht="12.75">
      <c r="A67" s="474">
        <v>34</v>
      </c>
      <c r="B67" s="462" t="s">
        <v>33</v>
      </c>
      <c r="C67" s="605"/>
      <c r="D67" s="667"/>
      <c r="E67" s="470" t="e">
        <f>C67/'MNB100'!C$29</f>
        <v>#DIV/0!</v>
      </c>
      <c r="G67" s="475"/>
      <c r="H67" s="475"/>
    </row>
    <row r="68" spans="1:8" s="468" customFormat="1" ht="12.75">
      <c r="A68" s="474">
        <v>35</v>
      </c>
      <c r="B68" s="462" t="s">
        <v>33</v>
      </c>
      <c r="C68" s="605"/>
      <c r="D68" s="667"/>
      <c r="E68" s="470" t="e">
        <f>C68/'MNB100'!C$29</f>
        <v>#DIV/0!</v>
      </c>
      <c r="G68" s="475"/>
      <c r="H68" s="475"/>
    </row>
    <row r="69" spans="1:8" s="468" customFormat="1" ht="12.75">
      <c r="A69" s="474">
        <v>36</v>
      </c>
      <c r="B69" s="462" t="s">
        <v>33</v>
      </c>
      <c r="C69" s="605"/>
      <c r="D69" s="667"/>
      <c r="E69" s="470" t="e">
        <f>C69/'MNB100'!C$29</f>
        <v>#DIV/0!</v>
      </c>
      <c r="G69" s="475"/>
      <c r="H69" s="475"/>
    </row>
    <row r="70" spans="1:8" s="468" customFormat="1" ht="12.75">
      <c r="A70" s="474">
        <v>37</v>
      </c>
      <c r="B70" s="462" t="s">
        <v>33</v>
      </c>
      <c r="C70" s="605"/>
      <c r="D70" s="667"/>
      <c r="E70" s="470" t="e">
        <f>C70/'MNB100'!C$29</f>
        <v>#DIV/0!</v>
      </c>
      <c r="G70" s="475"/>
      <c r="H70" s="475"/>
    </row>
    <row r="71" spans="1:8" s="468" customFormat="1" ht="12.75">
      <c r="A71" s="474">
        <v>38</v>
      </c>
      <c r="B71" s="462" t="s">
        <v>33</v>
      </c>
      <c r="C71" s="605"/>
      <c r="D71" s="667"/>
      <c r="E71" s="470" t="e">
        <f>C71/'MNB100'!C$29</f>
        <v>#DIV/0!</v>
      </c>
      <c r="G71" s="475"/>
      <c r="H71" s="475"/>
    </row>
    <row r="72" spans="1:8" s="468" customFormat="1" ht="12.75">
      <c r="A72" s="474">
        <v>39</v>
      </c>
      <c r="B72" s="462" t="s">
        <v>33</v>
      </c>
      <c r="C72" s="605"/>
      <c r="D72" s="667"/>
      <c r="E72" s="470" t="e">
        <f>C72/'MNB100'!C$29</f>
        <v>#DIV/0!</v>
      </c>
      <c r="G72" s="475"/>
      <c r="H72" s="475"/>
    </row>
    <row r="73" spans="1:8" s="468" customFormat="1" ht="12.75">
      <c r="A73" s="474">
        <v>40</v>
      </c>
      <c r="B73" s="462" t="s">
        <v>33</v>
      </c>
      <c r="C73" s="605"/>
      <c r="D73" s="667"/>
      <c r="E73" s="470" t="e">
        <f>C73/'MNB100'!C$29</f>
        <v>#DIV/0!</v>
      </c>
      <c r="G73" s="475"/>
      <c r="H73" s="475"/>
    </row>
    <row r="74" spans="1:8" s="468" customFormat="1" ht="12.75">
      <c r="A74" s="474">
        <v>41</v>
      </c>
      <c r="B74" s="462" t="s">
        <v>33</v>
      </c>
      <c r="C74" s="605"/>
      <c r="D74" s="667"/>
      <c r="E74" s="470" t="e">
        <f>C74/'MNB100'!C$29</f>
        <v>#DIV/0!</v>
      </c>
      <c r="G74" s="475"/>
      <c r="H74" s="475"/>
    </row>
    <row r="75" spans="1:8" s="468" customFormat="1" ht="12.75">
      <c r="A75" s="474">
        <v>42</v>
      </c>
      <c r="B75" s="462" t="s">
        <v>33</v>
      </c>
      <c r="C75" s="605"/>
      <c r="D75" s="667"/>
      <c r="E75" s="470" t="e">
        <f>C75/'MNB100'!C$29</f>
        <v>#DIV/0!</v>
      </c>
      <c r="G75" s="475"/>
      <c r="H75" s="475"/>
    </row>
    <row r="76" spans="1:8" s="468" customFormat="1" ht="12.75">
      <c r="A76" s="474">
        <v>43</v>
      </c>
      <c r="B76" s="462" t="s">
        <v>33</v>
      </c>
      <c r="C76" s="605"/>
      <c r="D76" s="667"/>
      <c r="E76" s="470" t="e">
        <f>C76/'MNB100'!C$29</f>
        <v>#DIV/0!</v>
      </c>
      <c r="G76" s="475"/>
      <c r="H76" s="475"/>
    </row>
    <row r="77" spans="1:8" s="468" customFormat="1" ht="12.75">
      <c r="A77" s="474">
        <v>44</v>
      </c>
      <c r="B77" s="462" t="s">
        <v>33</v>
      </c>
      <c r="C77" s="605"/>
      <c r="D77" s="667"/>
      <c r="E77" s="470" t="e">
        <f>C77/'MNB100'!C$29</f>
        <v>#DIV/0!</v>
      </c>
      <c r="G77" s="475"/>
      <c r="H77" s="475"/>
    </row>
    <row r="78" spans="1:8" s="468" customFormat="1" ht="12.75">
      <c r="A78" s="474">
        <v>45</v>
      </c>
      <c r="B78" s="462" t="s">
        <v>33</v>
      </c>
      <c r="C78" s="605"/>
      <c r="D78" s="667"/>
      <c r="E78" s="470" t="e">
        <f>C78/'MNB100'!C$29</f>
        <v>#DIV/0!</v>
      </c>
      <c r="G78" s="475"/>
      <c r="H78" s="475"/>
    </row>
    <row r="79" spans="1:8" s="468" customFormat="1" ht="12.75">
      <c r="A79" s="474">
        <v>46</v>
      </c>
      <c r="B79" s="462" t="s">
        <v>33</v>
      </c>
      <c r="C79" s="605"/>
      <c r="D79" s="667"/>
      <c r="E79" s="470" t="e">
        <f>C79/'MNB100'!C$29</f>
        <v>#DIV/0!</v>
      </c>
      <c r="G79" s="475"/>
      <c r="H79" s="475"/>
    </row>
    <row r="80" spans="1:8" s="468" customFormat="1" ht="12.75">
      <c r="A80" s="474">
        <v>47</v>
      </c>
      <c r="B80" s="462" t="s">
        <v>33</v>
      </c>
      <c r="C80" s="605"/>
      <c r="D80" s="667"/>
      <c r="E80" s="470" t="e">
        <f>C80/'MNB100'!C$29</f>
        <v>#DIV/0!</v>
      </c>
      <c r="G80" s="475"/>
      <c r="H80" s="475"/>
    </row>
    <row r="81" spans="1:8" s="468" customFormat="1" ht="12.75">
      <c r="A81" s="474">
        <v>48</v>
      </c>
      <c r="B81" s="462" t="s">
        <v>33</v>
      </c>
      <c r="C81" s="605"/>
      <c r="D81" s="667"/>
      <c r="E81" s="470" t="e">
        <f>C81/'MNB100'!C$29</f>
        <v>#DIV/0!</v>
      </c>
      <c r="G81" s="475"/>
      <c r="H81" s="475"/>
    </row>
    <row r="82" spans="1:8" s="468" customFormat="1" ht="12.75">
      <c r="A82" s="474">
        <v>49</v>
      </c>
      <c r="B82" s="462" t="s">
        <v>33</v>
      </c>
      <c r="C82" s="605"/>
      <c r="D82" s="667"/>
      <c r="E82" s="470" t="e">
        <f>C82/'MNB100'!C$29</f>
        <v>#DIV/0!</v>
      </c>
      <c r="G82" s="475"/>
      <c r="H82" s="475"/>
    </row>
    <row r="83" spans="1:8" s="468" customFormat="1" ht="12.75">
      <c r="A83" s="474">
        <v>50</v>
      </c>
      <c r="B83" s="462" t="s">
        <v>33</v>
      </c>
      <c r="C83" s="605"/>
      <c r="D83" s="667"/>
      <c r="E83" s="470" t="e">
        <f>C83/'MNB100'!C$29</f>
        <v>#DIV/0!</v>
      </c>
      <c r="G83" s="475"/>
      <c r="H83" s="475"/>
    </row>
    <row r="84" spans="1:8" s="468" customFormat="1" ht="12.75">
      <c r="A84" s="474">
        <v>51</v>
      </c>
      <c r="B84" s="462" t="s">
        <v>33</v>
      </c>
      <c r="C84" s="605"/>
      <c r="D84" s="667"/>
      <c r="E84" s="470" t="e">
        <f>C84/'MNB100'!C$29</f>
        <v>#DIV/0!</v>
      </c>
      <c r="G84" s="475"/>
      <c r="H84" s="475"/>
    </row>
    <row r="85" spans="1:8" s="468" customFormat="1" ht="12.75">
      <c r="A85" s="474">
        <v>52</v>
      </c>
      <c r="B85" s="462" t="s">
        <v>33</v>
      </c>
      <c r="C85" s="605"/>
      <c r="D85" s="667"/>
      <c r="E85" s="470" t="e">
        <f>C85/'MNB100'!C$29</f>
        <v>#DIV/0!</v>
      </c>
      <c r="G85" s="475"/>
      <c r="H85" s="475"/>
    </row>
    <row r="86" spans="1:8" s="468" customFormat="1" ht="12.75">
      <c r="A86" s="474">
        <v>53</v>
      </c>
      <c r="B86" s="462" t="s">
        <v>33</v>
      </c>
      <c r="C86" s="605"/>
      <c r="D86" s="667"/>
      <c r="E86" s="470" t="e">
        <f>C86/'MNB100'!C$29</f>
        <v>#DIV/0!</v>
      </c>
      <c r="G86" s="475"/>
      <c r="H86" s="475"/>
    </row>
    <row r="87" spans="1:8" s="468" customFormat="1" ht="12.75">
      <c r="A87" s="474">
        <v>54</v>
      </c>
      <c r="B87" s="462" t="s">
        <v>33</v>
      </c>
      <c r="C87" s="605"/>
      <c r="D87" s="667"/>
      <c r="E87" s="470" t="e">
        <f>C87/'MNB100'!C$29</f>
        <v>#DIV/0!</v>
      </c>
      <c r="G87" s="475"/>
      <c r="H87" s="475"/>
    </row>
    <row r="88" spans="1:8" s="468" customFormat="1" ht="12.75">
      <c r="A88" s="474">
        <v>55</v>
      </c>
      <c r="B88" s="462" t="s">
        <v>33</v>
      </c>
      <c r="C88" s="605"/>
      <c r="D88" s="667"/>
      <c r="E88" s="470" t="e">
        <f>C88/'MNB100'!C$29</f>
        <v>#DIV/0!</v>
      </c>
      <c r="G88" s="475"/>
      <c r="H88" s="475"/>
    </row>
    <row r="89" spans="1:8" s="468" customFormat="1" ht="12.75">
      <c r="A89" s="474">
        <v>56</v>
      </c>
      <c r="B89" s="462" t="s">
        <v>33</v>
      </c>
      <c r="C89" s="605"/>
      <c r="D89" s="667"/>
      <c r="E89" s="470" t="e">
        <f>C89/'MNB100'!C$29</f>
        <v>#DIV/0!</v>
      </c>
      <c r="G89" s="475"/>
      <c r="H89" s="475"/>
    </row>
    <row r="90" spans="1:8" s="468" customFormat="1" ht="12.75">
      <c r="A90" s="474">
        <v>57</v>
      </c>
      <c r="B90" s="462" t="s">
        <v>33</v>
      </c>
      <c r="C90" s="605"/>
      <c r="D90" s="667"/>
      <c r="E90" s="470" t="e">
        <f>C90/'MNB100'!C$29</f>
        <v>#DIV/0!</v>
      </c>
      <c r="G90" s="475"/>
      <c r="H90" s="475"/>
    </row>
    <row r="91" spans="1:8" s="468" customFormat="1" ht="12.75">
      <c r="A91" s="474">
        <v>58</v>
      </c>
      <c r="B91" s="462" t="s">
        <v>33</v>
      </c>
      <c r="C91" s="605"/>
      <c r="D91" s="667"/>
      <c r="E91" s="470" t="e">
        <f>C91/'MNB100'!C$29</f>
        <v>#DIV/0!</v>
      </c>
      <c r="G91" s="475"/>
      <c r="H91" s="475"/>
    </row>
    <row r="92" spans="1:8" s="468" customFormat="1" ht="12.75">
      <c r="A92" s="474">
        <v>59</v>
      </c>
      <c r="B92" s="462" t="s">
        <v>33</v>
      </c>
      <c r="C92" s="605"/>
      <c r="D92" s="667"/>
      <c r="E92" s="470" t="e">
        <f>C92/'MNB100'!C$29</f>
        <v>#DIV/0!</v>
      </c>
      <c r="G92" s="475"/>
      <c r="H92" s="475"/>
    </row>
    <row r="93" spans="1:8" s="468" customFormat="1" ht="12.75">
      <c r="A93" s="474">
        <v>60</v>
      </c>
      <c r="B93" s="462" t="s">
        <v>33</v>
      </c>
      <c r="C93" s="605"/>
      <c r="D93" s="667"/>
      <c r="E93" s="470" t="e">
        <f>C93/'MNB100'!C$29</f>
        <v>#DIV/0!</v>
      </c>
      <c r="G93" s="475"/>
      <c r="H93" s="475"/>
    </row>
    <row r="94" spans="1:8" s="468" customFormat="1" ht="12.75">
      <c r="A94" s="474">
        <v>61</v>
      </c>
      <c r="B94" s="462" t="s">
        <v>33</v>
      </c>
      <c r="C94" s="605"/>
      <c r="D94" s="667"/>
      <c r="E94" s="470" t="e">
        <f>C94/'MNB100'!C$29</f>
        <v>#DIV/0!</v>
      </c>
      <c r="G94" s="475"/>
      <c r="H94" s="475"/>
    </row>
    <row r="95" spans="1:8" s="468" customFormat="1" ht="12.75">
      <c r="A95" s="474">
        <v>62</v>
      </c>
      <c r="B95" s="462" t="s">
        <v>33</v>
      </c>
      <c r="C95" s="605"/>
      <c r="D95" s="667"/>
      <c r="E95" s="470" t="e">
        <f>C95/'MNB100'!C$29</f>
        <v>#DIV/0!</v>
      </c>
      <c r="G95" s="475"/>
      <c r="H95" s="475"/>
    </row>
    <row r="96" spans="1:8" s="468" customFormat="1" ht="12.75">
      <c r="A96" s="474">
        <v>63</v>
      </c>
      <c r="B96" s="462" t="s">
        <v>33</v>
      </c>
      <c r="C96" s="605"/>
      <c r="D96" s="667"/>
      <c r="E96" s="470" t="e">
        <f>C96/'MNB100'!C$29</f>
        <v>#DIV/0!</v>
      </c>
      <c r="G96" s="475"/>
      <c r="H96" s="475"/>
    </row>
    <row r="97" spans="1:8" s="468" customFormat="1" ht="12.75">
      <c r="A97" s="474">
        <v>64</v>
      </c>
      <c r="B97" s="462" t="s">
        <v>33</v>
      </c>
      <c r="C97" s="605"/>
      <c r="D97" s="667"/>
      <c r="E97" s="470" t="e">
        <f>C97/'MNB100'!C$29</f>
        <v>#DIV/0!</v>
      </c>
      <c r="G97" s="475"/>
      <c r="H97" s="475"/>
    </row>
    <row r="98" spans="1:8" s="468" customFormat="1" ht="12.75">
      <c r="A98" s="474">
        <v>65</v>
      </c>
      <c r="B98" s="462" t="s">
        <v>33</v>
      </c>
      <c r="C98" s="605"/>
      <c r="D98" s="667"/>
      <c r="E98" s="470" t="e">
        <f>C98/'MNB100'!C$29</f>
        <v>#DIV/0!</v>
      </c>
      <c r="G98" s="475"/>
      <c r="H98" s="475"/>
    </row>
    <row r="99" spans="1:8" s="468" customFormat="1" ht="12.75">
      <c r="A99" s="474">
        <v>66</v>
      </c>
      <c r="B99" s="462" t="s">
        <v>33</v>
      </c>
      <c r="C99" s="605"/>
      <c r="D99" s="667"/>
      <c r="E99" s="470" t="e">
        <f>C99/'MNB100'!C$29</f>
        <v>#DIV/0!</v>
      </c>
      <c r="G99" s="475"/>
      <c r="H99" s="475"/>
    </row>
    <row r="100" spans="1:8" s="468" customFormat="1" ht="12.75">
      <c r="A100" s="474">
        <v>67</v>
      </c>
      <c r="B100" s="462" t="s">
        <v>33</v>
      </c>
      <c r="C100" s="605"/>
      <c r="D100" s="667"/>
      <c r="E100" s="470" t="e">
        <f>C100/'MNB100'!C$29</f>
        <v>#DIV/0!</v>
      </c>
      <c r="G100" s="475"/>
      <c r="H100" s="475"/>
    </row>
    <row r="101" spans="1:8" s="468" customFormat="1" ht="12.75">
      <c r="A101" s="474">
        <v>68</v>
      </c>
      <c r="B101" s="462" t="s">
        <v>33</v>
      </c>
      <c r="C101" s="605"/>
      <c r="D101" s="667"/>
      <c r="E101" s="470" t="e">
        <f>C101/'MNB100'!C$29</f>
        <v>#DIV/0!</v>
      </c>
      <c r="G101" s="475"/>
      <c r="H101" s="475"/>
    </row>
    <row r="102" spans="1:8" s="468" customFormat="1" ht="12.75">
      <c r="A102" s="474">
        <v>69</v>
      </c>
      <c r="B102" s="462" t="s">
        <v>33</v>
      </c>
      <c r="C102" s="605"/>
      <c r="D102" s="667"/>
      <c r="E102" s="470" t="e">
        <f>C102/'MNB100'!C$29</f>
        <v>#DIV/0!</v>
      </c>
      <c r="G102" s="475"/>
      <c r="H102" s="475"/>
    </row>
    <row r="103" spans="1:8" s="468" customFormat="1" ht="12.75">
      <c r="A103" s="474">
        <v>70</v>
      </c>
      <c r="B103" s="462" t="s">
        <v>33</v>
      </c>
      <c r="C103" s="605"/>
      <c r="D103" s="667"/>
      <c r="E103" s="470" t="e">
        <f>C103/'MNB100'!C$29</f>
        <v>#DIV/0!</v>
      </c>
      <c r="G103" s="475"/>
      <c r="H103" s="475"/>
    </row>
    <row r="104" spans="1:8" s="468" customFormat="1" ht="12.75">
      <c r="A104" s="474">
        <v>71</v>
      </c>
      <c r="B104" s="462" t="s">
        <v>33</v>
      </c>
      <c r="C104" s="605"/>
      <c r="D104" s="667"/>
      <c r="E104" s="470" t="e">
        <f>C104/'MNB100'!C$29</f>
        <v>#DIV/0!</v>
      </c>
      <c r="G104" s="475"/>
      <c r="H104" s="475"/>
    </row>
    <row r="105" spans="1:8" s="468" customFormat="1" ht="12.75">
      <c r="A105" s="474">
        <v>72</v>
      </c>
      <c r="B105" s="462" t="s">
        <v>33</v>
      </c>
      <c r="C105" s="605"/>
      <c r="D105" s="667"/>
      <c r="E105" s="470" t="e">
        <f>C105/'MNB100'!C$29</f>
        <v>#DIV/0!</v>
      </c>
      <c r="G105" s="475"/>
      <c r="H105" s="475"/>
    </row>
    <row r="106" spans="1:8" s="468" customFormat="1" ht="12.75">
      <c r="A106" s="474">
        <v>73</v>
      </c>
      <c r="B106" s="462" t="s">
        <v>33</v>
      </c>
      <c r="C106" s="605"/>
      <c r="D106" s="667"/>
      <c r="E106" s="470" t="e">
        <f>C106/'MNB100'!C$29</f>
        <v>#DIV/0!</v>
      </c>
      <c r="G106" s="475"/>
      <c r="H106" s="475"/>
    </row>
    <row r="107" spans="1:8" s="468" customFormat="1" ht="12.75">
      <c r="A107" s="474">
        <v>74</v>
      </c>
      <c r="B107" s="462" t="s">
        <v>33</v>
      </c>
      <c r="C107" s="605"/>
      <c r="D107" s="667"/>
      <c r="E107" s="470" t="e">
        <f>C107/'MNB100'!C$29</f>
        <v>#DIV/0!</v>
      </c>
      <c r="G107" s="475"/>
      <c r="H107" s="475"/>
    </row>
    <row r="108" spans="1:8" s="468" customFormat="1" ht="12.75">
      <c r="A108" s="474">
        <v>75</v>
      </c>
      <c r="B108" s="462" t="s">
        <v>33</v>
      </c>
      <c r="C108" s="605"/>
      <c r="D108" s="667"/>
      <c r="E108" s="470" t="e">
        <f>C108/'MNB100'!C$29</f>
        <v>#DIV/0!</v>
      </c>
      <c r="G108" s="475"/>
      <c r="H108" s="475"/>
    </row>
    <row r="109" spans="1:8" s="468" customFormat="1" ht="12.75">
      <c r="A109" s="474">
        <v>76</v>
      </c>
      <c r="B109" s="462" t="s">
        <v>33</v>
      </c>
      <c r="C109" s="605"/>
      <c r="D109" s="667"/>
      <c r="E109" s="470" t="e">
        <f>C109/'MNB100'!C$29</f>
        <v>#DIV/0!</v>
      </c>
      <c r="G109" s="475"/>
      <c r="H109" s="475"/>
    </row>
    <row r="110" spans="1:8" s="468" customFormat="1" ht="12.75">
      <c r="A110" s="474">
        <v>77</v>
      </c>
      <c r="B110" s="462" t="s">
        <v>33</v>
      </c>
      <c r="C110" s="605"/>
      <c r="D110" s="667"/>
      <c r="E110" s="470" t="e">
        <f>C110/'MNB100'!C$29</f>
        <v>#DIV/0!</v>
      </c>
      <c r="G110" s="475"/>
      <c r="H110" s="475"/>
    </row>
    <row r="111" spans="1:8" s="468" customFormat="1" ht="12.75">
      <c r="A111" s="474">
        <v>78</v>
      </c>
      <c r="B111" s="462" t="s">
        <v>33</v>
      </c>
      <c r="C111" s="605"/>
      <c r="D111" s="667"/>
      <c r="E111" s="470" t="e">
        <f>C111/'MNB100'!C$29</f>
        <v>#DIV/0!</v>
      </c>
      <c r="G111" s="475"/>
      <c r="H111" s="475"/>
    </row>
    <row r="112" spans="1:8" s="468" customFormat="1" ht="12.75">
      <c r="A112" s="474">
        <v>79</v>
      </c>
      <c r="B112" s="462" t="s">
        <v>33</v>
      </c>
      <c r="C112" s="605"/>
      <c r="D112" s="667"/>
      <c r="E112" s="470" t="e">
        <f>C112/'MNB100'!C$29</f>
        <v>#DIV/0!</v>
      </c>
      <c r="G112" s="475"/>
      <c r="H112" s="475"/>
    </row>
    <row r="113" spans="1:8" s="468" customFormat="1" ht="12.75">
      <c r="A113" s="474">
        <v>80</v>
      </c>
      <c r="B113" s="462" t="s">
        <v>33</v>
      </c>
      <c r="C113" s="605"/>
      <c r="D113" s="667"/>
      <c r="E113" s="470" t="e">
        <f>C113/'MNB100'!C$29</f>
        <v>#DIV/0!</v>
      </c>
      <c r="G113" s="475"/>
      <c r="H113" s="475"/>
    </row>
    <row r="114" spans="1:8" s="468" customFormat="1" ht="12.75">
      <c r="A114" s="474">
        <v>81</v>
      </c>
      <c r="B114" s="462" t="s">
        <v>33</v>
      </c>
      <c r="C114" s="605"/>
      <c r="D114" s="667"/>
      <c r="E114" s="470" t="e">
        <f>C114/'MNB100'!C$29</f>
        <v>#DIV/0!</v>
      </c>
      <c r="G114" s="475"/>
      <c r="H114" s="475"/>
    </row>
    <row r="115" spans="1:8" s="468" customFormat="1" ht="12.75">
      <c r="A115" s="474">
        <v>82</v>
      </c>
      <c r="B115" s="462" t="s">
        <v>33</v>
      </c>
      <c r="C115" s="605"/>
      <c r="D115" s="667"/>
      <c r="E115" s="470" t="e">
        <f>C115/'MNB100'!C$29</f>
        <v>#DIV/0!</v>
      </c>
      <c r="G115" s="475"/>
      <c r="H115" s="475"/>
    </row>
    <row r="116" spans="1:8" s="468" customFormat="1" ht="12.75">
      <c r="A116" s="474">
        <v>83</v>
      </c>
      <c r="B116" s="462" t="s">
        <v>33</v>
      </c>
      <c r="C116" s="605"/>
      <c r="D116" s="667"/>
      <c r="E116" s="470" t="e">
        <f>C116/'MNB100'!C$29</f>
        <v>#DIV/0!</v>
      </c>
      <c r="G116" s="475"/>
      <c r="H116" s="475"/>
    </row>
    <row r="117" spans="1:8" s="468" customFormat="1" ht="12.75">
      <c r="A117" s="474">
        <v>84</v>
      </c>
      <c r="B117" s="462" t="s">
        <v>33</v>
      </c>
      <c r="C117" s="605"/>
      <c r="D117" s="667"/>
      <c r="E117" s="470" t="e">
        <f>C117/'MNB100'!C$29</f>
        <v>#DIV/0!</v>
      </c>
      <c r="G117" s="475"/>
      <c r="H117" s="475"/>
    </row>
    <row r="118" spans="1:8" s="468" customFormat="1" ht="12.75">
      <c r="A118" s="474">
        <v>85</v>
      </c>
      <c r="B118" s="462" t="s">
        <v>33</v>
      </c>
      <c r="C118" s="605"/>
      <c r="D118" s="667"/>
      <c r="E118" s="470" t="e">
        <f>C118/'MNB100'!C$29</f>
        <v>#DIV/0!</v>
      </c>
      <c r="G118" s="475"/>
      <c r="H118" s="475"/>
    </row>
    <row r="119" spans="1:8" s="468" customFormat="1" ht="12.75">
      <c r="A119" s="474">
        <v>86</v>
      </c>
      <c r="B119" s="462" t="s">
        <v>33</v>
      </c>
      <c r="C119" s="605"/>
      <c r="D119" s="667"/>
      <c r="E119" s="470" t="e">
        <f>C119/'MNB100'!C$29</f>
        <v>#DIV/0!</v>
      </c>
      <c r="G119" s="475"/>
      <c r="H119" s="475"/>
    </row>
    <row r="120" spans="1:8" s="468" customFormat="1" ht="12.75">
      <c r="A120" s="474">
        <v>87</v>
      </c>
      <c r="B120" s="462" t="s">
        <v>33</v>
      </c>
      <c r="C120" s="605"/>
      <c r="D120" s="667"/>
      <c r="E120" s="470" t="e">
        <f>C120/'MNB100'!C$29</f>
        <v>#DIV/0!</v>
      </c>
      <c r="G120" s="475"/>
      <c r="H120" s="475"/>
    </row>
    <row r="121" spans="1:8" s="468" customFormat="1" ht="12.75">
      <c r="A121" s="474">
        <v>88</v>
      </c>
      <c r="B121" s="462" t="s">
        <v>33</v>
      </c>
      <c r="C121" s="605"/>
      <c r="D121" s="667"/>
      <c r="E121" s="470" t="e">
        <f>C121/'MNB100'!C$29</f>
        <v>#DIV/0!</v>
      </c>
      <c r="G121" s="475"/>
      <c r="H121" s="475"/>
    </row>
    <row r="122" spans="1:8" s="468" customFormat="1" ht="12.75">
      <c r="A122" s="474">
        <v>89</v>
      </c>
      <c r="B122" s="462" t="s">
        <v>33</v>
      </c>
      <c r="C122" s="605"/>
      <c r="D122" s="667"/>
      <c r="E122" s="470" t="e">
        <f>C122/'MNB100'!C$29</f>
        <v>#DIV/0!</v>
      </c>
      <c r="G122" s="475"/>
      <c r="H122" s="475"/>
    </row>
    <row r="123" spans="1:8" s="468" customFormat="1" ht="12.75">
      <c r="A123" s="474">
        <v>90</v>
      </c>
      <c r="B123" s="462" t="s">
        <v>33</v>
      </c>
      <c r="C123" s="605"/>
      <c r="D123" s="667"/>
      <c r="E123" s="470" t="e">
        <f>C123/'MNB100'!C$29</f>
        <v>#DIV/0!</v>
      </c>
      <c r="G123" s="475"/>
      <c r="H123" s="475"/>
    </row>
    <row r="124" spans="1:8" s="468" customFormat="1" ht="12.75">
      <c r="A124" s="474">
        <v>91</v>
      </c>
      <c r="B124" s="462" t="s">
        <v>33</v>
      </c>
      <c r="C124" s="605"/>
      <c r="D124" s="667"/>
      <c r="E124" s="470" t="e">
        <f>C124/'MNB100'!C$29</f>
        <v>#DIV/0!</v>
      </c>
      <c r="G124" s="475"/>
      <c r="H124" s="475"/>
    </row>
    <row r="125" spans="1:8" s="468" customFormat="1" ht="12.75">
      <c r="A125" s="474">
        <v>92</v>
      </c>
      <c r="B125" s="462" t="s">
        <v>33</v>
      </c>
      <c r="C125" s="605"/>
      <c r="D125" s="667"/>
      <c r="E125" s="470" t="e">
        <f>C125/'MNB100'!C$29</f>
        <v>#DIV/0!</v>
      </c>
      <c r="G125" s="475"/>
      <c r="H125" s="475"/>
    </row>
    <row r="126" spans="1:8" s="468" customFormat="1" ht="12.75">
      <c r="A126" s="474">
        <v>93</v>
      </c>
      <c r="B126" s="462" t="s">
        <v>33</v>
      </c>
      <c r="C126" s="605"/>
      <c r="D126" s="667"/>
      <c r="E126" s="470" t="e">
        <f>C126/'MNB100'!C$29</f>
        <v>#DIV/0!</v>
      </c>
      <c r="G126" s="475"/>
      <c r="H126" s="475"/>
    </row>
    <row r="127" spans="1:8" s="468" customFormat="1" ht="12.75">
      <c r="A127" s="474">
        <v>94</v>
      </c>
      <c r="B127" s="462" t="s">
        <v>33</v>
      </c>
      <c r="C127" s="605"/>
      <c r="D127" s="667"/>
      <c r="E127" s="470" t="e">
        <f>C127/'MNB100'!C$29</f>
        <v>#DIV/0!</v>
      </c>
      <c r="G127" s="475"/>
      <c r="H127" s="475"/>
    </row>
    <row r="128" spans="1:8" s="468" customFormat="1" ht="12.75">
      <c r="A128" s="474">
        <v>95</v>
      </c>
      <c r="B128" s="462" t="s">
        <v>33</v>
      </c>
      <c r="C128" s="605"/>
      <c r="D128" s="667"/>
      <c r="E128" s="470" t="e">
        <f>C128/'MNB100'!C$29</f>
        <v>#DIV/0!</v>
      </c>
      <c r="G128" s="475"/>
      <c r="H128" s="475"/>
    </row>
    <row r="129" spans="1:8" s="468" customFormat="1" ht="12.75">
      <c r="A129" s="474">
        <v>96</v>
      </c>
      <c r="B129" s="462" t="s">
        <v>33</v>
      </c>
      <c r="C129" s="605"/>
      <c r="D129" s="667"/>
      <c r="E129" s="470" t="e">
        <f>C129/'MNB100'!C$29</f>
        <v>#DIV/0!</v>
      </c>
      <c r="G129" s="475"/>
      <c r="H129" s="475"/>
    </row>
    <row r="130" spans="1:8" s="468" customFormat="1" ht="12.75">
      <c r="A130" s="474">
        <v>97</v>
      </c>
      <c r="B130" s="462" t="s">
        <v>33</v>
      </c>
      <c r="C130" s="605"/>
      <c r="D130" s="667"/>
      <c r="E130" s="470" t="e">
        <f>C130/'MNB100'!C$29</f>
        <v>#DIV/0!</v>
      </c>
      <c r="G130" s="475"/>
      <c r="H130" s="475"/>
    </row>
    <row r="131" spans="1:8" s="468" customFormat="1" ht="12.75">
      <c r="A131" s="474">
        <v>98</v>
      </c>
      <c r="B131" s="462" t="s">
        <v>33</v>
      </c>
      <c r="C131" s="605"/>
      <c r="D131" s="667"/>
      <c r="E131" s="470" t="e">
        <f>C131/'MNB100'!C$29</f>
        <v>#DIV/0!</v>
      </c>
      <c r="G131" s="475"/>
      <c r="H131" s="475"/>
    </row>
    <row r="132" spans="1:8" s="468" customFormat="1" ht="12.75">
      <c r="A132" s="474">
        <v>99</v>
      </c>
      <c r="B132" s="462" t="s">
        <v>33</v>
      </c>
      <c r="C132" s="605"/>
      <c r="D132" s="667"/>
      <c r="E132" s="470" t="e">
        <f>C132/'MNB100'!C$29</f>
        <v>#DIV/0!</v>
      </c>
      <c r="G132" s="475"/>
      <c r="H132" s="475"/>
    </row>
    <row r="133" spans="1:8" s="468" customFormat="1" ht="12.75">
      <c r="A133" s="474">
        <v>100</v>
      </c>
      <c r="B133" s="462" t="s">
        <v>33</v>
      </c>
      <c r="C133" s="605"/>
      <c r="D133" s="667"/>
      <c r="E133" s="470" t="e">
        <f>C133/'MNB100'!C$29</f>
        <v>#DIV/0!</v>
      </c>
      <c r="G133" s="475"/>
      <c r="H133" s="475"/>
    </row>
    <row r="134" spans="1:8" s="468" customFormat="1" ht="12.75">
      <c r="A134" s="474">
        <v>101</v>
      </c>
      <c r="B134" s="462" t="s">
        <v>33</v>
      </c>
      <c r="C134" s="605"/>
      <c r="D134" s="667"/>
      <c r="E134" s="470" t="e">
        <f>C134/'MNB100'!C$29</f>
        <v>#DIV/0!</v>
      </c>
      <c r="G134" s="475"/>
      <c r="H134" s="475"/>
    </row>
    <row r="135" spans="1:8">
      <c r="A135" s="474">
        <v>102</v>
      </c>
      <c r="B135" s="462" t="s">
        <v>33</v>
      </c>
      <c r="C135" s="605"/>
      <c r="D135" s="667"/>
      <c r="E135" s="470" t="e">
        <f>C135/'MNB100'!C$29</f>
        <v>#DIV/0!</v>
      </c>
    </row>
    <row r="136" spans="1:8">
      <c r="A136" s="474">
        <v>103</v>
      </c>
      <c r="B136" s="462" t="s">
        <v>33</v>
      </c>
      <c r="C136" s="605"/>
      <c r="D136" s="667"/>
      <c r="E136" s="470" t="e">
        <f>C136/'MNB100'!C$29</f>
        <v>#DIV/0!</v>
      </c>
    </row>
    <row r="137" spans="1:8">
      <c r="A137" s="474">
        <v>104</v>
      </c>
      <c r="B137" s="462" t="s">
        <v>33</v>
      </c>
      <c r="C137" s="605"/>
      <c r="D137" s="667"/>
      <c r="E137" s="470" t="e">
        <f>C137/'MNB100'!C$29</f>
        <v>#DIV/0!</v>
      </c>
    </row>
    <row r="138" spans="1:8">
      <c r="A138" s="474">
        <v>105</v>
      </c>
      <c r="B138" s="462" t="s">
        <v>33</v>
      </c>
      <c r="C138" s="605"/>
      <c r="D138" s="667"/>
      <c r="E138" s="470" t="e">
        <f>C138/'MNB100'!C$29</f>
        <v>#DIV/0!</v>
      </c>
    </row>
    <row r="139" spans="1:8">
      <c r="A139" s="474">
        <v>106</v>
      </c>
      <c r="B139" s="462" t="s">
        <v>33</v>
      </c>
      <c r="C139" s="605"/>
      <c r="D139" s="667"/>
      <c r="E139" s="470" t="e">
        <f>C139/'MNB100'!C$29</f>
        <v>#DIV/0!</v>
      </c>
    </row>
    <row r="140" spans="1:8">
      <c r="A140" s="474">
        <v>107</v>
      </c>
      <c r="B140" s="462" t="s">
        <v>33</v>
      </c>
      <c r="C140" s="605"/>
      <c r="D140" s="667"/>
      <c r="E140" s="470" t="e">
        <f>C140/'MNB100'!C$29</f>
        <v>#DIV/0!</v>
      </c>
    </row>
    <row r="141" spans="1:8">
      <c r="A141" s="474">
        <v>108</v>
      </c>
      <c r="B141" s="462" t="s">
        <v>33</v>
      </c>
      <c r="C141" s="605"/>
      <c r="D141" s="667"/>
      <c r="E141" s="470" t="e">
        <f>C141/'MNB100'!C$29</f>
        <v>#DIV/0!</v>
      </c>
    </row>
    <row r="142" spans="1:8">
      <c r="A142" s="474">
        <v>109</v>
      </c>
      <c r="B142" s="462" t="s">
        <v>33</v>
      </c>
      <c r="C142" s="605"/>
      <c r="D142" s="667"/>
      <c r="E142" s="470" t="e">
        <f>C142/'MNB100'!C$29</f>
        <v>#DIV/0!</v>
      </c>
    </row>
    <row r="143" spans="1:8">
      <c r="A143" s="474">
        <v>110</v>
      </c>
      <c r="B143" s="462" t="s">
        <v>33</v>
      </c>
      <c r="C143" s="605"/>
      <c r="D143" s="667"/>
      <c r="E143" s="470" t="e">
        <f>C143/'MNB100'!C$29</f>
        <v>#DIV/0!</v>
      </c>
    </row>
    <row r="144" spans="1:8">
      <c r="A144" s="474">
        <v>111</v>
      </c>
      <c r="B144" s="462" t="s">
        <v>33</v>
      </c>
      <c r="C144" s="605"/>
      <c r="D144" s="667"/>
      <c r="E144" s="470" t="e">
        <f>C144/'MNB100'!C$29</f>
        <v>#DIV/0!</v>
      </c>
    </row>
    <row r="145" spans="1:5">
      <c r="A145" s="474">
        <v>112</v>
      </c>
      <c r="B145" s="462" t="s">
        <v>33</v>
      </c>
      <c r="C145" s="605"/>
      <c r="D145" s="667"/>
      <c r="E145" s="470" t="e">
        <f>C145/'MNB100'!C$29</f>
        <v>#DIV/0!</v>
      </c>
    </row>
    <row r="146" spans="1:5">
      <c r="A146" s="474">
        <v>113</v>
      </c>
      <c r="B146" s="462" t="s">
        <v>33</v>
      </c>
      <c r="C146" s="605"/>
      <c r="D146" s="667"/>
      <c r="E146" s="470" t="e">
        <f>C146/'MNB100'!C$29</f>
        <v>#DIV/0!</v>
      </c>
    </row>
    <row r="147" spans="1:5">
      <c r="A147" s="474">
        <v>114</v>
      </c>
      <c r="B147" s="462" t="s">
        <v>33</v>
      </c>
      <c r="C147" s="605"/>
      <c r="D147" s="667"/>
      <c r="E147" s="470" t="e">
        <f>C147/'MNB100'!C$29</f>
        <v>#DIV/0!</v>
      </c>
    </row>
    <row r="148" spans="1:5">
      <c r="A148" s="474">
        <v>115</v>
      </c>
      <c r="B148" s="462" t="s">
        <v>33</v>
      </c>
      <c r="C148" s="605"/>
      <c r="D148" s="667"/>
      <c r="E148" s="470" t="e">
        <f>C148/'MNB100'!C$29</f>
        <v>#DIV/0!</v>
      </c>
    </row>
    <row r="149" spans="1:5">
      <c r="A149" s="474">
        <v>116</v>
      </c>
      <c r="B149" s="462" t="s">
        <v>33</v>
      </c>
      <c r="C149" s="605"/>
      <c r="D149" s="667"/>
      <c r="E149" s="470" t="e">
        <f>C149/'MNB100'!C$29</f>
        <v>#DIV/0!</v>
      </c>
    </row>
    <row r="150" spans="1:5">
      <c r="A150" s="474">
        <v>117</v>
      </c>
      <c r="B150" s="462" t="s">
        <v>33</v>
      </c>
      <c r="C150" s="605"/>
      <c r="D150" s="667"/>
      <c r="E150" s="470" t="e">
        <f>C150/'MNB100'!C$29</f>
        <v>#DIV/0!</v>
      </c>
    </row>
    <row r="151" spans="1:5">
      <c r="A151" s="474">
        <v>118</v>
      </c>
      <c r="B151" s="462" t="s">
        <v>33</v>
      </c>
      <c r="C151" s="605"/>
      <c r="D151" s="667"/>
      <c r="E151" s="470" t="e">
        <f>C151/'MNB100'!C$29</f>
        <v>#DIV/0!</v>
      </c>
    </row>
    <row r="152" spans="1:5">
      <c r="A152" s="474">
        <v>119</v>
      </c>
      <c r="B152" s="462" t="s">
        <v>33</v>
      </c>
      <c r="C152" s="605"/>
      <c r="D152" s="667"/>
      <c r="E152" s="470" t="e">
        <f>C152/'MNB100'!C$29</f>
        <v>#DIV/0!</v>
      </c>
    </row>
    <row r="153" spans="1:5">
      <c r="A153" s="474">
        <v>120</v>
      </c>
      <c r="B153" s="462" t="s">
        <v>33</v>
      </c>
      <c r="C153" s="605"/>
      <c r="D153" s="667"/>
      <c r="E153" s="470" t="e">
        <f>C153/'MNB100'!C$29</f>
        <v>#DIV/0!</v>
      </c>
    </row>
    <row r="154" spans="1:5">
      <c r="A154" s="474">
        <v>121</v>
      </c>
      <c r="B154" s="462" t="s">
        <v>33</v>
      </c>
      <c r="C154" s="605"/>
      <c r="D154" s="667"/>
      <c r="E154" s="470" t="e">
        <f>C154/'MNB100'!C$29</f>
        <v>#DIV/0!</v>
      </c>
    </row>
    <row r="155" spans="1:5">
      <c r="A155" s="474">
        <v>122</v>
      </c>
      <c r="B155" s="462" t="s">
        <v>33</v>
      </c>
      <c r="C155" s="605"/>
      <c r="D155" s="667"/>
      <c r="E155" s="470" t="e">
        <f>C155/'MNB100'!C$29</f>
        <v>#DIV/0!</v>
      </c>
    </row>
    <row r="156" spans="1:5">
      <c r="A156" s="474">
        <v>123</v>
      </c>
      <c r="B156" s="462" t="s">
        <v>33</v>
      </c>
      <c r="C156" s="605"/>
      <c r="D156" s="667"/>
      <c r="E156" s="470" t="e">
        <f>C156/'MNB100'!C$29</f>
        <v>#DIV/0!</v>
      </c>
    </row>
    <row r="157" spans="1:5">
      <c r="A157" s="474">
        <v>124</v>
      </c>
      <c r="B157" s="462" t="s">
        <v>33</v>
      </c>
      <c r="C157" s="605"/>
      <c r="D157" s="667"/>
      <c r="E157" s="470" t="e">
        <f>C157/'MNB100'!C$29</f>
        <v>#DIV/0!</v>
      </c>
    </row>
    <row r="158" spans="1:5">
      <c r="A158" s="474">
        <v>125</v>
      </c>
      <c r="B158" s="462" t="s">
        <v>33</v>
      </c>
      <c r="C158" s="605"/>
      <c r="D158" s="667"/>
      <c r="E158" s="470" t="e">
        <f>C158/'MNB100'!C$29</f>
        <v>#DIV/0!</v>
      </c>
    </row>
    <row r="159" spans="1:5">
      <c r="A159" s="474">
        <v>126</v>
      </c>
      <c r="B159" s="462" t="s">
        <v>33</v>
      </c>
      <c r="C159" s="605"/>
      <c r="D159" s="667"/>
      <c r="E159" s="470" t="e">
        <f>C159/'MNB100'!C$29</f>
        <v>#DIV/0!</v>
      </c>
    </row>
    <row r="160" spans="1:5">
      <c r="A160" s="474">
        <v>127</v>
      </c>
      <c r="B160" s="462" t="s">
        <v>33</v>
      </c>
      <c r="C160" s="605"/>
      <c r="D160" s="667"/>
      <c r="E160" s="470" t="e">
        <f>C160/'MNB100'!C$29</f>
        <v>#DIV/0!</v>
      </c>
    </row>
    <row r="161" spans="1:5">
      <c r="A161" s="474">
        <v>128</v>
      </c>
      <c r="B161" s="462" t="s">
        <v>33</v>
      </c>
      <c r="C161" s="605"/>
      <c r="D161" s="667"/>
      <c r="E161" s="470" t="e">
        <f>C161/'MNB100'!C$29</f>
        <v>#DIV/0!</v>
      </c>
    </row>
    <row r="162" spans="1:5">
      <c r="A162" s="474">
        <v>129</v>
      </c>
      <c r="B162" s="462" t="s">
        <v>33</v>
      </c>
      <c r="C162" s="605"/>
      <c r="D162" s="667"/>
      <c r="E162" s="470" t="e">
        <f>C162/'MNB100'!C$29</f>
        <v>#DIV/0!</v>
      </c>
    </row>
    <row r="163" spans="1:5">
      <c r="A163" s="474">
        <v>130</v>
      </c>
      <c r="B163" s="462" t="s">
        <v>33</v>
      </c>
      <c r="C163" s="605"/>
      <c r="D163" s="667"/>
      <c r="E163" s="470" t="e">
        <f>C163/'MNB100'!C$29</f>
        <v>#DIV/0!</v>
      </c>
    </row>
    <row r="164" spans="1:5">
      <c r="A164" s="474">
        <v>131</v>
      </c>
      <c r="B164" s="462" t="s">
        <v>33</v>
      </c>
      <c r="C164" s="605"/>
      <c r="D164" s="667"/>
      <c r="E164" s="470" t="e">
        <f>C164/'MNB100'!C$29</f>
        <v>#DIV/0!</v>
      </c>
    </row>
    <row r="165" spans="1:5">
      <c r="A165" s="474">
        <v>132</v>
      </c>
      <c r="B165" s="462" t="s">
        <v>33</v>
      </c>
      <c r="C165" s="605"/>
      <c r="D165" s="667"/>
      <c r="E165" s="470" t="e">
        <f>C165/'MNB100'!C$29</f>
        <v>#DIV/0!</v>
      </c>
    </row>
    <row r="166" spans="1:5">
      <c r="A166" s="474">
        <v>133</v>
      </c>
      <c r="B166" s="462" t="s">
        <v>33</v>
      </c>
      <c r="C166" s="605"/>
      <c r="D166" s="667"/>
      <c r="E166" s="470" t="e">
        <f>C166/'MNB100'!C$29</f>
        <v>#DIV/0!</v>
      </c>
    </row>
    <row r="167" spans="1:5">
      <c r="A167" s="474">
        <v>134</v>
      </c>
      <c r="B167" s="462" t="s">
        <v>33</v>
      </c>
      <c r="C167" s="605"/>
      <c r="D167" s="667"/>
      <c r="E167" s="470" t="e">
        <f>C167/'MNB100'!C$29</f>
        <v>#DIV/0!</v>
      </c>
    </row>
    <row r="168" spans="1:5">
      <c r="A168" s="474">
        <v>135</v>
      </c>
      <c r="B168" s="462" t="s">
        <v>33</v>
      </c>
      <c r="C168" s="605"/>
      <c r="D168" s="667"/>
      <c r="E168" s="470" t="e">
        <f>C168/'MNB100'!C$29</f>
        <v>#DIV/0!</v>
      </c>
    </row>
    <row r="169" spans="1:5">
      <c r="A169" s="474">
        <v>136</v>
      </c>
      <c r="B169" s="462" t="s">
        <v>33</v>
      </c>
      <c r="C169" s="605"/>
      <c r="D169" s="667"/>
      <c r="E169" s="470" t="e">
        <f>C169/'MNB100'!C$29</f>
        <v>#DIV/0!</v>
      </c>
    </row>
    <row r="170" spans="1:5">
      <c r="A170" s="474">
        <v>137</v>
      </c>
      <c r="B170" s="462" t="s">
        <v>33</v>
      </c>
      <c r="C170" s="605"/>
      <c r="D170" s="667"/>
      <c r="E170" s="470" t="e">
        <f>C170/'MNB100'!C$29</f>
        <v>#DIV/0!</v>
      </c>
    </row>
    <row r="171" spans="1:5">
      <c r="A171" s="474">
        <v>138</v>
      </c>
      <c r="B171" s="462" t="s">
        <v>33</v>
      </c>
      <c r="C171" s="605"/>
      <c r="D171" s="667"/>
      <c r="E171" s="470" t="e">
        <f>C171/'MNB100'!C$29</f>
        <v>#DIV/0!</v>
      </c>
    </row>
    <row r="172" spans="1:5">
      <c r="A172" s="474">
        <v>139</v>
      </c>
      <c r="B172" s="462" t="s">
        <v>33</v>
      </c>
      <c r="C172" s="605"/>
      <c r="D172" s="667"/>
      <c r="E172" s="470" t="e">
        <f>C172/'MNB100'!C$29</f>
        <v>#DIV/0!</v>
      </c>
    </row>
    <row r="173" spans="1:5">
      <c r="A173" s="474">
        <v>140</v>
      </c>
      <c r="B173" s="462" t="s">
        <v>33</v>
      </c>
      <c r="C173" s="605"/>
      <c r="D173" s="667"/>
      <c r="E173" s="470" t="e">
        <f>C173/'MNB100'!C$29</f>
        <v>#DIV/0!</v>
      </c>
    </row>
    <row r="174" spans="1:5">
      <c r="A174" s="474">
        <v>141</v>
      </c>
      <c r="B174" s="462" t="s">
        <v>33</v>
      </c>
      <c r="C174" s="605"/>
      <c r="D174" s="667"/>
      <c r="E174" s="470" t="e">
        <f>C174/'MNB100'!C$29</f>
        <v>#DIV/0!</v>
      </c>
    </row>
    <row r="175" spans="1:5">
      <c r="A175" s="474">
        <v>142</v>
      </c>
      <c r="B175" s="462" t="s">
        <v>33</v>
      </c>
      <c r="C175" s="605"/>
      <c r="D175" s="667"/>
      <c r="E175" s="470" t="e">
        <f>C175/'MNB100'!C$29</f>
        <v>#DIV/0!</v>
      </c>
    </row>
    <row r="176" spans="1:5">
      <c r="A176" s="474">
        <v>143</v>
      </c>
      <c r="B176" s="462" t="s">
        <v>33</v>
      </c>
      <c r="C176" s="605"/>
      <c r="D176" s="667"/>
      <c r="E176" s="470" t="e">
        <f>C176/'MNB100'!C$29</f>
        <v>#DIV/0!</v>
      </c>
    </row>
    <row r="177" spans="1:5">
      <c r="A177" s="474">
        <v>144</v>
      </c>
      <c r="B177" s="462" t="s">
        <v>33</v>
      </c>
      <c r="C177" s="605"/>
      <c r="D177" s="667"/>
      <c r="E177" s="470" t="e">
        <f>C177/'MNB100'!C$29</f>
        <v>#DIV/0!</v>
      </c>
    </row>
    <row r="178" spans="1:5">
      <c r="A178" s="474">
        <v>145</v>
      </c>
      <c r="B178" s="462" t="s">
        <v>33</v>
      </c>
      <c r="C178" s="605"/>
      <c r="D178" s="667"/>
      <c r="E178" s="470" t="e">
        <f>C178/'MNB100'!C$29</f>
        <v>#DIV/0!</v>
      </c>
    </row>
    <row r="179" spans="1:5">
      <c r="A179" s="474">
        <v>146</v>
      </c>
      <c r="B179" s="462" t="s">
        <v>33</v>
      </c>
      <c r="C179" s="605"/>
      <c r="D179" s="667"/>
      <c r="E179" s="470" t="e">
        <f>C179/'MNB100'!C$29</f>
        <v>#DIV/0!</v>
      </c>
    </row>
    <row r="180" spans="1:5">
      <c r="A180" s="474">
        <v>147</v>
      </c>
      <c r="B180" s="462" t="s">
        <v>33</v>
      </c>
      <c r="C180" s="605"/>
      <c r="D180" s="667"/>
      <c r="E180" s="470" t="e">
        <f>C180/'MNB100'!C$29</f>
        <v>#DIV/0!</v>
      </c>
    </row>
    <row r="181" spans="1:5">
      <c r="A181" s="474">
        <v>148</v>
      </c>
      <c r="B181" s="462" t="s">
        <v>33</v>
      </c>
      <c r="C181" s="605"/>
      <c r="D181" s="667"/>
      <c r="E181" s="470" t="e">
        <f>C181/'MNB100'!C$29</f>
        <v>#DIV/0!</v>
      </c>
    </row>
    <row r="182" spans="1:5">
      <c r="A182" s="474">
        <v>149</v>
      </c>
      <c r="B182" s="462" t="s">
        <v>33</v>
      </c>
      <c r="C182" s="605"/>
      <c r="D182" s="667"/>
      <c r="E182" s="470" t="e">
        <f>C182/'MNB100'!C$29</f>
        <v>#DIV/0!</v>
      </c>
    </row>
    <row r="183" spans="1:5">
      <c r="A183" s="474">
        <v>150</v>
      </c>
      <c r="B183" s="462" t="s">
        <v>33</v>
      </c>
      <c r="C183" s="605"/>
      <c r="D183" s="667"/>
      <c r="E183" s="470" t="e">
        <f>C183/'MNB100'!C$29</f>
        <v>#DIV/0!</v>
      </c>
    </row>
    <row r="184" spans="1:5">
      <c r="A184" s="474">
        <v>151</v>
      </c>
      <c r="B184" s="462" t="s">
        <v>33</v>
      </c>
      <c r="C184" s="605"/>
      <c r="D184" s="667"/>
      <c r="E184" s="470" t="e">
        <f>C184/'MNB100'!C$29</f>
        <v>#DIV/0!</v>
      </c>
    </row>
    <row r="185" spans="1:5">
      <c r="A185" s="474">
        <v>152</v>
      </c>
      <c r="B185" s="462" t="s">
        <v>33</v>
      </c>
      <c r="C185" s="605"/>
      <c r="D185" s="667"/>
      <c r="E185" s="470" t="e">
        <f>C185/'MNB100'!C$29</f>
        <v>#DIV/0!</v>
      </c>
    </row>
    <row r="186" spans="1:5">
      <c r="A186" s="474">
        <v>153</v>
      </c>
      <c r="B186" s="462" t="s">
        <v>33</v>
      </c>
      <c r="C186" s="605"/>
      <c r="D186" s="667"/>
      <c r="E186" s="470" t="e">
        <f>C186/'MNB100'!C$29</f>
        <v>#DIV/0!</v>
      </c>
    </row>
    <row r="187" spans="1:5">
      <c r="A187" s="474">
        <v>154</v>
      </c>
      <c r="B187" s="462" t="s">
        <v>33</v>
      </c>
      <c r="C187" s="605"/>
      <c r="D187" s="667"/>
      <c r="E187" s="470" t="e">
        <f>C187/'MNB100'!C$29</f>
        <v>#DIV/0!</v>
      </c>
    </row>
    <row r="188" spans="1:5">
      <c r="A188" s="474">
        <v>155</v>
      </c>
      <c r="B188" s="462" t="s">
        <v>33</v>
      </c>
      <c r="C188" s="605"/>
      <c r="D188" s="667"/>
      <c r="E188" s="470" t="e">
        <f>C188/'MNB100'!C$29</f>
        <v>#DIV/0!</v>
      </c>
    </row>
    <row r="189" spans="1:5">
      <c r="A189" s="474">
        <v>156</v>
      </c>
      <c r="B189" s="462" t="s">
        <v>33</v>
      </c>
      <c r="C189" s="605"/>
      <c r="D189" s="667"/>
      <c r="E189" s="470" t="e">
        <f>C189/'MNB100'!C$29</f>
        <v>#DIV/0!</v>
      </c>
    </row>
    <row r="190" spans="1:5">
      <c r="A190" s="474">
        <v>157</v>
      </c>
      <c r="B190" s="462" t="s">
        <v>33</v>
      </c>
      <c r="C190" s="605"/>
      <c r="D190" s="667"/>
      <c r="E190" s="470" t="e">
        <f>C190/'MNB100'!C$29</f>
        <v>#DIV/0!</v>
      </c>
    </row>
    <row r="191" spans="1:5">
      <c r="A191" s="474">
        <v>158</v>
      </c>
      <c r="B191" s="462" t="s">
        <v>33</v>
      </c>
      <c r="C191" s="605"/>
      <c r="D191" s="667"/>
      <c r="E191" s="470" t="e">
        <f>C191/'MNB100'!C$29</f>
        <v>#DIV/0!</v>
      </c>
    </row>
    <row r="192" spans="1:5">
      <c r="A192" s="474">
        <v>159</v>
      </c>
      <c r="B192" s="462" t="s">
        <v>33</v>
      </c>
      <c r="C192" s="605"/>
      <c r="D192" s="667"/>
      <c r="E192" s="470" t="e">
        <f>C192/'MNB100'!C$29</f>
        <v>#DIV/0!</v>
      </c>
    </row>
    <row r="193" spans="1:5">
      <c r="A193" s="474">
        <v>160</v>
      </c>
      <c r="B193" s="462" t="s">
        <v>33</v>
      </c>
      <c r="C193" s="605"/>
      <c r="D193" s="667"/>
      <c r="E193" s="470" t="e">
        <f>C193/'MNB100'!C$29</f>
        <v>#DIV/0!</v>
      </c>
    </row>
    <row r="194" spans="1:5">
      <c r="A194" s="474">
        <v>161</v>
      </c>
      <c r="B194" s="462" t="s">
        <v>33</v>
      </c>
      <c r="C194" s="605"/>
      <c r="D194" s="667"/>
      <c r="E194" s="470" t="e">
        <f>C194/'MNB100'!C$29</f>
        <v>#DIV/0!</v>
      </c>
    </row>
    <row r="195" spans="1:5">
      <c r="A195" s="474">
        <v>162</v>
      </c>
      <c r="B195" s="462" t="s">
        <v>33</v>
      </c>
      <c r="C195" s="605"/>
      <c r="D195" s="667"/>
      <c r="E195" s="470" t="e">
        <f>C195/'MNB100'!C$29</f>
        <v>#DIV/0!</v>
      </c>
    </row>
    <row r="196" spans="1:5">
      <c r="A196" s="474">
        <v>163</v>
      </c>
      <c r="B196" s="462" t="s">
        <v>33</v>
      </c>
      <c r="C196" s="605"/>
      <c r="D196" s="667"/>
      <c r="E196" s="470" t="e">
        <f>C196/'MNB100'!C$29</f>
        <v>#DIV/0!</v>
      </c>
    </row>
    <row r="197" spans="1:5">
      <c r="A197" s="474">
        <v>164</v>
      </c>
      <c r="B197" s="462" t="s">
        <v>33</v>
      </c>
      <c r="C197" s="605"/>
      <c r="D197" s="667"/>
      <c r="E197" s="470" t="e">
        <f>C197/'MNB100'!C$29</f>
        <v>#DIV/0!</v>
      </c>
    </row>
    <row r="198" spans="1:5">
      <c r="A198" s="474">
        <v>165</v>
      </c>
      <c r="B198" s="462" t="s">
        <v>33</v>
      </c>
      <c r="C198" s="605"/>
      <c r="D198" s="667"/>
      <c r="E198" s="470" t="e">
        <f>C198/'MNB100'!C$29</f>
        <v>#DIV/0!</v>
      </c>
    </row>
    <row r="199" spans="1:5">
      <c r="A199" s="474">
        <v>166</v>
      </c>
      <c r="B199" s="462" t="s">
        <v>33</v>
      </c>
      <c r="C199" s="605"/>
      <c r="D199" s="667"/>
      <c r="E199" s="470" t="e">
        <f>C199/'MNB100'!C$29</f>
        <v>#DIV/0!</v>
      </c>
    </row>
    <row r="200" spans="1:5">
      <c r="A200" s="474">
        <v>167</v>
      </c>
      <c r="B200" s="462" t="s">
        <v>33</v>
      </c>
      <c r="C200" s="605"/>
      <c r="D200" s="667"/>
      <c r="E200" s="470" t="e">
        <f>C200/'MNB100'!C$29</f>
        <v>#DIV/0!</v>
      </c>
    </row>
    <row r="201" spans="1:5">
      <c r="A201" s="474">
        <v>168</v>
      </c>
      <c r="B201" s="462" t="s">
        <v>33</v>
      </c>
      <c r="C201" s="605"/>
      <c r="D201" s="667"/>
      <c r="E201" s="470" t="e">
        <f>C201/'MNB100'!C$29</f>
        <v>#DIV/0!</v>
      </c>
    </row>
    <row r="202" spans="1:5">
      <c r="A202" s="474">
        <v>169</v>
      </c>
      <c r="B202" s="462" t="s">
        <v>33</v>
      </c>
      <c r="C202" s="605"/>
      <c r="D202" s="667"/>
      <c r="E202" s="470" t="e">
        <f>C202/'MNB100'!C$29</f>
        <v>#DIV/0!</v>
      </c>
    </row>
    <row r="203" spans="1:5">
      <c r="A203" s="474">
        <v>170</v>
      </c>
      <c r="B203" s="462" t="s">
        <v>33</v>
      </c>
      <c r="C203" s="605"/>
      <c r="D203" s="667"/>
      <c r="E203" s="470" t="e">
        <f>C203/'MNB100'!C$29</f>
        <v>#DIV/0!</v>
      </c>
    </row>
    <row r="204" spans="1:5">
      <c r="A204" s="474">
        <v>171</v>
      </c>
      <c r="B204" s="462" t="s">
        <v>33</v>
      </c>
      <c r="C204" s="605"/>
      <c r="D204" s="667"/>
      <c r="E204" s="470" t="e">
        <f>C204/'MNB100'!C$29</f>
        <v>#DIV/0!</v>
      </c>
    </row>
    <row r="205" spans="1:5">
      <c r="A205" s="474">
        <v>172</v>
      </c>
      <c r="B205" s="462" t="s">
        <v>33</v>
      </c>
      <c r="C205" s="605"/>
      <c r="D205" s="667"/>
      <c r="E205" s="470" t="e">
        <f>C205/'MNB100'!C$29</f>
        <v>#DIV/0!</v>
      </c>
    </row>
    <row r="206" spans="1:5">
      <c r="A206" s="474">
        <v>173</v>
      </c>
      <c r="B206" s="462" t="s">
        <v>33</v>
      </c>
      <c r="C206" s="605"/>
      <c r="D206" s="667"/>
      <c r="E206" s="470" t="e">
        <f>C206/'MNB100'!C$29</f>
        <v>#DIV/0!</v>
      </c>
    </row>
    <row r="207" spans="1:5">
      <c r="A207" s="474">
        <v>174</v>
      </c>
      <c r="B207" s="462" t="s">
        <v>33</v>
      </c>
      <c r="C207" s="605"/>
      <c r="D207" s="667"/>
      <c r="E207" s="470" t="e">
        <f>C207/'MNB100'!C$29</f>
        <v>#DIV/0!</v>
      </c>
    </row>
    <row r="208" spans="1:5">
      <c r="A208" s="474">
        <v>175</v>
      </c>
      <c r="B208" s="462" t="s">
        <v>33</v>
      </c>
      <c r="C208" s="605"/>
      <c r="D208" s="667"/>
      <c r="E208" s="470" t="e">
        <f>C208/'MNB100'!C$29</f>
        <v>#DIV/0!</v>
      </c>
    </row>
    <row r="209" spans="1:5">
      <c r="A209" s="474">
        <v>176</v>
      </c>
      <c r="B209" s="462" t="s">
        <v>33</v>
      </c>
      <c r="C209" s="605"/>
      <c r="D209" s="667"/>
      <c r="E209" s="470" t="e">
        <f>C209/'MNB100'!C$29</f>
        <v>#DIV/0!</v>
      </c>
    </row>
    <row r="210" spans="1:5">
      <c r="A210" s="474">
        <v>177</v>
      </c>
      <c r="B210" s="462" t="s">
        <v>33</v>
      </c>
      <c r="C210" s="605"/>
      <c r="D210" s="667"/>
      <c r="E210" s="470" t="e">
        <f>C210/'MNB100'!C$29</f>
        <v>#DIV/0!</v>
      </c>
    </row>
    <row r="211" spans="1:5">
      <c r="A211" s="474">
        <v>178</v>
      </c>
      <c r="B211" s="462" t="s">
        <v>33</v>
      </c>
      <c r="C211" s="605"/>
      <c r="D211" s="667"/>
      <c r="E211" s="470" t="e">
        <f>C211/'MNB100'!C$29</f>
        <v>#DIV/0!</v>
      </c>
    </row>
    <row r="212" spans="1:5">
      <c r="A212" s="474">
        <v>179</v>
      </c>
      <c r="B212" s="462" t="s">
        <v>33</v>
      </c>
      <c r="C212" s="605"/>
      <c r="D212" s="667"/>
      <c r="E212" s="470" t="e">
        <f>C212/'MNB100'!C$29</f>
        <v>#DIV/0!</v>
      </c>
    </row>
    <row r="213" spans="1:5">
      <c r="A213" s="474">
        <v>180</v>
      </c>
      <c r="B213" s="462" t="s">
        <v>33</v>
      </c>
      <c r="C213" s="605"/>
      <c r="D213" s="667"/>
      <c r="E213" s="470" t="e">
        <f>C213/'MNB100'!C$29</f>
        <v>#DIV/0!</v>
      </c>
    </row>
    <row r="214" spans="1:5">
      <c r="A214" s="474">
        <v>181</v>
      </c>
      <c r="B214" s="462" t="s">
        <v>33</v>
      </c>
      <c r="C214" s="605"/>
      <c r="D214" s="667"/>
      <c r="E214" s="470" t="e">
        <f>C214/'MNB100'!C$29</f>
        <v>#DIV/0!</v>
      </c>
    </row>
    <row r="215" spans="1:5">
      <c r="A215" s="474">
        <v>182</v>
      </c>
      <c r="B215" s="462" t="s">
        <v>33</v>
      </c>
      <c r="C215" s="605"/>
      <c r="D215" s="667"/>
      <c r="E215" s="470" t="e">
        <f>C215/'MNB100'!C$29</f>
        <v>#DIV/0!</v>
      </c>
    </row>
    <row r="216" spans="1:5">
      <c r="A216" s="474">
        <v>183</v>
      </c>
      <c r="B216" s="462" t="s">
        <v>33</v>
      </c>
      <c r="C216" s="605"/>
      <c r="D216" s="667"/>
      <c r="E216" s="470" t="e">
        <f>C216/'MNB100'!C$29</f>
        <v>#DIV/0!</v>
      </c>
    </row>
    <row r="217" spans="1:5">
      <c r="A217" s="474">
        <v>184</v>
      </c>
      <c r="B217" s="462" t="s">
        <v>33</v>
      </c>
      <c r="C217" s="605"/>
      <c r="D217" s="667"/>
      <c r="E217" s="470" t="e">
        <f>C217/'MNB100'!C$29</f>
        <v>#DIV/0!</v>
      </c>
    </row>
    <row r="218" spans="1:5">
      <c r="A218" s="474">
        <v>185</v>
      </c>
      <c r="B218" s="462" t="s">
        <v>33</v>
      </c>
      <c r="C218" s="605"/>
      <c r="D218" s="667"/>
      <c r="E218" s="470" t="e">
        <f>C218/'MNB100'!C$29</f>
        <v>#DIV/0!</v>
      </c>
    </row>
    <row r="219" spans="1:5">
      <c r="A219" s="474">
        <v>186</v>
      </c>
      <c r="B219" s="462" t="s">
        <v>33</v>
      </c>
      <c r="C219" s="605"/>
      <c r="D219" s="667"/>
      <c r="E219" s="470" t="e">
        <f>C219/'MNB100'!C$29</f>
        <v>#DIV/0!</v>
      </c>
    </row>
    <row r="220" spans="1:5">
      <c r="A220" s="474">
        <v>187</v>
      </c>
      <c r="B220" s="462" t="s">
        <v>33</v>
      </c>
      <c r="C220" s="605"/>
      <c r="D220" s="667"/>
      <c r="E220" s="470" t="e">
        <f>C220/'MNB100'!C$29</f>
        <v>#DIV/0!</v>
      </c>
    </row>
    <row r="221" spans="1:5">
      <c r="A221" s="474">
        <v>188</v>
      </c>
      <c r="B221" s="462" t="s">
        <v>33</v>
      </c>
      <c r="C221" s="605"/>
      <c r="D221" s="667"/>
      <c r="E221" s="470" t="e">
        <f>C221/'MNB100'!C$29</f>
        <v>#DIV/0!</v>
      </c>
    </row>
    <row r="222" spans="1:5">
      <c r="A222" s="474">
        <v>189</v>
      </c>
      <c r="B222" s="462" t="s">
        <v>33</v>
      </c>
      <c r="C222" s="605"/>
      <c r="D222" s="667"/>
      <c r="E222" s="470" t="e">
        <f>C222/'MNB100'!C$29</f>
        <v>#DIV/0!</v>
      </c>
    </row>
    <row r="223" spans="1:5">
      <c r="A223" s="474">
        <v>190</v>
      </c>
      <c r="B223" s="462" t="s">
        <v>33</v>
      </c>
      <c r="C223" s="605"/>
      <c r="D223" s="667"/>
      <c r="E223" s="470" t="e">
        <f>C223/'MNB100'!C$29</f>
        <v>#DIV/0!</v>
      </c>
    </row>
    <row r="224" spans="1:5">
      <c r="A224" s="474">
        <v>191</v>
      </c>
      <c r="B224" s="462" t="s">
        <v>33</v>
      </c>
      <c r="C224" s="605"/>
      <c r="D224" s="667"/>
      <c r="E224" s="470" t="e">
        <f>C224/'MNB100'!C$29</f>
        <v>#DIV/0!</v>
      </c>
    </row>
    <row r="225" spans="1:5">
      <c r="A225" s="474">
        <v>192</v>
      </c>
      <c r="B225" s="462" t="s">
        <v>33</v>
      </c>
      <c r="C225" s="605"/>
      <c r="D225" s="667"/>
      <c r="E225" s="470" t="e">
        <f>C225/'MNB100'!C$29</f>
        <v>#DIV/0!</v>
      </c>
    </row>
    <row r="226" spans="1:5">
      <c r="A226" s="474">
        <v>193</v>
      </c>
      <c r="B226" s="462" t="s">
        <v>33</v>
      </c>
      <c r="C226" s="605"/>
      <c r="D226" s="667"/>
      <c r="E226" s="470" t="e">
        <f>C226/'MNB100'!C$29</f>
        <v>#DIV/0!</v>
      </c>
    </row>
    <row r="227" spans="1:5">
      <c r="A227" s="474">
        <v>194</v>
      </c>
      <c r="B227" s="462" t="s">
        <v>33</v>
      </c>
      <c r="C227" s="605"/>
      <c r="D227" s="667"/>
      <c r="E227" s="470" t="e">
        <f>C227/'MNB100'!C$29</f>
        <v>#DIV/0!</v>
      </c>
    </row>
    <row r="228" spans="1:5">
      <c r="A228" s="474">
        <v>195</v>
      </c>
      <c r="B228" s="462" t="s">
        <v>33</v>
      </c>
      <c r="C228" s="605"/>
      <c r="D228" s="667"/>
      <c r="E228" s="470" t="e">
        <f>C228/'MNB100'!C$29</f>
        <v>#DIV/0!</v>
      </c>
    </row>
    <row r="229" spans="1:5">
      <c r="A229" s="474">
        <v>196</v>
      </c>
      <c r="B229" s="462" t="s">
        <v>33</v>
      </c>
      <c r="C229" s="605"/>
      <c r="D229" s="667"/>
      <c r="E229" s="470" t="e">
        <f>C229/'MNB100'!C$29</f>
        <v>#DIV/0!</v>
      </c>
    </row>
    <row r="230" spans="1:5">
      <c r="A230" s="474">
        <v>197</v>
      </c>
      <c r="B230" s="462" t="s">
        <v>33</v>
      </c>
      <c r="C230" s="605"/>
      <c r="D230" s="667"/>
      <c r="E230" s="470" t="e">
        <f>C230/'MNB100'!C$29</f>
        <v>#DIV/0!</v>
      </c>
    </row>
    <row r="231" spans="1:5">
      <c r="A231" s="474">
        <v>198</v>
      </c>
      <c r="B231" s="462" t="s">
        <v>33</v>
      </c>
      <c r="C231" s="605"/>
      <c r="D231" s="667"/>
      <c r="E231" s="470" t="e">
        <f>C231/'MNB100'!C$29</f>
        <v>#DIV/0!</v>
      </c>
    </row>
    <row r="232" spans="1:5">
      <c r="A232" s="474">
        <v>199</v>
      </c>
      <c r="B232" s="462" t="s">
        <v>33</v>
      </c>
      <c r="C232" s="605"/>
      <c r="D232" s="667"/>
      <c r="E232" s="470" t="e">
        <f>C232/'MNB100'!C$29</f>
        <v>#DIV/0!</v>
      </c>
    </row>
    <row r="233" spans="1:5">
      <c r="A233" s="474">
        <v>200</v>
      </c>
      <c r="B233" s="462" t="s">
        <v>33</v>
      </c>
      <c r="C233" s="605"/>
      <c r="D233" s="667"/>
      <c r="E233" s="470" t="e">
        <f>C233/'MNB100'!C$29</f>
        <v>#DIV/0!</v>
      </c>
    </row>
    <row r="234" spans="1:5" s="468" customFormat="1" ht="23.45" customHeight="1">
      <c r="A234" s="329" t="s">
        <v>201</v>
      </c>
      <c r="B234" s="329" t="s">
        <v>2039</v>
      </c>
      <c r="C234" s="464" t="s">
        <v>33</v>
      </c>
      <c r="D234" s="465" t="s">
        <v>33</v>
      </c>
      <c r="E234" s="464"/>
    </row>
    <row r="235" spans="1:5" s="468" customFormat="1" ht="12.75">
      <c r="A235" s="168" t="s">
        <v>890</v>
      </c>
      <c r="B235" s="168" t="s">
        <v>895</v>
      </c>
      <c r="C235" s="458" t="s">
        <v>2038</v>
      </c>
      <c r="D235" s="457" t="s">
        <v>892</v>
      </c>
      <c r="E235" s="444" t="s">
        <v>2179</v>
      </c>
    </row>
    <row r="236" spans="1:5" s="468" customFormat="1" ht="12.75">
      <c r="A236" s="466"/>
      <c r="B236" s="459" t="s">
        <v>106</v>
      </c>
      <c r="C236" s="421">
        <f>SUM(C237:C436)</f>
        <v>0</v>
      </c>
      <c r="D236" s="460" t="s">
        <v>33</v>
      </c>
      <c r="E236" s="467"/>
    </row>
    <row r="237" spans="1:5" s="468" customFormat="1" ht="12.75">
      <c r="A237" s="474">
        <v>1</v>
      </c>
      <c r="B237" s="462" t="s">
        <v>33</v>
      </c>
      <c r="C237" s="605"/>
      <c r="D237" s="667"/>
      <c r="E237" s="470" t="e">
        <f>C237/'MNB100'!C$29</f>
        <v>#DIV/0!</v>
      </c>
    </row>
    <row r="238" spans="1:5">
      <c r="A238" s="474">
        <v>2</v>
      </c>
      <c r="B238" s="462" t="s">
        <v>33</v>
      </c>
      <c r="C238" s="605"/>
      <c r="D238" s="667"/>
      <c r="E238" s="470" t="e">
        <f>C238/'MNB100'!C$29</f>
        <v>#DIV/0!</v>
      </c>
    </row>
    <row r="239" spans="1:5">
      <c r="A239" s="474">
        <v>3</v>
      </c>
      <c r="B239" s="462" t="s">
        <v>33</v>
      </c>
      <c r="C239" s="605"/>
      <c r="D239" s="667"/>
      <c r="E239" s="470" t="e">
        <f>C239/'MNB100'!C$29</f>
        <v>#DIV/0!</v>
      </c>
    </row>
    <row r="240" spans="1:5">
      <c r="A240" s="474">
        <v>4</v>
      </c>
      <c r="B240" s="462" t="s">
        <v>33</v>
      </c>
      <c r="C240" s="605"/>
      <c r="D240" s="667"/>
      <c r="E240" s="470" t="e">
        <f>C240/'MNB100'!C$29</f>
        <v>#DIV/0!</v>
      </c>
    </row>
    <row r="241" spans="1:5">
      <c r="A241" s="474">
        <v>5</v>
      </c>
      <c r="B241" s="462" t="s">
        <v>33</v>
      </c>
      <c r="C241" s="605"/>
      <c r="D241" s="667"/>
      <c r="E241" s="470" t="e">
        <f>C241/'MNB100'!C$29</f>
        <v>#DIV/0!</v>
      </c>
    </row>
    <row r="242" spans="1:5">
      <c r="A242" s="474">
        <v>6</v>
      </c>
      <c r="B242" s="462" t="s">
        <v>33</v>
      </c>
      <c r="C242" s="605"/>
      <c r="D242" s="667"/>
      <c r="E242" s="470" t="e">
        <f>C242/'MNB100'!C$29</f>
        <v>#DIV/0!</v>
      </c>
    </row>
    <row r="243" spans="1:5">
      <c r="A243" s="474">
        <v>7</v>
      </c>
      <c r="B243" s="462" t="s">
        <v>33</v>
      </c>
      <c r="C243" s="605"/>
      <c r="D243" s="667"/>
      <c r="E243" s="470" t="e">
        <f>C243/'MNB100'!C$29</f>
        <v>#DIV/0!</v>
      </c>
    </row>
    <row r="244" spans="1:5">
      <c r="A244" s="474">
        <v>8</v>
      </c>
      <c r="B244" s="462" t="s">
        <v>33</v>
      </c>
      <c r="C244" s="605"/>
      <c r="D244" s="667"/>
      <c r="E244" s="470" t="e">
        <f>C244/'MNB100'!C$29</f>
        <v>#DIV/0!</v>
      </c>
    </row>
    <row r="245" spans="1:5">
      <c r="A245" s="474">
        <v>9</v>
      </c>
      <c r="B245" s="462" t="s">
        <v>33</v>
      </c>
      <c r="C245" s="605"/>
      <c r="D245" s="667"/>
      <c r="E245" s="470" t="e">
        <f>C245/'MNB100'!C$29</f>
        <v>#DIV/0!</v>
      </c>
    </row>
    <row r="246" spans="1:5">
      <c r="A246" s="474">
        <v>10</v>
      </c>
      <c r="B246" s="462" t="s">
        <v>33</v>
      </c>
      <c r="C246" s="605"/>
      <c r="D246" s="667"/>
      <c r="E246" s="470" t="e">
        <f>C246/'MNB100'!C$29</f>
        <v>#DIV/0!</v>
      </c>
    </row>
    <row r="247" spans="1:5">
      <c r="A247" s="474">
        <v>11</v>
      </c>
      <c r="B247" s="462" t="s">
        <v>33</v>
      </c>
      <c r="C247" s="605"/>
      <c r="D247" s="667"/>
      <c r="E247" s="470" t="e">
        <f>C247/'MNB100'!C$29</f>
        <v>#DIV/0!</v>
      </c>
    </row>
    <row r="248" spans="1:5">
      <c r="A248" s="474">
        <v>12</v>
      </c>
      <c r="B248" s="462" t="s">
        <v>33</v>
      </c>
      <c r="C248" s="605"/>
      <c r="D248" s="667"/>
      <c r="E248" s="470" t="e">
        <f>C248/'MNB100'!C$29</f>
        <v>#DIV/0!</v>
      </c>
    </row>
    <row r="249" spans="1:5">
      <c r="A249" s="474">
        <v>13</v>
      </c>
      <c r="B249" s="462" t="s">
        <v>33</v>
      </c>
      <c r="C249" s="605"/>
      <c r="D249" s="667"/>
      <c r="E249" s="470" t="e">
        <f>C249/'MNB100'!C$29</f>
        <v>#DIV/0!</v>
      </c>
    </row>
    <row r="250" spans="1:5">
      <c r="A250" s="474">
        <v>14</v>
      </c>
      <c r="B250" s="462" t="s">
        <v>33</v>
      </c>
      <c r="C250" s="605"/>
      <c r="D250" s="667"/>
      <c r="E250" s="470" t="e">
        <f>C250/'MNB100'!C$29</f>
        <v>#DIV/0!</v>
      </c>
    </row>
    <row r="251" spans="1:5">
      <c r="A251" s="474">
        <v>15</v>
      </c>
      <c r="B251" s="462" t="s">
        <v>33</v>
      </c>
      <c r="C251" s="605"/>
      <c r="D251" s="667"/>
      <c r="E251" s="470" t="e">
        <f>C251/'MNB100'!C$29</f>
        <v>#DIV/0!</v>
      </c>
    </row>
    <row r="252" spans="1:5">
      <c r="A252" s="474">
        <v>16</v>
      </c>
      <c r="B252" s="462" t="s">
        <v>33</v>
      </c>
      <c r="C252" s="605"/>
      <c r="D252" s="667"/>
      <c r="E252" s="470" t="e">
        <f>C252/'MNB100'!C$29</f>
        <v>#DIV/0!</v>
      </c>
    </row>
    <row r="253" spans="1:5">
      <c r="A253" s="474">
        <v>17</v>
      </c>
      <c r="B253" s="462" t="s">
        <v>33</v>
      </c>
      <c r="C253" s="605"/>
      <c r="D253" s="667"/>
      <c r="E253" s="470" t="e">
        <f>C253/'MNB100'!C$29</f>
        <v>#DIV/0!</v>
      </c>
    </row>
    <row r="254" spans="1:5">
      <c r="A254" s="474">
        <v>18</v>
      </c>
      <c r="B254" s="462" t="s">
        <v>33</v>
      </c>
      <c r="C254" s="605"/>
      <c r="D254" s="667"/>
      <c r="E254" s="470" t="e">
        <f>C254/'MNB100'!C$29</f>
        <v>#DIV/0!</v>
      </c>
    </row>
    <row r="255" spans="1:5">
      <c r="A255" s="474">
        <v>19</v>
      </c>
      <c r="B255" s="462" t="s">
        <v>33</v>
      </c>
      <c r="C255" s="605"/>
      <c r="D255" s="667"/>
      <c r="E255" s="470" t="e">
        <f>C255/'MNB100'!C$29</f>
        <v>#DIV/0!</v>
      </c>
    </row>
    <row r="256" spans="1:5">
      <c r="A256" s="474">
        <v>20</v>
      </c>
      <c r="B256" s="462" t="s">
        <v>33</v>
      </c>
      <c r="C256" s="605"/>
      <c r="D256" s="667"/>
      <c r="E256" s="470" t="e">
        <f>C256/'MNB100'!C$29</f>
        <v>#DIV/0!</v>
      </c>
    </row>
    <row r="257" spans="1:5">
      <c r="A257" s="474">
        <v>21</v>
      </c>
      <c r="B257" s="462" t="s">
        <v>33</v>
      </c>
      <c r="C257" s="605"/>
      <c r="D257" s="667"/>
      <c r="E257" s="470" t="e">
        <f>C257/'MNB100'!C$29</f>
        <v>#DIV/0!</v>
      </c>
    </row>
    <row r="258" spans="1:5">
      <c r="A258" s="474">
        <v>22</v>
      </c>
      <c r="B258" s="462" t="s">
        <v>33</v>
      </c>
      <c r="C258" s="605"/>
      <c r="D258" s="667"/>
      <c r="E258" s="470" t="e">
        <f>C258/'MNB100'!C$29</f>
        <v>#DIV/0!</v>
      </c>
    </row>
    <row r="259" spans="1:5">
      <c r="A259" s="474">
        <v>23</v>
      </c>
      <c r="B259" s="462" t="s">
        <v>33</v>
      </c>
      <c r="C259" s="605"/>
      <c r="D259" s="667"/>
      <c r="E259" s="470" t="e">
        <f>C259/'MNB100'!C$29</f>
        <v>#DIV/0!</v>
      </c>
    </row>
    <row r="260" spans="1:5">
      <c r="A260" s="474">
        <v>24</v>
      </c>
      <c r="B260" s="462" t="s">
        <v>33</v>
      </c>
      <c r="C260" s="605"/>
      <c r="D260" s="667"/>
      <c r="E260" s="470" t="e">
        <f>C260/'MNB100'!C$29</f>
        <v>#DIV/0!</v>
      </c>
    </row>
    <row r="261" spans="1:5">
      <c r="A261" s="474">
        <v>25</v>
      </c>
      <c r="B261" s="462" t="s">
        <v>33</v>
      </c>
      <c r="C261" s="605"/>
      <c r="D261" s="667"/>
      <c r="E261" s="470" t="e">
        <f>C261/'MNB100'!C$29</f>
        <v>#DIV/0!</v>
      </c>
    </row>
    <row r="262" spans="1:5">
      <c r="A262" s="474">
        <v>26</v>
      </c>
      <c r="B262" s="462" t="s">
        <v>33</v>
      </c>
      <c r="C262" s="605"/>
      <c r="D262" s="667"/>
      <c r="E262" s="470" t="e">
        <f>C262/'MNB100'!C$29</f>
        <v>#DIV/0!</v>
      </c>
    </row>
    <row r="263" spans="1:5">
      <c r="A263" s="474">
        <v>27</v>
      </c>
      <c r="B263" s="462" t="s">
        <v>33</v>
      </c>
      <c r="C263" s="605"/>
      <c r="D263" s="667"/>
      <c r="E263" s="470" t="e">
        <f>C263/'MNB100'!C$29</f>
        <v>#DIV/0!</v>
      </c>
    </row>
    <row r="264" spans="1:5">
      <c r="A264" s="474">
        <v>28</v>
      </c>
      <c r="B264" s="462" t="s">
        <v>33</v>
      </c>
      <c r="C264" s="605"/>
      <c r="D264" s="667"/>
      <c r="E264" s="470" t="e">
        <f>C264/'MNB100'!C$29</f>
        <v>#DIV/0!</v>
      </c>
    </row>
    <row r="265" spans="1:5">
      <c r="A265" s="474">
        <v>29</v>
      </c>
      <c r="B265" s="462" t="s">
        <v>33</v>
      </c>
      <c r="C265" s="605"/>
      <c r="D265" s="667"/>
      <c r="E265" s="470" t="e">
        <f>C265/'MNB100'!C$29</f>
        <v>#DIV/0!</v>
      </c>
    </row>
    <row r="266" spans="1:5">
      <c r="A266" s="474">
        <v>30</v>
      </c>
      <c r="B266" s="462" t="s">
        <v>33</v>
      </c>
      <c r="C266" s="605"/>
      <c r="D266" s="667"/>
      <c r="E266" s="470" t="e">
        <f>C266/'MNB100'!C$29</f>
        <v>#DIV/0!</v>
      </c>
    </row>
    <row r="267" spans="1:5">
      <c r="A267" s="474">
        <v>31</v>
      </c>
      <c r="B267" s="462" t="s">
        <v>33</v>
      </c>
      <c r="C267" s="605"/>
      <c r="D267" s="667"/>
      <c r="E267" s="470" t="e">
        <f>C267/'MNB100'!C$29</f>
        <v>#DIV/0!</v>
      </c>
    </row>
    <row r="268" spans="1:5">
      <c r="A268" s="474">
        <v>32</v>
      </c>
      <c r="B268" s="462" t="s">
        <v>33</v>
      </c>
      <c r="C268" s="605"/>
      <c r="D268" s="667"/>
      <c r="E268" s="470" t="e">
        <f>C268/'MNB100'!C$29</f>
        <v>#DIV/0!</v>
      </c>
    </row>
    <row r="269" spans="1:5">
      <c r="A269" s="474">
        <v>33</v>
      </c>
      <c r="B269" s="462" t="s">
        <v>33</v>
      </c>
      <c r="C269" s="605"/>
      <c r="D269" s="667"/>
      <c r="E269" s="470" t="e">
        <f>C269/'MNB100'!C$29</f>
        <v>#DIV/0!</v>
      </c>
    </row>
    <row r="270" spans="1:5">
      <c r="A270" s="474">
        <v>34</v>
      </c>
      <c r="B270" s="462" t="s">
        <v>33</v>
      </c>
      <c r="C270" s="605"/>
      <c r="D270" s="667"/>
      <c r="E270" s="470" t="e">
        <f>C270/'MNB100'!C$29</f>
        <v>#DIV/0!</v>
      </c>
    </row>
    <row r="271" spans="1:5">
      <c r="A271" s="474">
        <v>35</v>
      </c>
      <c r="B271" s="462" t="s">
        <v>33</v>
      </c>
      <c r="C271" s="605"/>
      <c r="D271" s="667"/>
      <c r="E271" s="470" t="e">
        <f>C271/'MNB100'!C$29</f>
        <v>#DIV/0!</v>
      </c>
    </row>
    <row r="272" spans="1:5">
      <c r="A272" s="474">
        <v>36</v>
      </c>
      <c r="B272" s="462" t="s">
        <v>33</v>
      </c>
      <c r="C272" s="605"/>
      <c r="D272" s="667"/>
      <c r="E272" s="470" t="e">
        <f>C272/'MNB100'!C$29</f>
        <v>#DIV/0!</v>
      </c>
    </row>
    <row r="273" spans="1:5">
      <c r="A273" s="474">
        <v>37</v>
      </c>
      <c r="B273" s="462" t="s">
        <v>33</v>
      </c>
      <c r="C273" s="605"/>
      <c r="D273" s="667"/>
      <c r="E273" s="470" t="e">
        <f>C273/'MNB100'!C$29</f>
        <v>#DIV/0!</v>
      </c>
    </row>
    <row r="274" spans="1:5">
      <c r="A274" s="474">
        <v>38</v>
      </c>
      <c r="B274" s="462" t="s">
        <v>33</v>
      </c>
      <c r="C274" s="605"/>
      <c r="D274" s="667"/>
      <c r="E274" s="470" t="e">
        <f>C274/'MNB100'!C$29</f>
        <v>#DIV/0!</v>
      </c>
    </row>
    <row r="275" spans="1:5">
      <c r="A275" s="474">
        <v>39</v>
      </c>
      <c r="B275" s="462" t="s">
        <v>33</v>
      </c>
      <c r="C275" s="605"/>
      <c r="D275" s="667"/>
      <c r="E275" s="470" t="e">
        <f>C275/'MNB100'!C$29</f>
        <v>#DIV/0!</v>
      </c>
    </row>
    <row r="276" spans="1:5">
      <c r="A276" s="474">
        <v>40</v>
      </c>
      <c r="B276" s="462" t="s">
        <v>33</v>
      </c>
      <c r="C276" s="605"/>
      <c r="D276" s="667"/>
      <c r="E276" s="470" t="e">
        <f>C276/'MNB100'!C$29</f>
        <v>#DIV/0!</v>
      </c>
    </row>
    <row r="277" spans="1:5">
      <c r="A277" s="474">
        <v>41</v>
      </c>
      <c r="B277" s="462" t="s">
        <v>33</v>
      </c>
      <c r="C277" s="605"/>
      <c r="D277" s="667"/>
      <c r="E277" s="470" t="e">
        <f>C277/'MNB100'!C$29</f>
        <v>#DIV/0!</v>
      </c>
    </row>
    <row r="278" spans="1:5">
      <c r="A278" s="474">
        <v>42</v>
      </c>
      <c r="B278" s="462" t="s">
        <v>33</v>
      </c>
      <c r="C278" s="605"/>
      <c r="D278" s="667"/>
      <c r="E278" s="470" t="e">
        <f>C278/'MNB100'!C$29</f>
        <v>#DIV/0!</v>
      </c>
    </row>
    <row r="279" spans="1:5">
      <c r="A279" s="474">
        <v>43</v>
      </c>
      <c r="B279" s="462" t="s">
        <v>33</v>
      </c>
      <c r="C279" s="605"/>
      <c r="D279" s="667"/>
      <c r="E279" s="470" t="e">
        <f>C279/'MNB100'!C$29</f>
        <v>#DIV/0!</v>
      </c>
    </row>
    <row r="280" spans="1:5">
      <c r="A280" s="474">
        <v>44</v>
      </c>
      <c r="B280" s="462" t="s">
        <v>33</v>
      </c>
      <c r="C280" s="605"/>
      <c r="D280" s="667"/>
      <c r="E280" s="470" t="e">
        <f>C280/'MNB100'!C$29</f>
        <v>#DIV/0!</v>
      </c>
    </row>
    <row r="281" spans="1:5">
      <c r="A281" s="474">
        <v>45</v>
      </c>
      <c r="B281" s="462" t="s">
        <v>33</v>
      </c>
      <c r="C281" s="605"/>
      <c r="D281" s="667"/>
      <c r="E281" s="470" t="e">
        <f>C281/'MNB100'!C$29</f>
        <v>#DIV/0!</v>
      </c>
    </row>
    <row r="282" spans="1:5">
      <c r="A282" s="474">
        <v>46</v>
      </c>
      <c r="B282" s="462" t="s">
        <v>33</v>
      </c>
      <c r="C282" s="605"/>
      <c r="D282" s="667"/>
      <c r="E282" s="470" t="e">
        <f>C282/'MNB100'!C$29</f>
        <v>#DIV/0!</v>
      </c>
    </row>
    <row r="283" spans="1:5">
      <c r="A283" s="474">
        <v>47</v>
      </c>
      <c r="B283" s="462" t="s">
        <v>33</v>
      </c>
      <c r="C283" s="605"/>
      <c r="D283" s="667"/>
      <c r="E283" s="470" t="e">
        <f>C283/'MNB100'!C$29</f>
        <v>#DIV/0!</v>
      </c>
    </row>
    <row r="284" spans="1:5">
      <c r="A284" s="474">
        <v>48</v>
      </c>
      <c r="B284" s="462" t="s">
        <v>33</v>
      </c>
      <c r="C284" s="605"/>
      <c r="D284" s="667"/>
      <c r="E284" s="470" t="e">
        <f>C284/'MNB100'!C$29</f>
        <v>#DIV/0!</v>
      </c>
    </row>
    <row r="285" spans="1:5">
      <c r="A285" s="474">
        <v>49</v>
      </c>
      <c r="B285" s="462" t="s">
        <v>33</v>
      </c>
      <c r="C285" s="605"/>
      <c r="D285" s="667"/>
      <c r="E285" s="470" t="e">
        <f>C285/'MNB100'!C$29</f>
        <v>#DIV/0!</v>
      </c>
    </row>
    <row r="286" spans="1:5">
      <c r="A286" s="474">
        <v>50</v>
      </c>
      <c r="B286" s="462" t="s">
        <v>33</v>
      </c>
      <c r="C286" s="605"/>
      <c r="D286" s="667"/>
      <c r="E286" s="470" t="e">
        <f>C286/'MNB100'!C$29</f>
        <v>#DIV/0!</v>
      </c>
    </row>
    <row r="287" spans="1:5">
      <c r="A287" s="474">
        <v>51</v>
      </c>
      <c r="B287" s="462" t="s">
        <v>33</v>
      </c>
      <c r="C287" s="605"/>
      <c r="D287" s="667"/>
      <c r="E287" s="470" t="e">
        <f>C287/'MNB100'!C$29</f>
        <v>#DIV/0!</v>
      </c>
    </row>
    <row r="288" spans="1:5">
      <c r="A288" s="474">
        <v>52</v>
      </c>
      <c r="B288" s="462" t="s">
        <v>33</v>
      </c>
      <c r="C288" s="605"/>
      <c r="D288" s="667"/>
      <c r="E288" s="470" t="e">
        <f>C288/'MNB100'!C$29</f>
        <v>#DIV/0!</v>
      </c>
    </row>
    <row r="289" spans="1:5">
      <c r="A289" s="474">
        <v>53</v>
      </c>
      <c r="B289" s="462" t="s">
        <v>33</v>
      </c>
      <c r="C289" s="605"/>
      <c r="D289" s="667"/>
      <c r="E289" s="470" t="e">
        <f>C289/'MNB100'!C$29</f>
        <v>#DIV/0!</v>
      </c>
    </row>
    <row r="290" spans="1:5">
      <c r="A290" s="474">
        <v>54</v>
      </c>
      <c r="B290" s="462" t="s">
        <v>33</v>
      </c>
      <c r="C290" s="605"/>
      <c r="D290" s="667"/>
      <c r="E290" s="470" t="e">
        <f>C290/'MNB100'!C$29</f>
        <v>#DIV/0!</v>
      </c>
    </row>
    <row r="291" spans="1:5">
      <c r="A291" s="474">
        <v>55</v>
      </c>
      <c r="B291" s="462" t="s">
        <v>33</v>
      </c>
      <c r="C291" s="605"/>
      <c r="D291" s="667"/>
      <c r="E291" s="470" t="e">
        <f>C291/'MNB100'!C$29</f>
        <v>#DIV/0!</v>
      </c>
    </row>
    <row r="292" spans="1:5">
      <c r="A292" s="474">
        <v>56</v>
      </c>
      <c r="B292" s="462" t="s">
        <v>33</v>
      </c>
      <c r="C292" s="605"/>
      <c r="D292" s="667"/>
      <c r="E292" s="470" t="e">
        <f>C292/'MNB100'!C$29</f>
        <v>#DIV/0!</v>
      </c>
    </row>
    <row r="293" spans="1:5">
      <c r="A293" s="474">
        <v>57</v>
      </c>
      <c r="B293" s="462" t="s">
        <v>33</v>
      </c>
      <c r="C293" s="605"/>
      <c r="D293" s="667"/>
      <c r="E293" s="470" t="e">
        <f>C293/'MNB100'!C$29</f>
        <v>#DIV/0!</v>
      </c>
    </row>
    <row r="294" spans="1:5">
      <c r="A294" s="474">
        <v>58</v>
      </c>
      <c r="B294" s="462" t="s">
        <v>33</v>
      </c>
      <c r="C294" s="605"/>
      <c r="D294" s="667"/>
      <c r="E294" s="470" t="e">
        <f>C294/'MNB100'!C$29</f>
        <v>#DIV/0!</v>
      </c>
    </row>
    <row r="295" spans="1:5">
      <c r="A295" s="474">
        <v>59</v>
      </c>
      <c r="B295" s="462" t="s">
        <v>33</v>
      </c>
      <c r="C295" s="605"/>
      <c r="D295" s="667"/>
      <c r="E295" s="470" t="e">
        <f>C295/'MNB100'!C$29</f>
        <v>#DIV/0!</v>
      </c>
    </row>
    <row r="296" spans="1:5">
      <c r="A296" s="474">
        <v>60</v>
      </c>
      <c r="B296" s="462" t="s">
        <v>33</v>
      </c>
      <c r="C296" s="605"/>
      <c r="D296" s="667"/>
      <c r="E296" s="470" t="e">
        <f>C296/'MNB100'!C$29</f>
        <v>#DIV/0!</v>
      </c>
    </row>
    <row r="297" spans="1:5">
      <c r="A297" s="474">
        <v>61</v>
      </c>
      <c r="B297" s="462" t="s">
        <v>33</v>
      </c>
      <c r="C297" s="605"/>
      <c r="D297" s="667"/>
      <c r="E297" s="470" t="e">
        <f>C297/'MNB100'!C$29</f>
        <v>#DIV/0!</v>
      </c>
    </row>
    <row r="298" spans="1:5">
      <c r="A298" s="474">
        <v>62</v>
      </c>
      <c r="B298" s="462" t="s">
        <v>33</v>
      </c>
      <c r="C298" s="605"/>
      <c r="D298" s="667"/>
      <c r="E298" s="470" t="e">
        <f>C298/'MNB100'!C$29</f>
        <v>#DIV/0!</v>
      </c>
    </row>
    <row r="299" spans="1:5">
      <c r="A299" s="474">
        <v>63</v>
      </c>
      <c r="B299" s="462" t="s">
        <v>33</v>
      </c>
      <c r="C299" s="605"/>
      <c r="D299" s="667"/>
      <c r="E299" s="470" t="e">
        <f>C299/'MNB100'!C$29</f>
        <v>#DIV/0!</v>
      </c>
    </row>
    <row r="300" spans="1:5">
      <c r="A300" s="474">
        <v>64</v>
      </c>
      <c r="B300" s="462" t="s">
        <v>33</v>
      </c>
      <c r="C300" s="605"/>
      <c r="D300" s="667"/>
      <c r="E300" s="470" t="e">
        <f>C300/'MNB100'!C$29</f>
        <v>#DIV/0!</v>
      </c>
    </row>
    <row r="301" spans="1:5">
      <c r="A301" s="474">
        <v>65</v>
      </c>
      <c r="B301" s="462" t="s">
        <v>33</v>
      </c>
      <c r="C301" s="605"/>
      <c r="D301" s="667"/>
      <c r="E301" s="470" t="e">
        <f>C301/'MNB100'!C$29</f>
        <v>#DIV/0!</v>
      </c>
    </row>
    <row r="302" spans="1:5">
      <c r="A302" s="474">
        <v>66</v>
      </c>
      <c r="B302" s="462" t="s">
        <v>33</v>
      </c>
      <c r="C302" s="605"/>
      <c r="D302" s="667"/>
      <c r="E302" s="470" t="e">
        <f>C302/'MNB100'!C$29</f>
        <v>#DIV/0!</v>
      </c>
    </row>
    <row r="303" spans="1:5">
      <c r="A303" s="474">
        <v>67</v>
      </c>
      <c r="B303" s="462" t="s">
        <v>33</v>
      </c>
      <c r="C303" s="605"/>
      <c r="D303" s="667"/>
      <c r="E303" s="470" t="e">
        <f>C303/'MNB100'!C$29</f>
        <v>#DIV/0!</v>
      </c>
    </row>
    <row r="304" spans="1:5">
      <c r="A304" s="474">
        <v>68</v>
      </c>
      <c r="B304" s="462" t="s">
        <v>33</v>
      </c>
      <c r="C304" s="605"/>
      <c r="D304" s="667"/>
      <c r="E304" s="470" t="e">
        <f>C304/'MNB100'!C$29</f>
        <v>#DIV/0!</v>
      </c>
    </row>
    <row r="305" spans="1:5">
      <c r="A305" s="474">
        <v>69</v>
      </c>
      <c r="B305" s="462" t="s">
        <v>33</v>
      </c>
      <c r="C305" s="605"/>
      <c r="D305" s="667"/>
      <c r="E305" s="470" t="e">
        <f>C305/'MNB100'!C$29</f>
        <v>#DIV/0!</v>
      </c>
    </row>
    <row r="306" spans="1:5">
      <c r="A306" s="474">
        <v>70</v>
      </c>
      <c r="B306" s="462" t="s">
        <v>33</v>
      </c>
      <c r="C306" s="605"/>
      <c r="D306" s="667"/>
      <c r="E306" s="470" t="e">
        <f>C306/'MNB100'!C$29</f>
        <v>#DIV/0!</v>
      </c>
    </row>
    <row r="307" spans="1:5">
      <c r="A307" s="474">
        <v>71</v>
      </c>
      <c r="B307" s="462" t="s">
        <v>33</v>
      </c>
      <c r="C307" s="605"/>
      <c r="D307" s="667"/>
      <c r="E307" s="470" t="e">
        <f>C307/'MNB100'!C$29</f>
        <v>#DIV/0!</v>
      </c>
    </row>
    <row r="308" spans="1:5">
      <c r="A308" s="474">
        <v>72</v>
      </c>
      <c r="B308" s="462" t="s">
        <v>33</v>
      </c>
      <c r="C308" s="605"/>
      <c r="D308" s="667"/>
      <c r="E308" s="470" t="e">
        <f>C308/'MNB100'!C$29</f>
        <v>#DIV/0!</v>
      </c>
    </row>
    <row r="309" spans="1:5">
      <c r="A309" s="474">
        <v>73</v>
      </c>
      <c r="B309" s="462" t="s">
        <v>33</v>
      </c>
      <c r="C309" s="605"/>
      <c r="D309" s="667"/>
      <c r="E309" s="470" t="e">
        <f>C309/'MNB100'!C$29</f>
        <v>#DIV/0!</v>
      </c>
    </row>
    <row r="310" spans="1:5">
      <c r="A310" s="474">
        <v>74</v>
      </c>
      <c r="B310" s="462" t="s">
        <v>33</v>
      </c>
      <c r="C310" s="605"/>
      <c r="D310" s="667"/>
      <c r="E310" s="470" t="e">
        <f>C310/'MNB100'!C$29</f>
        <v>#DIV/0!</v>
      </c>
    </row>
    <row r="311" spans="1:5">
      <c r="A311" s="474">
        <v>75</v>
      </c>
      <c r="B311" s="462" t="s">
        <v>33</v>
      </c>
      <c r="C311" s="605"/>
      <c r="D311" s="667"/>
      <c r="E311" s="470" t="e">
        <f>C311/'MNB100'!C$29</f>
        <v>#DIV/0!</v>
      </c>
    </row>
    <row r="312" spans="1:5">
      <c r="A312" s="474">
        <v>76</v>
      </c>
      <c r="B312" s="462" t="s">
        <v>33</v>
      </c>
      <c r="C312" s="605"/>
      <c r="D312" s="667"/>
      <c r="E312" s="470" t="e">
        <f>C312/'MNB100'!C$29</f>
        <v>#DIV/0!</v>
      </c>
    </row>
    <row r="313" spans="1:5">
      <c r="A313" s="474">
        <v>77</v>
      </c>
      <c r="B313" s="462" t="s">
        <v>33</v>
      </c>
      <c r="C313" s="605"/>
      <c r="D313" s="667"/>
      <c r="E313" s="470" t="e">
        <f>C313/'MNB100'!C$29</f>
        <v>#DIV/0!</v>
      </c>
    </row>
    <row r="314" spans="1:5">
      <c r="A314" s="474">
        <v>78</v>
      </c>
      <c r="B314" s="462" t="s">
        <v>33</v>
      </c>
      <c r="C314" s="605"/>
      <c r="D314" s="667"/>
      <c r="E314" s="470" t="e">
        <f>C314/'MNB100'!C$29</f>
        <v>#DIV/0!</v>
      </c>
    </row>
    <row r="315" spans="1:5">
      <c r="A315" s="474">
        <v>79</v>
      </c>
      <c r="B315" s="462" t="s">
        <v>33</v>
      </c>
      <c r="C315" s="605"/>
      <c r="D315" s="667"/>
      <c r="E315" s="470" t="e">
        <f>C315/'MNB100'!C$29</f>
        <v>#DIV/0!</v>
      </c>
    </row>
    <row r="316" spans="1:5">
      <c r="A316" s="474">
        <v>80</v>
      </c>
      <c r="B316" s="462" t="s">
        <v>33</v>
      </c>
      <c r="C316" s="605"/>
      <c r="D316" s="667"/>
      <c r="E316" s="470" t="e">
        <f>C316/'MNB100'!C$29</f>
        <v>#DIV/0!</v>
      </c>
    </row>
    <row r="317" spans="1:5">
      <c r="A317" s="474">
        <v>81</v>
      </c>
      <c r="B317" s="462" t="s">
        <v>33</v>
      </c>
      <c r="C317" s="605"/>
      <c r="D317" s="667"/>
      <c r="E317" s="470" t="e">
        <f>C317/'MNB100'!C$29</f>
        <v>#DIV/0!</v>
      </c>
    </row>
    <row r="318" spans="1:5">
      <c r="A318" s="474">
        <v>82</v>
      </c>
      <c r="B318" s="462" t="s">
        <v>33</v>
      </c>
      <c r="C318" s="605"/>
      <c r="D318" s="667"/>
      <c r="E318" s="470" t="e">
        <f>C318/'MNB100'!C$29</f>
        <v>#DIV/0!</v>
      </c>
    </row>
    <row r="319" spans="1:5">
      <c r="A319" s="474">
        <v>83</v>
      </c>
      <c r="B319" s="462" t="s">
        <v>33</v>
      </c>
      <c r="C319" s="605"/>
      <c r="D319" s="667"/>
      <c r="E319" s="470" t="e">
        <f>C319/'MNB100'!C$29</f>
        <v>#DIV/0!</v>
      </c>
    </row>
    <row r="320" spans="1:5">
      <c r="A320" s="474">
        <v>84</v>
      </c>
      <c r="B320" s="462" t="s">
        <v>33</v>
      </c>
      <c r="C320" s="605"/>
      <c r="D320" s="667"/>
      <c r="E320" s="470" t="e">
        <f>C320/'MNB100'!C$29</f>
        <v>#DIV/0!</v>
      </c>
    </row>
    <row r="321" spans="1:5">
      <c r="A321" s="474">
        <v>85</v>
      </c>
      <c r="B321" s="462" t="s">
        <v>33</v>
      </c>
      <c r="C321" s="605"/>
      <c r="D321" s="667"/>
      <c r="E321" s="470" t="e">
        <f>C321/'MNB100'!C$29</f>
        <v>#DIV/0!</v>
      </c>
    </row>
    <row r="322" spans="1:5">
      <c r="A322" s="474">
        <v>86</v>
      </c>
      <c r="B322" s="462" t="s">
        <v>33</v>
      </c>
      <c r="C322" s="605"/>
      <c r="D322" s="667"/>
      <c r="E322" s="470" t="e">
        <f>C322/'MNB100'!C$29</f>
        <v>#DIV/0!</v>
      </c>
    </row>
    <row r="323" spans="1:5">
      <c r="A323" s="474">
        <v>87</v>
      </c>
      <c r="B323" s="462" t="s">
        <v>33</v>
      </c>
      <c r="C323" s="605"/>
      <c r="D323" s="667"/>
      <c r="E323" s="470" t="e">
        <f>C323/'MNB100'!C$29</f>
        <v>#DIV/0!</v>
      </c>
    </row>
    <row r="324" spans="1:5">
      <c r="A324" s="474">
        <v>88</v>
      </c>
      <c r="B324" s="462" t="s">
        <v>33</v>
      </c>
      <c r="C324" s="605"/>
      <c r="D324" s="667"/>
      <c r="E324" s="470" t="e">
        <f>C324/'MNB100'!C$29</f>
        <v>#DIV/0!</v>
      </c>
    </row>
    <row r="325" spans="1:5">
      <c r="A325" s="474">
        <v>89</v>
      </c>
      <c r="B325" s="462" t="s">
        <v>33</v>
      </c>
      <c r="C325" s="605"/>
      <c r="D325" s="667"/>
      <c r="E325" s="470" t="e">
        <f>C325/'MNB100'!C$29</f>
        <v>#DIV/0!</v>
      </c>
    </row>
    <row r="326" spans="1:5">
      <c r="A326" s="474">
        <v>90</v>
      </c>
      <c r="B326" s="462" t="s">
        <v>33</v>
      </c>
      <c r="C326" s="605"/>
      <c r="D326" s="667"/>
      <c r="E326" s="470" t="e">
        <f>C326/'MNB100'!C$29</f>
        <v>#DIV/0!</v>
      </c>
    </row>
    <row r="327" spans="1:5">
      <c r="A327" s="474">
        <v>91</v>
      </c>
      <c r="B327" s="462" t="s">
        <v>33</v>
      </c>
      <c r="C327" s="605"/>
      <c r="D327" s="667"/>
      <c r="E327" s="470" t="e">
        <f>C327/'MNB100'!C$29</f>
        <v>#DIV/0!</v>
      </c>
    </row>
    <row r="328" spans="1:5">
      <c r="A328" s="474">
        <v>92</v>
      </c>
      <c r="B328" s="462" t="s">
        <v>33</v>
      </c>
      <c r="C328" s="605"/>
      <c r="D328" s="667"/>
      <c r="E328" s="470" t="e">
        <f>C328/'MNB100'!C$29</f>
        <v>#DIV/0!</v>
      </c>
    </row>
    <row r="329" spans="1:5">
      <c r="A329" s="474">
        <v>93</v>
      </c>
      <c r="B329" s="462" t="s">
        <v>33</v>
      </c>
      <c r="C329" s="605"/>
      <c r="D329" s="667"/>
      <c r="E329" s="470" t="e">
        <f>C329/'MNB100'!C$29</f>
        <v>#DIV/0!</v>
      </c>
    </row>
    <row r="330" spans="1:5">
      <c r="A330" s="474">
        <v>94</v>
      </c>
      <c r="B330" s="462" t="s">
        <v>33</v>
      </c>
      <c r="C330" s="605"/>
      <c r="D330" s="667"/>
      <c r="E330" s="470" t="e">
        <f>C330/'MNB100'!C$29</f>
        <v>#DIV/0!</v>
      </c>
    </row>
    <row r="331" spans="1:5">
      <c r="A331" s="474">
        <v>95</v>
      </c>
      <c r="B331" s="462" t="s">
        <v>33</v>
      </c>
      <c r="C331" s="605"/>
      <c r="D331" s="667"/>
      <c r="E331" s="470" t="e">
        <f>C331/'MNB100'!C$29</f>
        <v>#DIV/0!</v>
      </c>
    </row>
    <row r="332" spans="1:5">
      <c r="A332" s="474">
        <v>96</v>
      </c>
      <c r="B332" s="462" t="s">
        <v>33</v>
      </c>
      <c r="C332" s="605"/>
      <c r="D332" s="667"/>
      <c r="E332" s="470" t="e">
        <f>C332/'MNB100'!C$29</f>
        <v>#DIV/0!</v>
      </c>
    </row>
    <row r="333" spans="1:5">
      <c r="A333" s="474">
        <v>97</v>
      </c>
      <c r="B333" s="462" t="s">
        <v>33</v>
      </c>
      <c r="C333" s="605"/>
      <c r="D333" s="667"/>
      <c r="E333" s="470" t="e">
        <f>C333/'MNB100'!C$29</f>
        <v>#DIV/0!</v>
      </c>
    </row>
    <row r="334" spans="1:5">
      <c r="A334" s="474">
        <v>98</v>
      </c>
      <c r="B334" s="462" t="s">
        <v>33</v>
      </c>
      <c r="C334" s="605"/>
      <c r="D334" s="667"/>
      <c r="E334" s="470" t="e">
        <f>C334/'MNB100'!C$29</f>
        <v>#DIV/0!</v>
      </c>
    </row>
    <row r="335" spans="1:5">
      <c r="A335" s="474">
        <v>99</v>
      </c>
      <c r="B335" s="462" t="s">
        <v>33</v>
      </c>
      <c r="C335" s="605"/>
      <c r="D335" s="667"/>
      <c r="E335" s="470" t="e">
        <f>C335/'MNB100'!C$29</f>
        <v>#DIV/0!</v>
      </c>
    </row>
    <row r="336" spans="1:5">
      <c r="A336" s="474">
        <v>100</v>
      </c>
      <c r="B336" s="462" t="s">
        <v>33</v>
      </c>
      <c r="C336" s="605"/>
      <c r="D336" s="667"/>
      <c r="E336" s="470" t="e">
        <f>C336/'MNB100'!C$29</f>
        <v>#DIV/0!</v>
      </c>
    </row>
    <row r="337" spans="1:5">
      <c r="A337" s="474">
        <v>101</v>
      </c>
      <c r="B337" s="462" t="s">
        <v>33</v>
      </c>
      <c r="C337" s="605"/>
      <c r="D337" s="667"/>
      <c r="E337" s="470" t="e">
        <f>C337/'MNB100'!C$29</f>
        <v>#DIV/0!</v>
      </c>
    </row>
    <row r="338" spans="1:5">
      <c r="A338" s="474">
        <v>102</v>
      </c>
      <c r="B338" s="462" t="s">
        <v>33</v>
      </c>
      <c r="C338" s="605"/>
      <c r="D338" s="667"/>
      <c r="E338" s="470" t="e">
        <f>C338/'MNB100'!C$29</f>
        <v>#DIV/0!</v>
      </c>
    </row>
    <row r="339" spans="1:5">
      <c r="A339" s="474">
        <v>103</v>
      </c>
      <c r="B339" s="462" t="s">
        <v>33</v>
      </c>
      <c r="C339" s="605"/>
      <c r="D339" s="667"/>
      <c r="E339" s="470" t="e">
        <f>C339/'MNB100'!C$29</f>
        <v>#DIV/0!</v>
      </c>
    </row>
    <row r="340" spans="1:5">
      <c r="A340" s="474">
        <v>104</v>
      </c>
      <c r="B340" s="462" t="s">
        <v>33</v>
      </c>
      <c r="C340" s="605"/>
      <c r="D340" s="667"/>
      <c r="E340" s="470" t="e">
        <f>C340/'MNB100'!C$29</f>
        <v>#DIV/0!</v>
      </c>
    </row>
    <row r="341" spans="1:5">
      <c r="A341" s="474">
        <v>105</v>
      </c>
      <c r="B341" s="462" t="s">
        <v>33</v>
      </c>
      <c r="C341" s="605"/>
      <c r="D341" s="667"/>
      <c r="E341" s="470" t="e">
        <f>C341/'MNB100'!C$29</f>
        <v>#DIV/0!</v>
      </c>
    </row>
    <row r="342" spans="1:5">
      <c r="A342" s="474">
        <v>106</v>
      </c>
      <c r="B342" s="462" t="s">
        <v>33</v>
      </c>
      <c r="C342" s="605"/>
      <c r="D342" s="667"/>
      <c r="E342" s="470" t="e">
        <f>C342/'MNB100'!C$29</f>
        <v>#DIV/0!</v>
      </c>
    </row>
    <row r="343" spans="1:5">
      <c r="A343" s="474">
        <v>107</v>
      </c>
      <c r="B343" s="462" t="s">
        <v>33</v>
      </c>
      <c r="C343" s="605"/>
      <c r="D343" s="667"/>
      <c r="E343" s="470" t="e">
        <f>C343/'MNB100'!C$29</f>
        <v>#DIV/0!</v>
      </c>
    </row>
    <row r="344" spans="1:5">
      <c r="A344" s="474">
        <v>108</v>
      </c>
      <c r="B344" s="462" t="s">
        <v>33</v>
      </c>
      <c r="C344" s="605"/>
      <c r="D344" s="667"/>
      <c r="E344" s="470" t="e">
        <f>C344/'MNB100'!C$29</f>
        <v>#DIV/0!</v>
      </c>
    </row>
    <row r="345" spans="1:5">
      <c r="A345" s="474">
        <v>109</v>
      </c>
      <c r="B345" s="462" t="s">
        <v>33</v>
      </c>
      <c r="C345" s="605"/>
      <c r="D345" s="667"/>
      <c r="E345" s="470" t="e">
        <f>C345/'MNB100'!C$29</f>
        <v>#DIV/0!</v>
      </c>
    </row>
    <row r="346" spans="1:5">
      <c r="A346" s="474">
        <v>110</v>
      </c>
      <c r="B346" s="462" t="s">
        <v>33</v>
      </c>
      <c r="C346" s="605"/>
      <c r="D346" s="667"/>
      <c r="E346" s="470" t="e">
        <f>C346/'MNB100'!C$29</f>
        <v>#DIV/0!</v>
      </c>
    </row>
    <row r="347" spans="1:5">
      <c r="A347" s="474">
        <v>111</v>
      </c>
      <c r="B347" s="462" t="s">
        <v>33</v>
      </c>
      <c r="C347" s="605"/>
      <c r="D347" s="667"/>
      <c r="E347" s="470" t="e">
        <f>C347/'MNB100'!C$29</f>
        <v>#DIV/0!</v>
      </c>
    </row>
    <row r="348" spans="1:5">
      <c r="A348" s="474">
        <v>112</v>
      </c>
      <c r="B348" s="462" t="s">
        <v>33</v>
      </c>
      <c r="C348" s="605"/>
      <c r="D348" s="667"/>
      <c r="E348" s="470" t="e">
        <f>C348/'MNB100'!C$29</f>
        <v>#DIV/0!</v>
      </c>
    </row>
    <row r="349" spans="1:5">
      <c r="A349" s="474">
        <v>113</v>
      </c>
      <c r="B349" s="462" t="s">
        <v>33</v>
      </c>
      <c r="C349" s="605"/>
      <c r="D349" s="667"/>
      <c r="E349" s="470" t="e">
        <f>C349/'MNB100'!C$29</f>
        <v>#DIV/0!</v>
      </c>
    </row>
    <row r="350" spans="1:5">
      <c r="A350" s="474">
        <v>114</v>
      </c>
      <c r="B350" s="462" t="s">
        <v>33</v>
      </c>
      <c r="C350" s="605"/>
      <c r="D350" s="667"/>
      <c r="E350" s="470" t="e">
        <f>C350/'MNB100'!C$29</f>
        <v>#DIV/0!</v>
      </c>
    </row>
    <row r="351" spans="1:5">
      <c r="A351" s="474">
        <v>115</v>
      </c>
      <c r="B351" s="462" t="s">
        <v>33</v>
      </c>
      <c r="C351" s="605"/>
      <c r="D351" s="667"/>
      <c r="E351" s="470" t="e">
        <f>C351/'MNB100'!C$29</f>
        <v>#DIV/0!</v>
      </c>
    </row>
    <row r="352" spans="1:5">
      <c r="A352" s="474">
        <v>116</v>
      </c>
      <c r="B352" s="462" t="s">
        <v>33</v>
      </c>
      <c r="C352" s="605"/>
      <c r="D352" s="667"/>
      <c r="E352" s="470" t="e">
        <f>C352/'MNB100'!C$29</f>
        <v>#DIV/0!</v>
      </c>
    </row>
    <row r="353" spans="1:5">
      <c r="A353" s="474">
        <v>117</v>
      </c>
      <c r="B353" s="462" t="s">
        <v>33</v>
      </c>
      <c r="C353" s="605"/>
      <c r="D353" s="667"/>
      <c r="E353" s="470" t="e">
        <f>C353/'MNB100'!C$29</f>
        <v>#DIV/0!</v>
      </c>
    </row>
    <row r="354" spans="1:5">
      <c r="A354" s="474">
        <v>118</v>
      </c>
      <c r="B354" s="462" t="s">
        <v>33</v>
      </c>
      <c r="C354" s="605"/>
      <c r="D354" s="667"/>
      <c r="E354" s="470" t="e">
        <f>C354/'MNB100'!C$29</f>
        <v>#DIV/0!</v>
      </c>
    </row>
    <row r="355" spans="1:5">
      <c r="A355" s="474">
        <v>119</v>
      </c>
      <c r="B355" s="462" t="s">
        <v>33</v>
      </c>
      <c r="C355" s="605"/>
      <c r="D355" s="667"/>
      <c r="E355" s="470" t="e">
        <f>C355/'MNB100'!C$29</f>
        <v>#DIV/0!</v>
      </c>
    </row>
    <row r="356" spans="1:5">
      <c r="A356" s="474">
        <v>120</v>
      </c>
      <c r="B356" s="462" t="s">
        <v>33</v>
      </c>
      <c r="C356" s="605"/>
      <c r="D356" s="667"/>
      <c r="E356" s="470" t="e">
        <f>C356/'MNB100'!C$29</f>
        <v>#DIV/0!</v>
      </c>
    </row>
    <row r="357" spans="1:5">
      <c r="A357" s="474">
        <v>121</v>
      </c>
      <c r="B357" s="462" t="s">
        <v>33</v>
      </c>
      <c r="C357" s="605"/>
      <c r="D357" s="667"/>
      <c r="E357" s="470" t="e">
        <f>C357/'MNB100'!C$29</f>
        <v>#DIV/0!</v>
      </c>
    </row>
    <row r="358" spans="1:5">
      <c r="A358" s="474">
        <v>122</v>
      </c>
      <c r="B358" s="462" t="s">
        <v>33</v>
      </c>
      <c r="C358" s="605"/>
      <c r="D358" s="667"/>
      <c r="E358" s="470" t="e">
        <f>C358/'MNB100'!C$29</f>
        <v>#DIV/0!</v>
      </c>
    </row>
    <row r="359" spans="1:5">
      <c r="A359" s="474">
        <v>123</v>
      </c>
      <c r="B359" s="462" t="s">
        <v>33</v>
      </c>
      <c r="C359" s="605"/>
      <c r="D359" s="667"/>
      <c r="E359" s="470" t="e">
        <f>C359/'MNB100'!C$29</f>
        <v>#DIV/0!</v>
      </c>
    </row>
    <row r="360" spans="1:5">
      <c r="A360" s="474">
        <v>124</v>
      </c>
      <c r="B360" s="462" t="s">
        <v>33</v>
      </c>
      <c r="C360" s="605"/>
      <c r="D360" s="667"/>
      <c r="E360" s="470" t="e">
        <f>C360/'MNB100'!C$29</f>
        <v>#DIV/0!</v>
      </c>
    </row>
    <row r="361" spans="1:5">
      <c r="A361" s="474">
        <v>125</v>
      </c>
      <c r="B361" s="462" t="s">
        <v>33</v>
      </c>
      <c r="C361" s="605"/>
      <c r="D361" s="667"/>
      <c r="E361" s="470" t="e">
        <f>C361/'MNB100'!C$29</f>
        <v>#DIV/0!</v>
      </c>
    </row>
    <row r="362" spans="1:5">
      <c r="A362" s="474">
        <v>126</v>
      </c>
      <c r="B362" s="462" t="s">
        <v>33</v>
      </c>
      <c r="C362" s="605"/>
      <c r="D362" s="667"/>
      <c r="E362" s="470" t="e">
        <f>C362/'MNB100'!C$29</f>
        <v>#DIV/0!</v>
      </c>
    </row>
    <row r="363" spans="1:5">
      <c r="A363" s="474">
        <v>127</v>
      </c>
      <c r="B363" s="462" t="s">
        <v>33</v>
      </c>
      <c r="C363" s="605"/>
      <c r="D363" s="667"/>
      <c r="E363" s="470" t="e">
        <f>C363/'MNB100'!C$29</f>
        <v>#DIV/0!</v>
      </c>
    </row>
    <row r="364" spans="1:5">
      <c r="A364" s="474">
        <v>128</v>
      </c>
      <c r="B364" s="462" t="s">
        <v>33</v>
      </c>
      <c r="C364" s="605"/>
      <c r="D364" s="667"/>
      <c r="E364" s="470" t="e">
        <f>C364/'MNB100'!C$29</f>
        <v>#DIV/0!</v>
      </c>
    </row>
    <row r="365" spans="1:5">
      <c r="A365" s="474">
        <v>129</v>
      </c>
      <c r="B365" s="462" t="s">
        <v>33</v>
      </c>
      <c r="C365" s="605"/>
      <c r="D365" s="667"/>
      <c r="E365" s="470" t="e">
        <f>C365/'MNB100'!C$29</f>
        <v>#DIV/0!</v>
      </c>
    </row>
    <row r="366" spans="1:5">
      <c r="A366" s="474">
        <v>130</v>
      </c>
      <c r="B366" s="462" t="s">
        <v>33</v>
      </c>
      <c r="C366" s="605"/>
      <c r="D366" s="667"/>
      <c r="E366" s="470" t="e">
        <f>C366/'MNB100'!C$29</f>
        <v>#DIV/0!</v>
      </c>
    </row>
    <row r="367" spans="1:5">
      <c r="A367" s="474">
        <v>131</v>
      </c>
      <c r="B367" s="462" t="s">
        <v>33</v>
      </c>
      <c r="C367" s="605"/>
      <c r="D367" s="667"/>
      <c r="E367" s="470" t="e">
        <f>C367/'MNB100'!C$29</f>
        <v>#DIV/0!</v>
      </c>
    </row>
    <row r="368" spans="1:5">
      <c r="A368" s="474">
        <v>132</v>
      </c>
      <c r="B368" s="462" t="s">
        <v>33</v>
      </c>
      <c r="C368" s="605"/>
      <c r="D368" s="667"/>
      <c r="E368" s="470" t="e">
        <f>C368/'MNB100'!C$29</f>
        <v>#DIV/0!</v>
      </c>
    </row>
    <row r="369" spans="1:5">
      <c r="A369" s="474">
        <v>133</v>
      </c>
      <c r="B369" s="462" t="s">
        <v>33</v>
      </c>
      <c r="C369" s="605"/>
      <c r="D369" s="667"/>
      <c r="E369" s="470" t="e">
        <f>C369/'MNB100'!C$29</f>
        <v>#DIV/0!</v>
      </c>
    </row>
    <row r="370" spans="1:5">
      <c r="A370" s="474">
        <v>134</v>
      </c>
      <c r="B370" s="462" t="s">
        <v>33</v>
      </c>
      <c r="C370" s="605"/>
      <c r="D370" s="667"/>
      <c r="E370" s="470" t="e">
        <f>C370/'MNB100'!C$29</f>
        <v>#DIV/0!</v>
      </c>
    </row>
    <row r="371" spans="1:5">
      <c r="A371" s="474">
        <v>135</v>
      </c>
      <c r="B371" s="462" t="s">
        <v>33</v>
      </c>
      <c r="C371" s="605"/>
      <c r="D371" s="667"/>
      <c r="E371" s="470" t="e">
        <f>C371/'MNB100'!C$29</f>
        <v>#DIV/0!</v>
      </c>
    </row>
    <row r="372" spans="1:5">
      <c r="A372" s="474">
        <v>136</v>
      </c>
      <c r="B372" s="462" t="s">
        <v>33</v>
      </c>
      <c r="C372" s="605"/>
      <c r="D372" s="667"/>
      <c r="E372" s="470" t="e">
        <f>C372/'MNB100'!C$29</f>
        <v>#DIV/0!</v>
      </c>
    </row>
    <row r="373" spans="1:5">
      <c r="A373" s="474">
        <v>137</v>
      </c>
      <c r="B373" s="462" t="s">
        <v>33</v>
      </c>
      <c r="C373" s="605"/>
      <c r="D373" s="667"/>
      <c r="E373" s="470" t="e">
        <f>C373/'MNB100'!C$29</f>
        <v>#DIV/0!</v>
      </c>
    </row>
    <row r="374" spans="1:5">
      <c r="A374" s="474">
        <v>138</v>
      </c>
      <c r="B374" s="462" t="s">
        <v>33</v>
      </c>
      <c r="C374" s="605"/>
      <c r="D374" s="667"/>
      <c r="E374" s="470" t="e">
        <f>C374/'MNB100'!C$29</f>
        <v>#DIV/0!</v>
      </c>
    </row>
    <row r="375" spans="1:5">
      <c r="A375" s="474">
        <v>139</v>
      </c>
      <c r="B375" s="462" t="s">
        <v>33</v>
      </c>
      <c r="C375" s="605"/>
      <c r="D375" s="667"/>
      <c r="E375" s="470" t="e">
        <f>C375/'MNB100'!C$29</f>
        <v>#DIV/0!</v>
      </c>
    </row>
    <row r="376" spans="1:5">
      <c r="A376" s="474">
        <v>140</v>
      </c>
      <c r="B376" s="462" t="s">
        <v>33</v>
      </c>
      <c r="C376" s="605"/>
      <c r="D376" s="667"/>
      <c r="E376" s="470" t="e">
        <f>C376/'MNB100'!C$29</f>
        <v>#DIV/0!</v>
      </c>
    </row>
    <row r="377" spans="1:5">
      <c r="A377" s="474">
        <v>141</v>
      </c>
      <c r="B377" s="462" t="s">
        <v>33</v>
      </c>
      <c r="C377" s="605"/>
      <c r="D377" s="667"/>
      <c r="E377" s="470" t="e">
        <f>C377/'MNB100'!C$29</f>
        <v>#DIV/0!</v>
      </c>
    </row>
    <row r="378" spans="1:5">
      <c r="A378" s="474">
        <v>142</v>
      </c>
      <c r="B378" s="462" t="s">
        <v>33</v>
      </c>
      <c r="C378" s="605"/>
      <c r="D378" s="667"/>
      <c r="E378" s="470" t="e">
        <f>C378/'MNB100'!C$29</f>
        <v>#DIV/0!</v>
      </c>
    </row>
    <row r="379" spans="1:5">
      <c r="A379" s="474">
        <v>143</v>
      </c>
      <c r="B379" s="462" t="s">
        <v>33</v>
      </c>
      <c r="C379" s="605"/>
      <c r="D379" s="667"/>
      <c r="E379" s="470" t="e">
        <f>C379/'MNB100'!C$29</f>
        <v>#DIV/0!</v>
      </c>
    </row>
    <row r="380" spans="1:5">
      <c r="A380" s="474">
        <v>144</v>
      </c>
      <c r="B380" s="462" t="s">
        <v>33</v>
      </c>
      <c r="C380" s="605"/>
      <c r="D380" s="667"/>
      <c r="E380" s="470" t="e">
        <f>C380/'MNB100'!C$29</f>
        <v>#DIV/0!</v>
      </c>
    </row>
    <row r="381" spans="1:5">
      <c r="A381" s="474">
        <v>145</v>
      </c>
      <c r="B381" s="462" t="s">
        <v>33</v>
      </c>
      <c r="C381" s="605"/>
      <c r="D381" s="667"/>
      <c r="E381" s="470" t="e">
        <f>C381/'MNB100'!C$29</f>
        <v>#DIV/0!</v>
      </c>
    </row>
    <row r="382" spans="1:5">
      <c r="A382" s="474">
        <v>146</v>
      </c>
      <c r="B382" s="462" t="s">
        <v>33</v>
      </c>
      <c r="C382" s="605"/>
      <c r="D382" s="667"/>
      <c r="E382" s="470" t="e">
        <f>C382/'MNB100'!C$29</f>
        <v>#DIV/0!</v>
      </c>
    </row>
    <row r="383" spans="1:5">
      <c r="A383" s="474">
        <v>147</v>
      </c>
      <c r="B383" s="462" t="s">
        <v>33</v>
      </c>
      <c r="C383" s="605"/>
      <c r="D383" s="667"/>
      <c r="E383" s="470" t="e">
        <f>C383/'MNB100'!C$29</f>
        <v>#DIV/0!</v>
      </c>
    </row>
    <row r="384" spans="1:5">
      <c r="A384" s="474">
        <v>148</v>
      </c>
      <c r="B384" s="462" t="s">
        <v>33</v>
      </c>
      <c r="C384" s="605"/>
      <c r="D384" s="667"/>
      <c r="E384" s="470" t="e">
        <f>C384/'MNB100'!C$29</f>
        <v>#DIV/0!</v>
      </c>
    </row>
    <row r="385" spans="1:5">
      <c r="A385" s="474">
        <v>149</v>
      </c>
      <c r="B385" s="462" t="s">
        <v>33</v>
      </c>
      <c r="C385" s="605"/>
      <c r="D385" s="667"/>
      <c r="E385" s="470" t="e">
        <f>C385/'MNB100'!C$29</f>
        <v>#DIV/0!</v>
      </c>
    </row>
    <row r="386" spans="1:5">
      <c r="A386" s="474">
        <v>150</v>
      </c>
      <c r="B386" s="462" t="s">
        <v>33</v>
      </c>
      <c r="C386" s="605"/>
      <c r="D386" s="667"/>
      <c r="E386" s="470" t="e">
        <f>C386/'MNB100'!C$29</f>
        <v>#DIV/0!</v>
      </c>
    </row>
    <row r="387" spans="1:5">
      <c r="A387" s="474">
        <v>151</v>
      </c>
      <c r="B387" s="462" t="s">
        <v>33</v>
      </c>
      <c r="C387" s="605"/>
      <c r="D387" s="667"/>
      <c r="E387" s="470" t="e">
        <f>C387/'MNB100'!C$29</f>
        <v>#DIV/0!</v>
      </c>
    </row>
    <row r="388" spans="1:5">
      <c r="A388" s="474">
        <v>152</v>
      </c>
      <c r="B388" s="462" t="s">
        <v>33</v>
      </c>
      <c r="C388" s="605"/>
      <c r="D388" s="667"/>
      <c r="E388" s="470" t="e">
        <f>C388/'MNB100'!C$29</f>
        <v>#DIV/0!</v>
      </c>
    </row>
    <row r="389" spans="1:5">
      <c r="A389" s="474">
        <v>153</v>
      </c>
      <c r="B389" s="462" t="s">
        <v>33</v>
      </c>
      <c r="C389" s="605"/>
      <c r="D389" s="667"/>
      <c r="E389" s="470" t="e">
        <f>C389/'MNB100'!C$29</f>
        <v>#DIV/0!</v>
      </c>
    </row>
    <row r="390" spans="1:5">
      <c r="A390" s="474">
        <v>154</v>
      </c>
      <c r="B390" s="462" t="s">
        <v>33</v>
      </c>
      <c r="C390" s="605"/>
      <c r="D390" s="667"/>
      <c r="E390" s="470" t="e">
        <f>C390/'MNB100'!C$29</f>
        <v>#DIV/0!</v>
      </c>
    </row>
    <row r="391" spans="1:5">
      <c r="A391" s="474">
        <v>155</v>
      </c>
      <c r="B391" s="462" t="s">
        <v>33</v>
      </c>
      <c r="C391" s="605"/>
      <c r="D391" s="667"/>
      <c r="E391" s="470" t="e">
        <f>C391/'MNB100'!C$29</f>
        <v>#DIV/0!</v>
      </c>
    </row>
    <row r="392" spans="1:5">
      <c r="A392" s="474">
        <v>156</v>
      </c>
      <c r="B392" s="462" t="s">
        <v>33</v>
      </c>
      <c r="C392" s="605"/>
      <c r="D392" s="667"/>
      <c r="E392" s="470" t="e">
        <f>C392/'MNB100'!C$29</f>
        <v>#DIV/0!</v>
      </c>
    </row>
    <row r="393" spans="1:5">
      <c r="A393" s="474">
        <v>157</v>
      </c>
      <c r="B393" s="462" t="s">
        <v>33</v>
      </c>
      <c r="C393" s="605"/>
      <c r="D393" s="667"/>
      <c r="E393" s="470" t="e">
        <f>C393/'MNB100'!C$29</f>
        <v>#DIV/0!</v>
      </c>
    </row>
    <row r="394" spans="1:5">
      <c r="A394" s="474">
        <v>158</v>
      </c>
      <c r="B394" s="462" t="s">
        <v>33</v>
      </c>
      <c r="C394" s="605"/>
      <c r="D394" s="667"/>
      <c r="E394" s="470" t="e">
        <f>C394/'MNB100'!C$29</f>
        <v>#DIV/0!</v>
      </c>
    </row>
    <row r="395" spans="1:5">
      <c r="A395" s="474">
        <v>159</v>
      </c>
      <c r="B395" s="462" t="s">
        <v>33</v>
      </c>
      <c r="C395" s="605"/>
      <c r="D395" s="667"/>
      <c r="E395" s="470" t="e">
        <f>C395/'MNB100'!C$29</f>
        <v>#DIV/0!</v>
      </c>
    </row>
    <row r="396" spans="1:5">
      <c r="A396" s="474">
        <v>160</v>
      </c>
      <c r="B396" s="462" t="s">
        <v>33</v>
      </c>
      <c r="C396" s="605"/>
      <c r="D396" s="667"/>
      <c r="E396" s="470" t="e">
        <f>C396/'MNB100'!C$29</f>
        <v>#DIV/0!</v>
      </c>
    </row>
    <row r="397" spans="1:5">
      <c r="A397" s="474">
        <v>161</v>
      </c>
      <c r="B397" s="462" t="s">
        <v>33</v>
      </c>
      <c r="C397" s="605"/>
      <c r="D397" s="667"/>
      <c r="E397" s="470" t="e">
        <f>C397/'MNB100'!C$29</f>
        <v>#DIV/0!</v>
      </c>
    </row>
    <row r="398" spans="1:5">
      <c r="A398" s="474">
        <v>162</v>
      </c>
      <c r="B398" s="462" t="s">
        <v>33</v>
      </c>
      <c r="C398" s="605"/>
      <c r="D398" s="667"/>
      <c r="E398" s="470" t="e">
        <f>C398/'MNB100'!C$29</f>
        <v>#DIV/0!</v>
      </c>
    </row>
    <row r="399" spans="1:5">
      <c r="A399" s="474">
        <v>163</v>
      </c>
      <c r="B399" s="462" t="s">
        <v>33</v>
      </c>
      <c r="C399" s="605"/>
      <c r="D399" s="667"/>
      <c r="E399" s="470" t="e">
        <f>C399/'MNB100'!C$29</f>
        <v>#DIV/0!</v>
      </c>
    </row>
    <row r="400" spans="1:5">
      <c r="A400" s="474">
        <v>164</v>
      </c>
      <c r="B400" s="462" t="s">
        <v>33</v>
      </c>
      <c r="C400" s="605"/>
      <c r="D400" s="667"/>
      <c r="E400" s="470" t="e">
        <f>C400/'MNB100'!C$29</f>
        <v>#DIV/0!</v>
      </c>
    </row>
    <row r="401" spans="1:5">
      <c r="A401" s="474">
        <v>165</v>
      </c>
      <c r="B401" s="462" t="s">
        <v>33</v>
      </c>
      <c r="C401" s="605"/>
      <c r="D401" s="667"/>
      <c r="E401" s="470" t="e">
        <f>C401/'MNB100'!C$29</f>
        <v>#DIV/0!</v>
      </c>
    </row>
    <row r="402" spans="1:5">
      <c r="A402" s="474">
        <v>166</v>
      </c>
      <c r="B402" s="462" t="s">
        <v>33</v>
      </c>
      <c r="C402" s="605"/>
      <c r="D402" s="667"/>
      <c r="E402" s="470" t="e">
        <f>C402/'MNB100'!C$29</f>
        <v>#DIV/0!</v>
      </c>
    </row>
    <row r="403" spans="1:5">
      <c r="A403" s="474">
        <v>167</v>
      </c>
      <c r="B403" s="462" t="s">
        <v>33</v>
      </c>
      <c r="C403" s="605"/>
      <c r="D403" s="667"/>
      <c r="E403" s="470" t="e">
        <f>C403/'MNB100'!C$29</f>
        <v>#DIV/0!</v>
      </c>
    </row>
    <row r="404" spans="1:5">
      <c r="A404" s="474">
        <v>168</v>
      </c>
      <c r="B404" s="462" t="s">
        <v>33</v>
      </c>
      <c r="C404" s="605"/>
      <c r="D404" s="667"/>
      <c r="E404" s="470" t="e">
        <f>C404/'MNB100'!C$29</f>
        <v>#DIV/0!</v>
      </c>
    </row>
    <row r="405" spans="1:5">
      <c r="A405" s="474">
        <v>169</v>
      </c>
      <c r="B405" s="462" t="s">
        <v>33</v>
      </c>
      <c r="C405" s="605"/>
      <c r="D405" s="667"/>
      <c r="E405" s="470" t="e">
        <f>C405/'MNB100'!C$29</f>
        <v>#DIV/0!</v>
      </c>
    </row>
    <row r="406" spans="1:5">
      <c r="A406" s="474">
        <v>170</v>
      </c>
      <c r="B406" s="462" t="s">
        <v>33</v>
      </c>
      <c r="C406" s="605"/>
      <c r="D406" s="667"/>
      <c r="E406" s="470" t="e">
        <f>C406/'MNB100'!C$29</f>
        <v>#DIV/0!</v>
      </c>
    </row>
    <row r="407" spans="1:5">
      <c r="A407" s="474">
        <v>171</v>
      </c>
      <c r="B407" s="462" t="s">
        <v>33</v>
      </c>
      <c r="C407" s="605"/>
      <c r="D407" s="667"/>
      <c r="E407" s="470" t="e">
        <f>C407/'MNB100'!C$29</f>
        <v>#DIV/0!</v>
      </c>
    </row>
    <row r="408" spans="1:5">
      <c r="A408" s="474">
        <v>172</v>
      </c>
      <c r="B408" s="462" t="s">
        <v>33</v>
      </c>
      <c r="C408" s="605"/>
      <c r="D408" s="667"/>
      <c r="E408" s="470" t="e">
        <f>C408/'MNB100'!C$29</f>
        <v>#DIV/0!</v>
      </c>
    </row>
    <row r="409" spans="1:5">
      <c r="A409" s="474">
        <v>173</v>
      </c>
      <c r="B409" s="462" t="s">
        <v>33</v>
      </c>
      <c r="C409" s="605"/>
      <c r="D409" s="667"/>
      <c r="E409" s="470" t="e">
        <f>C409/'MNB100'!C$29</f>
        <v>#DIV/0!</v>
      </c>
    </row>
    <row r="410" spans="1:5">
      <c r="A410" s="474">
        <v>174</v>
      </c>
      <c r="B410" s="462" t="s">
        <v>33</v>
      </c>
      <c r="C410" s="605"/>
      <c r="D410" s="667"/>
      <c r="E410" s="470" t="e">
        <f>C410/'MNB100'!C$29</f>
        <v>#DIV/0!</v>
      </c>
    </row>
    <row r="411" spans="1:5">
      <c r="A411" s="474">
        <v>175</v>
      </c>
      <c r="B411" s="462" t="s">
        <v>33</v>
      </c>
      <c r="C411" s="605"/>
      <c r="D411" s="667"/>
      <c r="E411" s="470" t="e">
        <f>C411/'MNB100'!C$29</f>
        <v>#DIV/0!</v>
      </c>
    </row>
    <row r="412" spans="1:5">
      <c r="A412" s="474">
        <v>176</v>
      </c>
      <c r="B412" s="462" t="s">
        <v>33</v>
      </c>
      <c r="C412" s="605"/>
      <c r="D412" s="667"/>
      <c r="E412" s="470" t="e">
        <f>C412/'MNB100'!C$29</f>
        <v>#DIV/0!</v>
      </c>
    </row>
    <row r="413" spans="1:5">
      <c r="A413" s="474">
        <v>177</v>
      </c>
      <c r="B413" s="462" t="s">
        <v>33</v>
      </c>
      <c r="C413" s="605"/>
      <c r="D413" s="667"/>
      <c r="E413" s="470" t="e">
        <f>C413/'MNB100'!C$29</f>
        <v>#DIV/0!</v>
      </c>
    </row>
    <row r="414" spans="1:5">
      <c r="A414" s="474">
        <v>178</v>
      </c>
      <c r="B414" s="462" t="s">
        <v>33</v>
      </c>
      <c r="C414" s="605"/>
      <c r="D414" s="667"/>
      <c r="E414" s="470" t="e">
        <f>C414/'MNB100'!C$29</f>
        <v>#DIV/0!</v>
      </c>
    </row>
    <row r="415" spans="1:5">
      <c r="A415" s="474">
        <v>179</v>
      </c>
      <c r="B415" s="462" t="s">
        <v>33</v>
      </c>
      <c r="C415" s="605"/>
      <c r="D415" s="667"/>
      <c r="E415" s="470" t="e">
        <f>C415/'MNB100'!C$29</f>
        <v>#DIV/0!</v>
      </c>
    </row>
    <row r="416" spans="1:5">
      <c r="A416" s="474">
        <v>180</v>
      </c>
      <c r="B416" s="462" t="s">
        <v>33</v>
      </c>
      <c r="C416" s="605"/>
      <c r="D416" s="667"/>
      <c r="E416" s="470" t="e">
        <f>C416/'MNB100'!C$29</f>
        <v>#DIV/0!</v>
      </c>
    </row>
    <row r="417" spans="1:5">
      <c r="A417" s="474">
        <v>181</v>
      </c>
      <c r="B417" s="462" t="s">
        <v>33</v>
      </c>
      <c r="C417" s="605"/>
      <c r="D417" s="667"/>
      <c r="E417" s="470" t="e">
        <f>C417/'MNB100'!C$29</f>
        <v>#DIV/0!</v>
      </c>
    </row>
    <row r="418" spans="1:5">
      <c r="A418" s="474">
        <v>182</v>
      </c>
      <c r="B418" s="462" t="s">
        <v>33</v>
      </c>
      <c r="C418" s="605"/>
      <c r="D418" s="667"/>
      <c r="E418" s="470" t="e">
        <f>C418/'MNB100'!C$29</f>
        <v>#DIV/0!</v>
      </c>
    </row>
    <row r="419" spans="1:5">
      <c r="A419" s="474">
        <v>183</v>
      </c>
      <c r="B419" s="462" t="s">
        <v>33</v>
      </c>
      <c r="C419" s="605"/>
      <c r="D419" s="667"/>
      <c r="E419" s="470" t="e">
        <f>C419/'MNB100'!C$29</f>
        <v>#DIV/0!</v>
      </c>
    </row>
    <row r="420" spans="1:5">
      <c r="A420" s="474">
        <v>184</v>
      </c>
      <c r="B420" s="462" t="s">
        <v>33</v>
      </c>
      <c r="C420" s="605"/>
      <c r="D420" s="667"/>
      <c r="E420" s="470" t="e">
        <f>C420/'MNB100'!C$29</f>
        <v>#DIV/0!</v>
      </c>
    </row>
    <row r="421" spans="1:5">
      <c r="A421" s="474">
        <v>185</v>
      </c>
      <c r="B421" s="462" t="s">
        <v>33</v>
      </c>
      <c r="C421" s="605"/>
      <c r="D421" s="667"/>
      <c r="E421" s="470" t="e">
        <f>C421/'MNB100'!C$29</f>
        <v>#DIV/0!</v>
      </c>
    </row>
    <row r="422" spans="1:5">
      <c r="A422" s="474">
        <v>186</v>
      </c>
      <c r="B422" s="462" t="s">
        <v>33</v>
      </c>
      <c r="C422" s="605"/>
      <c r="D422" s="667"/>
      <c r="E422" s="470" t="e">
        <f>C422/'MNB100'!C$29</f>
        <v>#DIV/0!</v>
      </c>
    </row>
    <row r="423" spans="1:5">
      <c r="A423" s="474">
        <v>187</v>
      </c>
      <c r="B423" s="462" t="s">
        <v>33</v>
      </c>
      <c r="C423" s="605"/>
      <c r="D423" s="667"/>
      <c r="E423" s="470" t="e">
        <f>C423/'MNB100'!C$29</f>
        <v>#DIV/0!</v>
      </c>
    </row>
    <row r="424" spans="1:5">
      <c r="A424" s="474">
        <v>188</v>
      </c>
      <c r="B424" s="462" t="s">
        <v>33</v>
      </c>
      <c r="C424" s="605"/>
      <c r="D424" s="667"/>
      <c r="E424" s="470" t="e">
        <f>C424/'MNB100'!C$29</f>
        <v>#DIV/0!</v>
      </c>
    </row>
    <row r="425" spans="1:5">
      <c r="A425" s="474">
        <v>189</v>
      </c>
      <c r="B425" s="462" t="s">
        <v>33</v>
      </c>
      <c r="C425" s="605"/>
      <c r="D425" s="667"/>
      <c r="E425" s="470" t="e">
        <f>C425/'MNB100'!C$29</f>
        <v>#DIV/0!</v>
      </c>
    </row>
    <row r="426" spans="1:5">
      <c r="A426" s="474">
        <v>190</v>
      </c>
      <c r="B426" s="462" t="s">
        <v>33</v>
      </c>
      <c r="C426" s="605"/>
      <c r="D426" s="667"/>
      <c r="E426" s="470" t="e">
        <f>C426/'MNB100'!C$29</f>
        <v>#DIV/0!</v>
      </c>
    </row>
    <row r="427" spans="1:5">
      <c r="A427" s="474">
        <v>191</v>
      </c>
      <c r="B427" s="462" t="s">
        <v>33</v>
      </c>
      <c r="C427" s="605"/>
      <c r="D427" s="667"/>
      <c r="E427" s="470" t="e">
        <f>C427/'MNB100'!C$29</f>
        <v>#DIV/0!</v>
      </c>
    </row>
    <row r="428" spans="1:5">
      <c r="A428" s="474">
        <v>192</v>
      </c>
      <c r="B428" s="462" t="s">
        <v>33</v>
      </c>
      <c r="C428" s="605"/>
      <c r="D428" s="667"/>
      <c r="E428" s="470" t="e">
        <f>C428/'MNB100'!C$29</f>
        <v>#DIV/0!</v>
      </c>
    </row>
    <row r="429" spans="1:5">
      <c r="A429" s="474">
        <v>193</v>
      </c>
      <c r="B429" s="462" t="s">
        <v>33</v>
      </c>
      <c r="C429" s="605"/>
      <c r="D429" s="667"/>
      <c r="E429" s="470" t="e">
        <f>C429/'MNB100'!C$29</f>
        <v>#DIV/0!</v>
      </c>
    </row>
    <row r="430" spans="1:5">
      <c r="A430" s="474">
        <v>194</v>
      </c>
      <c r="B430" s="462" t="s">
        <v>33</v>
      </c>
      <c r="C430" s="605"/>
      <c r="D430" s="667"/>
      <c r="E430" s="470" t="e">
        <f>C430/'MNB100'!C$29</f>
        <v>#DIV/0!</v>
      </c>
    </row>
    <row r="431" spans="1:5">
      <c r="A431" s="474">
        <v>195</v>
      </c>
      <c r="B431" s="462" t="s">
        <v>33</v>
      </c>
      <c r="C431" s="605"/>
      <c r="D431" s="667"/>
      <c r="E431" s="470" t="e">
        <f>C431/'MNB100'!C$29</f>
        <v>#DIV/0!</v>
      </c>
    </row>
    <row r="432" spans="1:5">
      <c r="A432" s="474">
        <v>196</v>
      </c>
      <c r="B432" s="462" t="s">
        <v>33</v>
      </c>
      <c r="C432" s="605"/>
      <c r="D432" s="667"/>
      <c r="E432" s="470" t="e">
        <f>C432/'MNB100'!C$29</f>
        <v>#DIV/0!</v>
      </c>
    </row>
    <row r="433" spans="1:5">
      <c r="A433" s="474">
        <v>197</v>
      </c>
      <c r="B433" s="462" t="s">
        <v>33</v>
      </c>
      <c r="C433" s="605"/>
      <c r="D433" s="667"/>
      <c r="E433" s="470" t="e">
        <f>C433/'MNB100'!C$29</f>
        <v>#DIV/0!</v>
      </c>
    </row>
    <row r="434" spans="1:5">
      <c r="A434" s="474">
        <v>198</v>
      </c>
      <c r="B434" s="462" t="s">
        <v>33</v>
      </c>
      <c r="C434" s="605"/>
      <c r="D434" s="667"/>
      <c r="E434" s="470" t="e">
        <f>C434/'MNB100'!C$29</f>
        <v>#DIV/0!</v>
      </c>
    </row>
    <row r="435" spans="1:5">
      <c r="A435" s="474">
        <v>199</v>
      </c>
      <c r="B435" s="462" t="s">
        <v>33</v>
      </c>
      <c r="C435" s="605"/>
      <c r="D435" s="667"/>
      <c r="E435" s="470" t="e">
        <f>C435/'MNB100'!C$29</f>
        <v>#DIV/0!</v>
      </c>
    </row>
    <row r="436" spans="1:5">
      <c r="A436" s="474">
        <v>200</v>
      </c>
      <c r="B436" s="462" t="s">
        <v>33</v>
      </c>
      <c r="C436" s="605"/>
      <c r="D436" s="667"/>
      <c r="E436" s="470" t="e">
        <f>C436/'MNB100'!C$29</f>
        <v>#DIV/0!</v>
      </c>
    </row>
    <row r="437" spans="1:5" s="468" customFormat="1" ht="30" customHeight="1">
      <c r="A437" s="329" t="s">
        <v>202</v>
      </c>
      <c r="B437" s="329" t="str">
        <f>IF(OR(B5="Microfinance Company (Deposit-Taking)",B5="Microfinance Company (Non Deposit-Taking)"), "LOANS EXCEEDING 5% OF SHAREHOLDER'S FUND (UNSECURED)","LOANS EXCEEDING 10% OF SHAREHOLDER'S FUND (UNSECURED)")</f>
        <v>LOANS EXCEEDING 10% OF SHAREHOLDER'S FUND (UNSECURED)</v>
      </c>
      <c r="C437" s="464" t="s">
        <v>33</v>
      </c>
      <c r="D437" s="465" t="s">
        <v>33</v>
      </c>
      <c r="E437" s="464"/>
    </row>
    <row r="438" spans="1:5" s="468" customFormat="1" ht="12.75">
      <c r="A438" s="168" t="s">
        <v>890</v>
      </c>
      <c r="B438" s="168" t="s">
        <v>896</v>
      </c>
      <c r="C438" s="458" t="s">
        <v>2038</v>
      </c>
      <c r="D438" s="457" t="s">
        <v>892</v>
      </c>
      <c r="E438" s="444" t="s">
        <v>2179</v>
      </c>
    </row>
    <row r="439" spans="1:5" s="468" customFormat="1" ht="12.75">
      <c r="A439" s="466"/>
      <c r="B439" s="459" t="s">
        <v>106</v>
      </c>
      <c r="C439" s="421">
        <f>SUM(C440:C639)</f>
        <v>0</v>
      </c>
      <c r="D439" s="460" t="s">
        <v>33</v>
      </c>
      <c r="E439" s="467"/>
    </row>
    <row r="440" spans="1:5" s="468" customFormat="1" ht="12.75">
      <c r="A440" s="474">
        <v>1</v>
      </c>
      <c r="B440" s="462" t="s">
        <v>33</v>
      </c>
      <c r="C440" s="605"/>
      <c r="D440" s="667"/>
      <c r="E440" s="470" t="e">
        <f>C440/'MNB100'!C$29</f>
        <v>#DIV/0!</v>
      </c>
    </row>
    <row r="441" spans="1:5">
      <c r="A441" s="474">
        <v>2</v>
      </c>
      <c r="B441" s="462" t="s">
        <v>33</v>
      </c>
      <c r="C441" s="605"/>
      <c r="D441" s="667"/>
      <c r="E441" s="470" t="e">
        <f>C441/'MNB100'!C$29</f>
        <v>#DIV/0!</v>
      </c>
    </row>
    <row r="442" spans="1:5">
      <c r="A442" s="474">
        <v>3</v>
      </c>
      <c r="B442" s="462" t="s">
        <v>33</v>
      </c>
      <c r="C442" s="605"/>
      <c r="D442" s="667"/>
      <c r="E442" s="470" t="e">
        <f>C442/'MNB100'!C$29</f>
        <v>#DIV/0!</v>
      </c>
    </row>
    <row r="443" spans="1:5">
      <c r="A443" s="474">
        <v>4</v>
      </c>
      <c r="B443" s="462" t="s">
        <v>33</v>
      </c>
      <c r="C443" s="605"/>
      <c r="D443" s="667"/>
      <c r="E443" s="470" t="e">
        <f>C443/'MNB100'!C$29</f>
        <v>#DIV/0!</v>
      </c>
    </row>
    <row r="444" spans="1:5">
      <c r="A444" s="474">
        <v>5</v>
      </c>
      <c r="B444" s="462" t="s">
        <v>33</v>
      </c>
      <c r="C444" s="605"/>
      <c r="D444" s="667"/>
      <c r="E444" s="470" t="e">
        <f>C444/'MNB100'!C$29</f>
        <v>#DIV/0!</v>
      </c>
    </row>
    <row r="445" spans="1:5">
      <c r="A445" s="474">
        <v>6</v>
      </c>
      <c r="B445" s="462" t="s">
        <v>33</v>
      </c>
      <c r="C445" s="605"/>
      <c r="D445" s="667"/>
      <c r="E445" s="470" t="e">
        <f>C445/'MNB100'!C$29</f>
        <v>#DIV/0!</v>
      </c>
    </row>
    <row r="446" spans="1:5">
      <c r="A446" s="474">
        <v>7</v>
      </c>
      <c r="B446" s="462" t="s">
        <v>33</v>
      </c>
      <c r="C446" s="605"/>
      <c r="D446" s="667"/>
      <c r="E446" s="470" t="e">
        <f>C446/'MNB100'!C$29</f>
        <v>#DIV/0!</v>
      </c>
    </row>
    <row r="447" spans="1:5">
      <c r="A447" s="474">
        <v>8</v>
      </c>
      <c r="B447" s="462" t="s">
        <v>33</v>
      </c>
      <c r="C447" s="605"/>
      <c r="D447" s="667"/>
      <c r="E447" s="470" t="e">
        <f>C447/'MNB100'!C$29</f>
        <v>#DIV/0!</v>
      </c>
    </row>
    <row r="448" spans="1:5">
      <c r="A448" s="474">
        <v>9</v>
      </c>
      <c r="B448" s="462" t="s">
        <v>33</v>
      </c>
      <c r="C448" s="605"/>
      <c r="D448" s="667"/>
      <c r="E448" s="470" t="e">
        <f>C448/'MNB100'!C$29</f>
        <v>#DIV/0!</v>
      </c>
    </row>
    <row r="449" spans="1:5">
      <c r="A449" s="474">
        <v>10</v>
      </c>
      <c r="B449" s="462" t="s">
        <v>33</v>
      </c>
      <c r="C449" s="605"/>
      <c r="D449" s="667"/>
      <c r="E449" s="470" t="e">
        <f>C449/'MNB100'!C$29</f>
        <v>#DIV/0!</v>
      </c>
    </row>
    <row r="450" spans="1:5">
      <c r="A450" s="474">
        <v>11</v>
      </c>
      <c r="B450" s="462" t="s">
        <v>33</v>
      </c>
      <c r="C450" s="605"/>
      <c r="D450" s="667"/>
      <c r="E450" s="470" t="e">
        <f>C450/'MNB100'!C$29</f>
        <v>#DIV/0!</v>
      </c>
    </row>
    <row r="451" spans="1:5">
      <c r="A451" s="474">
        <v>12</v>
      </c>
      <c r="B451" s="462" t="s">
        <v>33</v>
      </c>
      <c r="C451" s="605"/>
      <c r="D451" s="667"/>
      <c r="E451" s="470" t="e">
        <f>C451/'MNB100'!C$29</f>
        <v>#DIV/0!</v>
      </c>
    </row>
    <row r="452" spans="1:5">
      <c r="A452" s="474">
        <v>13</v>
      </c>
      <c r="B452" s="462" t="s">
        <v>33</v>
      </c>
      <c r="C452" s="605"/>
      <c r="D452" s="667"/>
      <c r="E452" s="470" t="e">
        <f>C452/'MNB100'!C$29</f>
        <v>#DIV/0!</v>
      </c>
    </row>
    <row r="453" spans="1:5">
      <c r="A453" s="474">
        <v>14</v>
      </c>
      <c r="B453" s="462" t="s">
        <v>33</v>
      </c>
      <c r="C453" s="605"/>
      <c r="D453" s="667"/>
      <c r="E453" s="470" t="e">
        <f>C453/'MNB100'!C$29</f>
        <v>#DIV/0!</v>
      </c>
    </row>
    <row r="454" spans="1:5">
      <c r="A454" s="474">
        <v>15</v>
      </c>
      <c r="B454" s="462" t="s">
        <v>33</v>
      </c>
      <c r="C454" s="605"/>
      <c r="D454" s="667"/>
      <c r="E454" s="470" t="e">
        <f>C454/'MNB100'!C$29</f>
        <v>#DIV/0!</v>
      </c>
    </row>
    <row r="455" spans="1:5">
      <c r="A455" s="474">
        <v>16</v>
      </c>
      <c r="B455" s="462" t="s">
        <v>33</v>
      </c>
      <c r="C455" s="605"/>
      <c r="D455" s="667"/>
      <c r="E455" s="470" t="e">
        <f>C455/'MNB100'!C$29</f>
        <v>#DIV/0!</v>
      </c>
    </row>
    <row r="456" spans="1:5">
      <c r="A456" s="474">
        <v>17</v>
      </c>
      <c r="B456" s="462" t="s">
        <v>33</v>
      </c>
      <c r="C456" s="605"/>
      <c r="D456" s="667"/>
      <c r="E456" s="470" t="e">
        <f>C456/'MNB100'!C$29</f>
        <v>#DIV/0!</v>
      </c>
    </row>
    <row r="457" spans="1:5">
      <c r="A457" s="474">
        <v>18</v>
      </c>
      <c r="B457" s="462" t="s">
        <v>33</v>
      </c>
      <c r="C457" s="605"/>
      <c r="D457" s="667"/>
      <c r="E457" s="470" t="e">
        <f>C457/'MNB100'!C$29</f>
        <v>#DIV/0!</v>
      </c>
    </row>
    <row r="458" spans="1:5">
      <c r="A458" s="474">
        <v>19</v>
      </c>
      <c r="B458" s="462" t="s">
        <v>33</v>
      </c>
      <c r="C458" s="605"/>
      <c r="D458" s="667"/>
      <c r="E458" s="470" t="e">
        <f>C458/'MNB100'!C$29</f>
        <v>#DIV/0!</v>
      </c>
    </row>
    <row r="459" spans="1:5">
      <c r="A459" s="474">
        <v>20</v>
      </c>
      <c r="B459" s="462" t="s">
        <v>33</v>
      </c>
      <c r="C459" s="605"/>
      <c r="D459" s="667"/>
      <c r="E459" s="470" t="e">
        <f>C459/'MNB100'!C$29</f>
        <v>#DIV/0!</v>
      </c>
    </row>
    <row r="460" spans="1:5">
      <c r="A460" s="474">
        <v>21</v>
      </c>
      <c r="B460" s="462" t="s">
        <v>33</v>
      </c>
      <c r="C460" s="605"/>
      <c r="D460" s="667"/>
      <c r="E460" s="470" t="e">
        <f>C460/'MNB100'!C$29</f>
        <v>#DIV/0!</v>
      </c>
    </row>
    <row r="461" spans="1:5">
      <c r="A461" s="474">
        <v>22</v>
      </c>
      <c r="B461" s="462" t="s">
        <v>33</v>
      </c>
      <c r="C461" s="605"/>
      <c r="D461" s="667"/>
      <c r="E461" s="470" t="e">
        <f>C461/'MNB100'!C$29</f>
        <v>#DIV/0!</v>
      </c>
    </row>
    <row r="462" spans="1:5">
      <c r="A462" s="474">
        <v>23</v>
      </c>
      <c r="B462" s="462" t="s">
        <v>33</v>
      </c>
      <c r="C462" s="605"/>
      <c r="D462" s="667"/>
      <c r="E462" s="470" t="e">
        <f>C462/'MNB100'!C$29</f>
        <v>#DIV/0!</v>
      </c>
    </row>
    <row r="463" spans="1:5">
      <c r="A463" s="474">
        <v>24</v>
      </c>
      <c r="B463" s="462" t="s">
        <v>33</v>
      </c>
      <c r="C463" s="605"/>
      <c r="D463" s="667"/>
      <c r="E463" s="470" t="e">
        <f>C463/'MNB100'!C$29</f>
        <v>#DIV/0!</v>
      </c>
    </row>
    <row r="464" spans="1:5">
      <c r="A464" s="474">
        <v>25</v>
      </c>
      <c r="B464" s="462" t="s">
        <v>33</v>
      </c>
      <c r="C464" s="605"/>
      <c r="D464" s="667"/>
      <c r="E464" s="470" t="e">
        <f>C464/'MNB100'!C$29</f>
        <v>#DIV/0!</v>
      </c>
    </row>
    <row r="465" spans="1:5">
      <c r="A465" s="474">
        <v>26</v>
      </c>
      <c r="B465" s="462" t="s">
        <v>33</v>
      </c>
      <c r="C465" s="605"/>
      <c r="D465" s="667"/>
      <c r="E465" s="470" t="e">
        <f>C465/'MNB100'!C$29</f>
        <v>#DIV/0!</v>
      </c>
    </row>
    <row r="466" spans="1:5">
      <c r="A466" s="474">
        <v>27</v>
      </c>
      <c r="B466" s="462" t="s">
        <v>33</v>
      </c>
      <c r="C466" s="605"/>
      <c r="D466" s="667"/>
      <c r="E466" s="470" t="e">
        <f>C466/'MNB100'!C$29</f>
        <v>#DIV/0!</v>
      </c>
    </row>
    <row r="467" spans="1:5">
      <c r="A467" s="474">
        <v>28</v>
      </c>
      <c r="B467" s="462" t="s">
        <v>33</v>
      </c>
      <c r="C467" s="605"/>
      <c r="D467" s="667"/>
      <c r="E467" s="470" t="e">
        <f>C467/'MNB100'!C$29</f>
        <v>#DIV/0!</v>
      </c>
    </row>
    <row r="468" spans="1:5">
      <c r="A468" s="474">
        <v>29</v>
      </c>
      <c r="B468" s="462" t="s">
        <v>33</v>
      </c>
      <c r="C468" s="605"/>
      <c r="D468" s="667"/>
      <c r="E468" s="470" t="e">
        <f>C468/'MNB100'!C$29</f>
        <v>#DIV/0!</v>
      </c>
    </row>
    <row r="469" spans="1:5">
      <c r="A469" s="474">
        <v>30</v>
      </c>
      <c r="B469" s="462" t="s">
        <v>33</v>
      </c>
      <c r="C469" s="605"/>
      <c r="D469" s="667"/>
      <c r="E469" s="470" t="e">
        <f>C469/'MNB100'!C$29</f>
        <v>#DIV/0!</v>
      </c>
    </row>
    <row r="470" spans="1:5">
      <c r="A470" s="474">
        <v>31</v>
      </c>
      <c r="B470" s="462" t="s">
        <v>33</v>
      </c>
      <c r="C470" s="605"/>
      <c r="D470" s="667"/>
      <c r="E470" s="470" t="e">
        <f>C470/'MNB100'!C$29</f>
        <v>#DIV/0!</v>
      </c>
    </row>
    <row r="471" spans="1:5">
      <c r="A471" s="474">
        <v>32</v>
      </c>
      <c r="B471" s="462" t="s">
        <v>33</v>
      </c>
      <c r="C471" s="605"/>
      <c r="D471" s="667"/>
      <c r="E471" s="470" t="e">
        <f>C471/'MNB100'!C$29</f>
        <v>#DIV/0!</v>
      </c>
    </row>
    <row r="472" spans="1:5">
      <c r="A472" s="474">
        <v>33</v>
      </c>
      <c r="B472" s="462" t="s">
        <v>33</v>
      </c>
      <c r="C472" s="605"/>
      <c r="D472" s="667"/>
      <c r="E472" s="470" t="e">
        <f>C472/'MNB100'!C$29</f>
        <v>#DIV/0!</v>
      </c>
    </row>
    <row r="473" spans="1:5">
      <c r="A473" s="474">
        <v>34</v>
      </c>
      <c r="B473" s="462" t="s">
        <v>33</v>
      </c>
      <c r="C473" s="605"/>
      <c r="D473" s="667"/>
      <c r="E473" s="470" t="e">
        <f>C473/'MNB100'!C$29</f>
        <v>#DIV/0!</v>
      </c>
    </row>
    <row r="474" spans="1:5">
      <c r="A474" s="474">
        <v>35</v>
      </c>
      <c r="B474" s="462" t="s">
        <v>33</v>
      </c>
      <c r="C474" s="605"/>
      <c r="D474" s="667"/>
      <c r="E474" s="470" t="e">
        <f>C474/'MNB100'!C$29</f>
        <v>#DIV/0!</v>
      </c>
    </row>
    <row r="475" spans="1:5">
      <c r="A475" s="474">
        <v>36</v>
      </c>
      <c r="B475" s="462" t="s">
        <v>33</v>
      </c>
      <c r="C475" s="605"/>
      <c r="D475" s="667"/>
      <c r="E475" s="470" t="e">
        <f>C475/'MNB100'!C$29</f>
        <v>#DIV/0!</v>
      </c>
    </row>
    <row r="476" spans="1:5">
      <c r="A476" s="474">
        <v>37</v>
      </c>
      <c r="B476" s="462" t="s">
        <v>33</v>
      </c>
      <c r="C476" s="605"/>
      <c r="D476" s="667"/>
      <c r="E476" s="470" t="e">
        <f>C476/'MNB100'!C$29</f>
        <v>#DIV/0!</v>
      </c>
    </row>
    <row r="477" spans="1:5">
      <c r="A477" s="474">
        <v>38</v>
      </c>
      <c r="B477" s="462" t="s">
        <v>33</v>
      </c>
      <c r="C477" s="605"/>
      <c r="D477" s="667"/>
      <c r="E477" s="470" t="e">
        <f>C477/'MNB100'!C$29</f>
        <v>#DIV/0!</v>
      </c>
    </row>
    <row r="478" spans="1:5">
      <c r="A478" s="474">
        <v>39</v>
      </c>
      <c r="B478" s="462" t="s">
        <v>33</v>
      </c>
      <c r="C478" s="605"/>
      <c r="D478" s="667"/>
      <c r="E478" s="470" t="e">
        <f>C478/'MNB100'!C$29</f>
        <v>#DIV/0!</v>
      </c>
    </row>
    <row r="479" spans="1:5">
      <c r="A479" s="474">
        <v>40</v>
      </c>
      <c r="B479" s="462" t="s">
        <v>33</v>
      </c>
      <c r="C479" s="605"/>
      <c r="D479" s="667"/>
      <c r="E479" s="470" t="e">
        <f>C479/'MNB100'!C$29</f>
        <v>#DIV/0!</v>
      </c>
    </row>
    <row r="480" spans="1:5">
      <c r="A480" s="474">
        <v>41</v>
      </c>
      <c r="B480" s="462" t="s">
        <v>33</v>
      </c>
      <c r="C480" s="605"/>
      <c r="D480" s="667"/>
      <c r="E480" s="470" t="e">
        <f>C480/'MNB100'!C$29</f>
        <v>#DIV/0!</v>
      </c>
    </row>
    <row r="481" spans="1:5">
      <c r="A481" s="474">
        <v>42</v>
      </c>
      <c r="B481" s="462" t="s">
        <v>33</v>
      </c>
      <c r="C481" s="605"/>
      <c r="D481" s="667"/>
      <c r="E481" s="470" t="e">
        <f>C481/'MNB100'!C$29</f>
        <v>#DIV/0!</v>
      </c>
    </row>
    <row r="482" spans="1:5">
      <c r="A482" s="474">
        <v>43</v>
      </c>
      <c r="B482" s="462" t="s">
        <v>33</v>
      </c>
      <c r="C482" s="605"/>
      <c r="D482" s="667"/>
      <c r="E482" s="470" t="e">
        <f>C482/'MNB100'!C$29</f>
        <v>#DIV/0!</v>
      </c>
    </row>
    <row r="483" spans="1:5">
      <c r="A483" s="474">
        <v>44</v>
      </c>
      <c r="B483" s="462" t="s">
        <v>33</v>
      </c>
      <c r="C483" s="605"/>
      <c r="D483" s="667"/>
      <c r="E483" s="470" t="e">
        <f>C483/'MNB100'!C$29</f>
        <v>#DIV/0!</v>
      </c>
    </row>
    <row r="484" spans="1:5">
      <c r="A484" s="474">
        <v>45</v>
      </c>
      <c r="B484" s="462" t="s">
        <v>33</v>
      </c>
      <c r="C484" s="605"/>
      <c r="D484" s="667"/>
      <c r="E484" s="470" t="e">
        <f>C484/'MNB100'!C$29</f>
        <v>#DIV/0!</v>
      </c>
    </row>
    <row r="485" spans="1:5">
      <c r="A485" s="474">
        <v>46</v>
      </c>
      <c r="B485" s="462" t="s">
        <v>33</v>
      </c>
      <c r="C485" s="605"/>
      <c r="D485" s="667"/>
      <c r="E485" s="470" t="e">
        <f>C485/'MNB100'!C$29</f>
        <v>#DIV/0!</v>
      </c>
    </row>
    <row r="486" spans="1:5">
      <c r="A486" s="474">
        <v>47</v>
      </c>
      <c r="B486" s="462" t="s">
        <v>33</v>
      </c>
      <c r="C486" s="605"/>
      <c r="D486" s="667"/>
      <c r="E486" s="470" t="e">
        <f>C486/'MNB100'!C$29</f>
        <v>#DIV/0!</v>
      </c>
    </row>
    <row r="487" spans="1:5">
      <c r="A487" s="474">
        <v>48</v>
      </c>
      <c r="B487" s="462" t="s">
        <v>33</v>
      </c>
      <c r="C487" s="605"/>
      <c r="D487" s="667"/>
      <c r="E487" s="470" t="e">
        <f>C487/'MNB100'!C$29</f>
        <v>#DIV/0!</v>
      </c>
    </row>
    <row r="488" spans="1:5">
      <c r="A488" s="474">
        <v>49</v>
      </c>
      <c r="B488" s="462" t="s">
        <v>33</v>
      </c>
      <c r="C488" s="605"/>
      <c r="D488" s="667"/>
      <c r="E488" s="470" t="e">
        <f>C488/'MNB100'!C$29</f>
        <v>#DIV/0!</v>
      </c>
    </row>
    <row r="489" spans="1:5">
      <c r="A489" s="474">
        <v>50</v>
      </c>
      <c r="B489" s="462" t="s">
        <v>33</v>
      </c>
      <c r="C489" s="605"/>
      <c r="D489" s="667"/>
      <c r="E489" s="470" t="e">
        <f>C489/'MNB100'!C$29</f>
        <v>#DIV/0!</v>
      </c>
    </row>
    <row r="490" spans="1:5">
      <c r="A490" s="474">
        <v>51</v>
      </c>
      <c r="B490" s="462" t="s">
        <v>33</v>
      </c>
      <c r="C490" s="605"/>
      <c r="D490" s="667"/>
      <c r="E490" s="470" t="e">
        <f>C490/'MNB100'!C$29</f>
        <v>#DIV/0!</v>
      </c>
    </row>
    <row r="491" spans="1:5">
      <c r="A491" s="474">
        <v>52</v>
      </c>
      <c r="B491" s="462" t="s">
        <v>33</v>
      </c>
      <c r="C491" s="605"/>
      <c r="D491" s="667"/>
      <c r="E491" s="470" t="e">
        <f>C491/'MNB100'!C$29</f>
        <v>#DIV/0!</v>
      </c>
    </row>
    <row r="492" spans="1:5">
      <c r="A492" s="474">
        <v>53</v>
      </c>
      <c r="B492" s="462" t="s">
        <v>33</v>
      </c>
      <c r="C492" s="605"/>
      <c r="D492" s="667"/>
      <c r="E492" s="470" t="e">
        <f>C492/'MNB100'!C$29</f>
        <v>#DIV/0!</v>
      </c>
    </row>
    <row r="493" spans="1:5">
      <c r="A493" s="474">
        <v>54</v>
      </c>
      <c r="B493" s="462" t="s">
        <v>33</v>
      </c>
      <c r="C493" s="605"/>
      <c r="D493" s="667"/>
      <c r="E493" s="470" t="e">
        <f>C493/'MNB100'!C$29</f>
        <v>#DIV/0!</v>
      </c>
    </row>
    <row r="494" spans="1:5">
      <c r="A494" s="474">
        <v>55</v>
      </c>
      <c r="B494" s="462" t="s">
        <v>33</v>
      </c>
      <c r="C494" s="605"/>
      <c r="D494" s="667"/>
      <c r="E494" s="470" t="e">
        <f>C494/'MNB100'!C$29</f>
        <v>#DIV/0!</v>
      </c>
    </row>
    <row r="495" spans="1:5">
      <c r="A495" s="474">
        <v>56</v>
      </c>
      <c r="B495" s="462" t="s">
        <v>33</v>
      </c>
      <c r="C495" s="605"/>
      <c r="D495" s="667"/>
      <c r="E495" s="470" t="e">
        <f>C495/'MNB100'!C$29</f>
        <v>#DIV/0!</v>
      </c>
    </row>
    <row r="496" spans="1:5">
      <c r="A496" s="474">
        <v>57</v>
      </c>
      <c r="B496" s="462" t="s">
        <v>33</v>
      </c>
      <c r="C496" s="605"/>
      <c r="D496" s="667"/>
      <c r="E496" s="470" t="e">
        <f>C496/'MNB100'!C$29</f>
        <v>#DIV/0!</v>
      </c>
    </row>
    <row r="497" spans="1:5">
      <c r="A497" s="474">
        <v>58</v>
      </c>
      <c r="B497" s="462" t="s">
        <v>33</v>
      </c>
      <c r="C497" s="605"/>
      <c r="D497" s="667"/>
      <c r="E497" s="470" t="e">
        <f>C497/'MNB100'!C$29</f>
        <v>#DIV/0!</v>
      </c>
    </row>
    <row r="498" spans="1:5">
      <c r="A498" s="474">
        <v>59</v>
      </c>
      <c r="B498" s="462" t="s">
        <v>33</v>
      </c>
      <c r="C498" s="605"/>
      <c r="D498" s="667"/>
      <c r="E498" s="470" t="e">
        <f>C498/'MNB100'!C$29</f>
        <v>#DIV/0!</v>
      </c>
    </row>
    <row r="499" spans="1:5">
      <c r="A499" s="474">
        <v>60</v>
      </c>
      <c r="B499" s="462" t="s">
        <v>33</v>
      </c>
      <c r="C499" s="605"/>
      <c r="D499" s="667"/>
      <c r="E499" s="470" t="e">
        <f>C499/'MNB100'!C$29</f>
        <v>#DIV/0!</v>
      </c>
    </row>
    <row r="500" spans="1:5">
      <c r="A500" s="474">
        <v>61</v>
      </c>
      <c r="B500" s="462" t="s">
        <v>33</v>
      </c>
      <c r="C500" s="605"/>
      <c r="D500" s="667"/>
      <c r="E500" s="470" t="e">
        <f>C500/'MNB100'!C$29</f>
        <v>#DIV/0!</v>
      </c>
    </row>
    <row r="501" spans="1:5">
      <c r="A501" s="474">
        <v>62</v>
      </c>
      <c r="B501" s="462" t="s">
        <v>33</v>
      </c>
      <c r="C501" s="605"/>
      <c r="D501" s="667"/>
      <c r="E501" s="470" t="e">
        <f>C501/'MNB100'!C$29</f>
        <v>#DIV/0!</v>
      </c>
    </row>
    <row r="502" spans="1:5">
      <c r="A502" s="474">
        <v>63</v>
      </c>
      <c r="B502" s="462" t="s">
        <v>33</v>
      </c>
      <c r="C502" s="605"/>
      <c r="D502" s="667"/>
      <c r="E502" s="470" t="e">
        <f>C502/'MNB100'!C$29</f>
        <v>#DIV/0!</v>
      </c>
    </row>
    <row r="503" spans="1:5">
      <c r="A503" s="474">
        <v>64</v>
      </c>
      <c r="B503" s="462" t="s">
        <v>33</v>
      </c>
      <c r="C503" s="605"/>
      <c r="D503" s="667"/>
      <c r="E503" s="470" t="e">
        <f>C503/'MNB100'!C$29</f>
        <v>#DIV/0!</v>
      </c>
    </row>
    <row r="504" spans="1:5">
      <c r="A504" s="474">
        <v>65</v>
      </c>
      <c r="B504" s="462" t="s">
        <v>33</v>
      </c>
      <c r="C504" s="605"/>
      <c r="D504" s="667"/>
      <c r="E504" s="470" t="e">
        <f>C504/'MNB100'!C$29</f>
        <v>#DIV/0!</v>
      </c>
    </row>
    <row r="505" spans="1:5">
      <c r="A505" s="474">
        <v>66</v>
      </c>
      <c r="B505" s="462" t="s">
        <v>33</v>
      </c>
      <c r="C505" s="605"/>
      <c r="D505" s="667"/>
      <c r="E505" s="470" t="e">
        <f>C505/'MNB100'!C$29</f>
        <v>#DIV/0!</v>
      </c>
    </row>
    <row r="506" spans="1:5">
      <c r="A506" s="474">
        <v>67</v>
      </c>
      <c r="B506" s="462" t="s">
        <v>33</v>
      </c>
      <c r="C506" s="605"/>
      <c r="D506" s="667"/>
      <c r="E506" s="470" t="e">
        <f>C506/'MNB100'!C$29</f>
        <v>#DIV/0!</v>
      </c>
    </row>
    <row r="507" spans="1:5">
      <c r="A507" s="474">
        <v>68</v>
      </c>
      <c r="B507" s="462" t="s">
        <v>33</v>
      </c>
      <c r="C507" s="605"/>
      <c r="D507" s="667"/>
      <c r="E507" s="470" t="e">
        <f>C507/'MNB100'!C$29</f>
        <v>#DIV/0!</v>
      </c>
    </row>
    <row r="508" spans="1:5">
      <c r="A508" s="474">
        <v>69</v>
      </c>
      <c r="B508" s="462" t="s">
        <v>33</v>
      </c>
      <c r="C508" s="605"/>
      <c r="D508" s="667"/>
      <c r="E508" s="470" t="e">
        <f>C508/'MNB100'!C$29</f>
        <v>#DIV/0!</v>
      </c>
    </row>
    <row r="509" spans="1:5">
      <c r="A509" s="474">
        <v>70</v>
      </c>
      <c r="B509" s="462" t="s">
        <v>33</v>
      </c>
      <c r="C509" s="605"/>
      <c r="D509" s="667"/>
      <c r="E509" s="470" t="e">
        <f>C509/'MNB100'!C$29</f>
        <v>#DIV/0!</v>
      </c>
    </row>
    <row r="510" spans="1:5">
      <c r="A510" s="474">
        <v>71</v>
      </c>
      <c r="B510" s="462" t="s">
        <v>33</v>
      </c>
      <c r="C510" s="605"/>
      <c r="D510" s="667"/>
      <c r="E510" s="470" t="e">
        <f>C510/'MNB100'!C$29</f>
        <v>#DIV/0!</v>
      </c>
    </row>
    <row r="511" spans="1:5">
      <c r="A511" s="474">
        <v>72</v>
      </c>
      <c r="B511" s="462" t="s">
        <v>33</v>
      </c>
      <c r="C511" s="605"/>
      <c r="D511" s="667"/>
      <c r="E511" s="470" t="e">
        <f>C511/'MNB100'!C$29</f>
        <v>#DIV/0!</v>
      </c>
    </row>
    <row r="512" spans="1:5">
      <c r="A512" s="474">
        <v>73</v>
      </c>
      <c r="B512" s="462" t="s">
        <v>33</v>
      </c>
      <c r="C512" s="605"/>
      <c r="D512" s="667"/>
      <c r="E512" s="470" t="e">
        <f>C512/'MNB100'!C$29</f>
        <v>#DIV/0!</v>
      </c>
    </row>
    <row r="513" spans="1:5">
      <c r="A513" s="474">
        <v>74</v>
      </c>
      <c r="B513" s="462" t="s">
        <v>33</v>
      </c>
      <c r="C513" s="605"/>
      <c r="D513" s="667"/>
      <c r="E513" s="470" t="e">
        <f>C513/'MNB100'!C$29</f>
        <v>#DIV/0!</v>
      </c>
    </row>
    <row r="514" spans="1:5">
      <c r="A514" s="474">
        <v>75</v>
      </c>
      <c r="B514" s="462" t="s">
        <v>33</v>
      </c>
      <c r="C514" s="605"/>
      <c r="D514" s="667"/>
      <c r="E514" s="470" t="e">
        <f>C514/'MNB100'!C$29</f>
        <v>#DIV/0!</v>
      </c>
    </row>
    <row r="515" spans="1:5">
      <c r="A515" s="474">
        <v>76</v>
      </c>
      <c r="B515" s="462" t="s">
        <v>33</v>
      </c>
      <c r="C515" s="605"/>
      <c r="D515" s="667"/>
      <c r="E515" s="470" t="e">
        <f>C515/'MNB100'!C$29</f>
        <v>#DIV/0!</v>
      </c>
    </row>
    <row r="516" spans="1:5">
      <c r="A516" s="474">
        <v>77</v>
      </c>
      <c r="B516" s="462" t="s">
        <v>33</v>
      </c>
      <c r="C516" s="605"/>
      <c r="D516" s="667"/>
      <c r="E516" s="470" t="e">
        <f>C516/'MNB100'!C$29</f>
        <v>#DIV/0!</v>
      </c>
    </row>
    <row r="517" spans="1:5">
      <c r="A517" s="474">
        <v>78</v>
      </c>
      <c r="B517" s="462" t="s">
        <v>33</v>
      </c>
      <c r="C517" s="605"/>
      <c r="D517" s="667"/>
      <c r="E517" s="470" t="e">
        <f>C517/'MNB100'!C$29</f>
        <v>#DIV/0!</v>
      </c>
    </row>
    <row r="518" spans="1:5">
      <c r="A518" s="474">
        <v>79</v>
      </c>
      <c r="B518" s="462" t="s">
        <v>33</v>
      </c>
      <c r="C518" s="605"/>
      <c r="D518" s="667"/>
      <c r="E518" s="470" t="e">
        <f>C518/'MNB100'!C$29</f>
        <v>#DIV/0!</v>
      </c>
    </row>
    <row r="519" spans="1:5">
      <c r="A519" s="474">
        <v>80</v>
      </c>
      <c r="B519" s="462" t="s">
        <v>33</v>
      </c>
      <c r="C519" s="605"/>
      <c r="D519" s="667"/>
      <c r="E519" s="470" t="e">
        <f>C519/'MNB100'!C$29</f>
        <v>#DIV/0!</v>
      </c>
    </row>
    <row r="520" spans="1:5">
      <c r="A520" s="474">
        <v>81</v>
      </c>
      <c r="B520" s="462" t="s">
        <v>33</v>
      </c>
      <c r="C520" s="605"/>
      <c r="D520" s="667"/>
      <c r="E520" s="470" t="e">
        <f>C520/'MNB100'!C$29</f>
        <v>#DIV/0!</v>
      </c>
    </row>
    <row r="521" spans="1:5">
      <c r="A521" s="474">
        <v>82</v>
      </c>
      <c r="B521" s="462" t="s">
        <v>33</v>
      </c>
      <c r="C521" s="605"/>
      <c r="D521" s="667"/>
      <c r="E521" s="470" t="e">
        <f>C521/'MNB100'!C$29</f>
        <v>#DIV/0!</v>
      </c>
    </row>
    <row r="522" spans="1:5">
      <c r="A522" s="474">
        <v>83</v>
      </c>
      <c r="B522" s="462" t="s">
        <v>33</v>
      </c>
      <c r="C522" s="605"/>
      <c r="D522" s="667"/>
      <c r="E522" s="470" t="e">
        <f>C522/'MNB100'!C$29</f>
        <v>#DIV/0!</v>
      </c>
    </row>
    <row r="523" spans="1:5">
      <c r="A523" s="474">
        <v>84</v>
      </c>
      <c r="B523" s="462" t="s">
        <v>33</v>
      </c>
      <c r="C523" s="605"/>
      <c r="D523" s="667"/>
      <c r="E523" s="470" t="e">
        <f>C523/'MNB100'!C$29</f>
        <v>#DIV/0!</v>
      </c>
    </row>
    <row r="524" spans="1:5">
      <c r="A524" s="474">
        <v>85</v>
      </c>
      <c r="B524" s="462" t="s">
        <v>33</v>
      </c>
      <c r="C524" s="605"/>
      <c r="D524" s="667"/>
      <c r="E524" s="470" t="e">
        <f>C524/'MNB100'!C$29</f>
        <v>#DIV/0!</v>
      </c>
    </row>
    <row r="525" spans="1:5">
      <c r="A525" s="474">
        <v>86</v>
      </c>
      <c r="B525" s="462" t="s">
        <v>33</v>
      </c>
      <c r="C525" s="605"/>
      <c r="D525" s="667"/>
      <c r="E525" s="470" t="e">
        <f>C525/'MNB100'!C$29</f>
        <v>#DIV/0!</v>
      </c>
    </row>
    <row r="526" spans="1:5">
      <c r="A526" s="474">
        <v>87</v>
      </c>
      <c r="B526" s="462" t="s">
        <v>33</v>
      </c>
      <c r="C526" s="605"/>
      <c r="D526" s="667"/>
      <c r="E526" s="470" t="e">
        <f>C526/'MNB100'!C$29</f>
        <v>#DIV/0!</v>
      </c>
    </row>
    <row r="527" spans="1:5">
      <c r="A527" s="474">
        <v>88</v>
      </c>
      <c r="B527" s="462" t="s">
        <v>33</v>
      </c>
      <c r="C527" s="605"/>
      <c r="D527" s="667"/>
      <c r="E527" s="470" t="e">
        <f>C527/'MNB100'!C$29</f>
        <v>#DIV/0!</v>
      </c>
    </row>
    <row r="528" spans="1:5">
      <c r="A528" s="474">
        <v>89</v>
      </c>
      <c r="B528" s="462" t="s">
        <v>33</v>
      </c>
      <c r="C528" s="605"/>
      <c r="D528" s="667"/>
      <c r="E528" s="470" t="e">
        <f>C528/'MNB100'!C$29</f>
        <v>#DIV/0!</v>
      </c>
    </row>
    <row r="529" spans="1:5">
      <c r="A529" s="474">
        <v>90</v>
      </c>
      <c r="B529" s="462" t="s">
        <v>33</v>
      </c>
      <c r="C529" s="605"/>
      <c r="D529" s="667"/>
      <c r="E529" s="470" t="e">
        <f>C529/'MNB100'!C$29</f>
        <v>#DIV/0!</v>
      </c>
    </row>
    <row r="530" spans="1:5">
      <c r="A530" s="474">
        <v>91</v>
      </c>
      <c r="B530" s="462" t="s">
        <v>33</v>
      </c>
      <c r="C530" s="605"/>
      <c r="D530" s="667"/>
      <c r="E530" s="470" t="e">
        <f>C530/'MNB100'!C$29</f>
        <v>#DIV/0!</v>
      </c>
    </row>
    <row r="531" spans="1:5">
      <c r="A531" s="474">
        <v>92</v>
      </c>
      <c r="B531" s="462" t="s">
        <v>33</v>
      </c>
      <c r="C531" s="605"/>
      <c r="D531" s="667"/>
      <c r="E531" s="470" t="e">
        <f>C531/'MNB100'!C$29</f>
        <v>#DIV/0!</v>
      </c>
    </row>
    <row r="532" spans="1:5">
      <c r="A532" s="474">
        <v>93</v>
      </c>
      <c r="B532" s="462" t="s">
        <v>33</v>
      </c>
      <c r="C532" s="605"/>
      <c r="D532" s="667"/>
      <c r="E532" s="470" t="e">
        <f>C532/'MNB100'!C$29</f>
        <v>#DIV/0!</v>
      </c>
    </row>
    <row r="533" spans="1:5">
      <c r="A533" s="474">
        <v>94</v>
      </c>
      <c r="B533" s="462" t="s">
        <v>33</v>
      </c>
      <c r="C533" s="605"/>
      <c r="D533" s="667"/>
      <c r="E533" s="470" t="e">
        <f>C533/'MNB100'!C$29</f>
        <v>#DIV/0!</v>
      </c>
    </row>
    <row r="534" spans="1:5">
      <c r="A534" s="474">
        <v>95</v>
      </c>
      <c r="B534" s="462" t="s">
        <v>33</v>
      </c>
      <c r="C534" s="605"/>
      <c r="D534" s="667"/>
      <c r="E534" s="470" t="e">
        <f>C534/'MNB100'!C$29</f>
        <v>#DIV/0!</v>
      </c>
    </row>
    <row r="535" spans="1:5">
      <c r="A535" s="474">
        <v>96</v>
      </c>
      <c r="B535" s="462" t="s">
        <v>33</v>
      </c>
      <c r="C535" s="605"/>
      <c r="D535" s="667"/>
      <c r="E535" s="470" t="e">
        <f>C535/'MNB100'!C$29</f>
        <v>#DIV/0!</v>
      </c>
    </row>
    <row r="536" spans="1:5">
      <c r="A536" s="474">
        <v>97</v>
      </c>
      <c r="B536" s="462" t="s">
        <v>33</v>
      </c>
      <c r="C536" s="605"/>
      <c r="D536" s="667"/>
      <c r="E536" s="470" t="e">
        <f>C536/'MNB100'!C$29</f>
        <v>#DIV/0!</v>
      </c>
    </row>
    <row r="537" spans="1:5">
      <c r="A537" s="474">
        <v>98</v>
      </c>
      <c r="B537" s="462" t="s">
        <v>33</v>
      </c>
      <c r="C537" s="605"/>
      <c r="D537" s="667"/>
      <c r="E537" s="470" t="e">
        <f>C537/'MNB100'!C$29</f>
        <v>#DIV/0!</v>
      </c>
    </row>
    <row r="538" spans="1:5">
      <c r="A538" s="474">
        <v>99</v>
      </c>
      <c r="B538" s="462" t="s">
        <v>33</v>
      </c>
      <c r="C538" s="605"/>
      <c r="D538" s="667"/>
      <c r="E538" s="470" t="e">
        <f>C538/'MNB100'!C$29</f>
        <v>#DIV/0!</v>
      </c>
    </row>
    <row r="539" spans="1:5">
      <c r="A539" s="474">
        <v>100</v>
      </c>
      <c r="B539" s="462" t="s">
        <v>33</v>
      </c>
      <c r="C539" s="605"/>
      <c r="D539" s="667"/>
      <c r="E539" s="470" t="e">
        <f>C539/'MNB100'!C$29</f>
        <v>#DIV/0!</v>
      </c>
    </row>
    <row r="540" spans="1:5">
      <c r="A540" s="474">
        <v>101</v>
      </c>
      <c r="B540" s="462" t="s">
        <v>33</v>
      </c>
      <c r="C540" s="605"/>
      <c r="D540" s="667"/>
      <c r="E540" s="470" t="e">
        <f>C540/'MNB100'!C$29</f>
        <v>#DIV/0!</v>
      </c>
    </row>
    <row r="541" spans="1:5">
      <c r="A541" s="474">
        <v>102</v>
      </c>
      <c r="B541" s="462" t="s">
        <v>33</v>
      </c>
      <c r="C541" s="605"/>
      <c r="D541" s="667"/>
      <c r="E541" s="470" t="e">
        <f>C541/'MNB100'!C$29</f>
        <v>#DIV/0!</v>
      </c>
    </row>
    <row r="542" spans="1:5">
      <c r="A542" s="474">
        <v>103</v>
      </c>
      <c r="B542" s="462" t="s">
        <v>33</v>
      </c>
      <c r="C542" s="605"/>
      <c r="D542" s="667"/>
      <c r="E542" s="470" t="e">
        <f>C542/'MNB100'!C$29</f>
        <v>#DIV/0!</v>
      </c>
    </row>
    <row r="543" spans="1:5">
      <c r="A543" s="474">
        <v>104</v>
      </c>
      <c r="B543" s="462" t="s">
        <v>33</v>
      </c>
      <c r="C543" s="605"/>
      <c r="D543" s="667"/>
      <c r="E543" s="470" t="e">
        <f>C543/'MNB100'!C$29</f>
        <v>#DIV/0!</v>
      </c>
    </row>
    <row r="544" spans="1:5">
      <c r="A544" s="474">
        <v>105</v>
      </c>
      <c r="B544" s="462" t="s">
        <v>33</v>
      </c>
      <c r="C544" s="605"/>
      <c r="D544" s="667"/>
      <c r="E544" s="470" t="e">
        <f>C544/'MNB100'!C$29</f>
        <v>#DIV/0!</v>
      </c>
    </row>
    <row r="545" spans="1:5">
      <c r="A545" s="474">
        <v>106</v>
      </c>
      <c r="B545" s="462" t="s">
        <v>33</v>
      </c>
      <c r="C545" s="605"/>
      <c r="D545" s="667"/>
      <c r="E545" s="470" t="e">
        <f>C545/'MNB100'!C$29</f>
        <v>#DIV/0!</v>
      </c>
    </row>
    <row r="546" spans="1:5">
      <c r="A546" s="474">
        <v>107</v>
      </c>
      <c r="B546" s="462" t="s">
        <v>33</v>
      </c>
      <c r="C546" s="605"/>
      <c r="D546" s="667"/>
      <c r="E546" s="470" t="e">
        <f>C546/'MNB100'!C$29</f>
        <v>#DIV/0!</v>
      </c>
    </row>
    <row r="547" spans="1:5">
      <c r="A547" s="474">
        <v>108</v>
      </c>
      <c r="B547" s="462" t="s">
        <v>33</v>
      </c>
      <c r="C547" s="605"/>
      <c r="D547" s="667"/>
      <c r="E547" s="470" t="e">
        <f>C547/'MNB100'!C$29</f>
        <v>#DIV/0!</v>
      </c>
    </row>
    <row r="548" spans="1:5">
      <c r="A548" s="474">
        <v>109</v>
      </c>
      <c r="B548" s="462" t="s">
        <v>33</v>
      </c>
      <c r="C548" s="605"/>
      <c r="D548" s="667"/>
      <c r="E548" s="470" t="e">
        <f>C548/'MNB100'!C$29</f>
        <v>#DIV/0!</v>
      </c>
    </row>
    <row r="549" spans="1:5">
      <c r="A549" s="474">
        <v>110</v>
      </c>
      <c r="B549" s="462" t="s">
        <v>33</v>
      </c>
      <c r="C549" s="605"/>
      <c r="D549" s="667"/>
      <c r="E549" s="470" t="e">
        <f>C549/'MNB100'!C$29</f>
        <v>#DIV/0!</v>
      </c>
    </row>
    <row r="550" spans="1:5">
      <c r="A550" s="474">
        <v>111</v>
      </c>
      <c r="B550" s="462" t="s">
        <v>33</v>
      </c>
      <c r="C550" s="605"/>
      <c r="D550" s="667"/>
      <c r="E550" s="470" t="e">
        <f>C550/'MNB100'!C$29</f>
        <v>#DIV/0!</v>
      </c>
    </row>
    <row r="551" spans="1:5">
      <c r="A551" s="474">
        <v>112</v>
      </c>
      <c r="B551" s="462" t="s">
        <v>33</v>
      </c>
      <c r="C551" s="605"/>
      <c r="D551" s="667"/>
      <c r="E551" s="470" t="e">
        <f>C551/'MNB100'!C$29</f>
        <v>#DIV/0!</v>
      </c>
    </row>
    <row r="552" spans="1:5">
      <c r="A552" s="474">
        <v>113</v>
      </c>
      <c r="B552" s="462" t="s">
        <v>33</v>
      </c>
      <c r="C552" s="605"/>
      <c r="D552" s="667"/>
      <c r="E552" s="470" t="e">
        <f>C552/'MNB100'!C$29</f>
        <v>#DIV/0!</v>
      </c>
    </row>
    <row r="553" spans="1:5">
      <c r="A553" s="474">
        <v>114</v>
      </c>
      <c r="B553" s="462" t="s">
        <v>33</v>
      </c>
      <c r="C553" s="605"/>
      <c r="D553" s="667"/>
      <c r="E553" s="470" t="e">
        <f>C553/'MNB100'!C$29</f>
        <v>#DIV/0!</v>
      </c>
    </row>
    <row r="554" spans="1:5">
      <c r="A554" s="474">
        <v>115</v>
      </c>
      <c r="B554" s="462" t="s">
        <v>33</v>
      </c>
      <c r="C554" s="605"/>
      <c r="D554" s="667"/>
      <c r="E554" s="470" t="e">
        <f>C554/'MNB100'!C$29</f>
        <v>#DIV/0!</v>
      </c>
    </row>
    <row r="555" spans="1:5">
      <c r="A555" s="474">
        <v>116</v>
      </c>
      <c r="B555" s="462" t="s">
        <v>33</v>
      </c>
      <c r="C555" s="605"/>
      <c r="D555" s="667"/>
      <c r="E555" s="470" t="e">
        <f>C555/'MNB100'!C$29</f>
        <v>#DIV/0!</v>
      </c>
    </row>
    <row r="556" spans="1:5">
      <c r="A556" s="474">
        <v>117</v>
      </c>
      <c r="B556" s="462" t="s">
        <v>33</v>
      </c>
      <c r="C556" s="605"/>
      <c r="D556" s="667"/>
      <c r="E556" s="470" t="e">
        <f>C556/'MNB100'!C$29</f>
        <v>#DIV/0!</v>
      </c>
    </row>
    <row r="557" spans="1:5">
      <c r="A557" s="474">
        <v>118</v>
      </c>
      <c r="B557" s="462" t="s">
        <v>33</v>
      </c>
      <c r="C557" s="605"/>
      <c r="D557" s="667"/>
      <c r="E557" s="470" t="e">
        <f>C557/'MNB100'!C$29</f>
        <v>#DIV/0!</v>
      </c>
    </row>
    <row r="558" spans="1:5">
      <c r="A558" s="474">
        <v>119</v>
      </c>
      <c r="B558" s="462" t="s">
        <v>33</v>
      </c>
      <c r="C558" s="605"/>
      <c r="D558" s="667"/>
      <c r="E558" s="470" t="e">
        <f>C558/'MNB100'!C$29</f>
        <v>#DIV/0!</v>
      </c>
    </row>
    <row r="559" spans="1:5">
      <c r="A559" s="474">
        <v>120</v>
      </c>
      <c r="B559" s="462" t="s">
        <v>33</v>
      </c>
      <c r="C559" s="605"/>
      <c r="D559" s="667"/>
      <c r="E559" s="470" t="e">
        <f>C559/'MNB100'!C$29</f>
        <v>#DIV/0!</v>
      </c>
    </row>
    <row r="560" spans="1:5">
      <c r="A560" s="474">
        <v>121</v>
      </c>
      <c r="B560" s="462" t="s">
        <v>33</v>
      </c>
      <c r="C560" s="605"/>
      <c r="D560" s="667"/>
      <c r="E560" s="470" t="e">
        <f>C560/'MNB100'!C$29</f>
        <v>#DIV/0!</v>
      </c>
    </row>
    <row r="561" spans="1:5">
      <c r="A561" s="474">
        <v>122</v>
      </c>
      <c r="B561" s="462" t="s">
        <v>33</v>
      </c>
      <c r="C561" s="605"/>
      <c r="D561" s="667"/>
      <c r="E561" s="470" t="e">
        <f>C561/'MNB100'!C$29</f>
        <v>#DIV/0!</v>
      </c>
    </row>
    <row r="562" spans="1:5">
      <c r="A562" s="474">
        <v>123</v>
      </c>
      <c r="B562" s="462" t="s">
        <v>33</v>
      </c>
      <c r="C562" s="605"/>
      <c r="D562" s="667"/>
      <c r="E562" s="470" t="e">
        <f>C562/'MNB100'!C$29</f>
        <v>#DIV/0!</v>
      </c>
    </row>
    <row r="563" spans="1:5">
      <c r="A563" s="474">
        <v>124</v>
      </c>
      <c r="B563" s="462" t="s">
        <v>33</v>
      </c>
      <c r="C563" s="605"/>
      <c r="D563" s="667"/>
      <c r="E563" s="470" t="e">
        <f>C563/'MNB100'!C$29</f>
        <v>#DIV/0!</v>
      </c>
    </row>
    <row r="564" spans="1:5">
      <c r="A564" s="474">
        <v>125</v>
      </c>
      <c r="B564" s="462" t="s">
        <v>33</v>
      </c>
      <c r="C564" s="605"/>
      <c r="D564" s="667"/>
      <c r="E564" s="470" t="e">
        <f>C564/'MNB100'!C$29</f>
        <v>#DIV/0!</v>
      </c>
    </row>
    <row r="565" spans="1:5">
      <c r="A565" s="474">
        <v>126</v>
      </c>
      <c r="B565" s="462" t="s">
        <v>33</v>
      </c>
      <c r="C565" s="605"/>
      <c r="D565" s="667"/>
      <c r="E565" s="470" t="e">
        <f>C565/'MNB100'!C$29</f>
        <v>#DIV/0!</v>
      </c>
    </row>
    <row r="566" spans="1:5">
      <c r="A566" s="474">
        <v>127</v>
      </c>
      <c r="B566" s="462" t="s">
        <v>33</v>
      </c>
      <c r="C566" s="605"/>
      <c r="D566" s="667"/>
      <c r="E566" s="470" t="e">
        <f>C566/'MNB100'!C$29</f>
        <v>#DIV/0!</v>
      </c>
    </row>
    <row r="567" spans="1:5">
      <c r="A567" s="474">
        <v>128</v>
      </c>
      <c r="B567" s="462" t="s">
        <v>33</v>
      </c>
      <c r="C567" s="605"/>
      <c r="D567" s="667"/>
      <c r="E567" s="470" t="e">
        <f>C567/'MNB100'!C$29</f>
        <v>#DIV/0!</v>
      </c>
    </row>
    <row r="568" spans="1:5">
      <c r="A568" s="474">
        <v>129</v>
      </c>
      <c r="B568" s="462" t="s">
        <v>33</v>
      </c>
      <c r="C568" s="605"/>
      <c r="D568" s="667"/>
      <c r="E568" s="470" t="e">
        <f>C568/'MNB100'!C$29</f>
        <v>#DIV/0!</v>
      </c>
    </row>
    <row r="569" spans="1:5">
      <c r="A569" s="474">
        <v>130</v>
      </c>
      <c r="B569" s="462" t="s">
        <v>33</v>
      </c>
      <c r="C569" s="605"/>
      <c r="D569" s="667"/>
      <c r="E569" s="470" t="e">
        <f>C569/'MNB100'!C$29</f>
        <v>#DIV/0!</v>
      </c>
    </row>
    <row r="570" spans="1:5">
      <c r="A570" s="474">
        <v>131</v>
      </c>
      <c r="B570" s="462" t="s">
        <v>33</v>
      </c>
      <c r="C570" s="605"/>
      <c r="D570" s="667"/>
      <c r="E570" s="470" t="e">
        <f>C570/'MNB100'!C$29</f>
        <v>#DIV/0!</v>
      </c>
    </row>
    <row r="571" spans="1:5">
      <c r="A571" s="474">
        <v>132</v>
      </c>
      <c r="B571" s="462" t="s">
        <v>33</v>
      </c>
      <c r="C571" s="605"/>
      <c r="D571" s="667"/>
      <c r="E571" s="470" t="e">
        <f>C571/'MNB100'!C$29</f>
        <v>#DIV/0!</v>
      </c>
    </row>
    <row r="572" spans="1:5">
      <c r="A572" s="474">
        <v>133</v>
      </c>
      <c r="B572" s="462" t="s">
        <v>33</v>
      </c>
      <c r="C572" s="605"/>
      <c r="D572" s="667"/>
      <c r="E572" s="470" t="e">
        <f>C572/'MNB100'!C$29</f>
        <v>#DIV/0!</v>
      </c>
    </row>
    <row r="573" spans="1:5">
      <c r="A573" s="474">
        <v>134</v>
      </c>
      <c r="B573" s="462" t="s">
        <v>33</v>
      </c>
      <c r="C573" s="605"/>
      <c r="D573" s="667"/>
      <c r="E573" s="470" t="e">
        <f>C573/'MNB100'!C$29</f>
        <v>#DIV/0!</v>
      </c>
    </row>
    <row r="574" spans="1:5">
      <c r="A574" s="474">
        <v>135</v>
      </c>
      <c r="B574" s="462" t="s">
        <v>33</v>
      </c>
      <c r="C574" s="605"/>
      <c r="D574" s="667"/>
      <c r="E574" s="470" t="e">
        <f>C574/'MNB100'!C$29</f>
        <v>#DIV/0!</v>
      </c>
    </row>
    <row r="575" spans="1:5">
      <c r="A575" s="474">
        <v>136</v>
      </c>
      <c r="B575" s="462" t="s">
        <v>33</v>
      </c>
      <c r="C575" s="605"/>
      <c r="D575" s="667"/>
      <c r="E575" s="470" t="e">
        <f>C575/'MNB100'!C$29</f>
        <v>#DIV/0!</v>
      </c>
    </row>
    <row r="576" spans="1:5">
      <c r="A576" s="474">
        <v>137</v>
      </c>
      <c r="B576" s="462" t="s">
        <v>33</v>
      </c>
      <c r="C576" s="605"/>
      <c r="D576" s="667"/>
      <c r="E576" s="470" t="e">
        <f>C576/'MNB100'!C$29</f>
        <v>#DIV/0!</v>
      </c>
    </row>
    <row r="577" spans="1:5">
      <c r="A577" s="474">
        <v>138</v>
      </c>
      <c r="B577" s="462" t="s">
        <v>33</v>
      </c>
      <c r="C577" s="605"/>
      <c r="D577" s="667"/>
      <c r="E577" s="470" t="e">
        <f>C577/'MNB100'!C$29</f>
        <v>#DIV/0!</v>
      </c>
    </row>
    <row r="578" spans="1:5">
      <c r="A578" s="474">
        <v>139</v>
      </c>
      <c r="B578" s="462" t="s">
        <v>33</v>
      </c>
      <c r="C578" s="605"/>
      <c r="D578" s="667"/>
      <c r="E578" s="470" t="e">
        <f>C578/'MNB100'!C$29</f>
        <v>#DIV/0!</v>
      </c>
    </row>
    <row r="579" spans="1:5">
      <c r="A579" s="474">
        <v>140</v>
      </c>
      <c r="B579" s="462" t="s">
        <v>33</v>
      </c>
      <c r="C579" s="605"/>
      <c r="D579" s="667"/>
      <c r="E579" s="470" t="e">
        <f>C579/'MNB100'!C$29</f>
        <v>#DIV/0!</v>
      </c>
    </row>
    <row r="580" spans="1:5">
      <c r="A580" s="474">
        <v>141</v>
      </c>
      <c r="B580" s="462" t="s">
        <v>33</v>
      </c>
      <c r="C580" s="605"/>
      <c r="D580" s="667"/>
      <c r="E580" s="470" t="e">
        <f>C580/'MNB100'!C$29</f>
        <v>#DIV/0!</v>
      </c>
    </row>
    <row r="581" spans="1:5">
      <c r="A581" s="474">
        <v>142</v>
      </c>
      <c r="B581" s="462" t="s">
        <v>33</v>
      </c>
      <c r="C581" s="605"/>
      <c r="D581" s="667"/>
      <c r="E581" s="470" t="e">
        <f>C581/'MNB100'!C$29</f>
        <v>#DIV/0!</v>
      </c>
    </row>
    <row r="582" spans="1:5">
      <c r="A582" s="474">
        <v>143</v>
      </c>
      <c r="B582" s="462" t="s">
        <v>33</v>
      </c>
      <c r="C582" s="605"/>
      <c r="D582" s="667"/>
      <c r="E582" s="470" t="e">
        <f>C582/'MNB100'!C$29</f>
        <v>#DIV/0!</v>
      </c>
    </row>
    <row r="583" spans="1:5">
      <c r="A583" s="474">
        <v>144</v>
      </c>
      <c r="B583" s="462" t="s">
        <v>33</v>
      </c>
      <c r="C583" s="605"/>
      <c r="D583" s="667"/>
      <c r="E583" s="470" t="e">
        <f>C583/'MNB100'!C$29</f>
        <v>#DIV/0!</v>
      </c>
    </row>
    <row r="584" spans="1:5">
      <c r="A584" s="474">
        <v>145</v>
      </c>
      <c r="B584" s="462" t="s">
        <v>33</v>
      </c>
      <c r="C584" s="605"/>
      <c r="D584" s="667"/>
      <c r="E584" s="470" t="e">
        <f>C584/'MNB100'!C$29</f>
        <v>#DIV/0!</v>
      </c>
    </row>
    <row r="585" spans="1:5">
      <c r="A585" s="474">
        <v>146</v>
      </c>
      <c r="B585" s="462" t="s">
        <v>33</v>
      </c>
      <c r="C585" s="605"/>
      <c r="D585" s="667"/>
      <c r="E585" s="470" t="e">
        <f>C585/'MNB100'!C$29</f>
        <v>#DIV/0!</v>
      </c>
    </row>
    <row r="586" spans="1:5">
      <c r="A586" s="474">
        <v>147</v>
      </c>
      <c r="B586" s="462" t="s">
        <v>33</v>
      </c>
      <c r="C586" s="605"/>
      <c r="D586" s="667"/>
      <c r="E586" s="470" t="e">
        <f>C586/'MNB100'!C$29</f>
        <v>#DIV/0!</v>
      </c>
    </row>
    <row r="587" spans="1:5">
      <c r="A587" s="474">
        <v>148</v>
      </c>
      <c r="B587" s="462" t="s">
        <v>33</v>
      </c>
      <c r="C587" s="605"/>
      <c r="D587" s="667"/>
      <c r="E587" s="470" t="e">
        <f>C587/'MNB100'!C$29</f>
        <v>#DIV/0!</v>
      </c>
    </row>
    <row r="588" spans="1:5">
      <c r="A588" s="474">
        <v>149</v>
      </c>
      <c r="B588" s="462" t="s">
        <v>33</v>
      </c>
      <c r="C588" s="605"/>
      <c r="D588" s="667"/>
      <c r="E588" s="470" t="e">
        <f>C588/'MNB100'!C$29</f>
        <v>#DIV/0!</v>
      </c>
    </row>
    <row r="589" spans="1:5">
      <c r="A589" s="474">
        <v>150</v>
      </c>
      <c r="B589" s="462" t="s">
        <v>33</v>
      </c>
      <c r="C589" s="605"/>
      <c r="D589" s="667"/>
      <c r="E589" s="470" t="e">
        <f>C589/'MNB100'!C$29</f>
        <v>#DIV/0!</v>
      </c>
    </row>
    <row r="590" spans="1:5">
      <c r="A590" s="474">
        <v>151</v>
      </c>
      <c r="B590" s="462" t="s">
        <v>33</v>
      </c>
      <c r="C590" s="605"/>
      <c r="D590" s="667"/>
      <c r="E590" s="470" t="e">
        <f>C590/'MNB100'!C$29</f>
        <v>#DIV/0!</v>
      </c>
    </row>
    <row r="591" spans="1:5">
      <c r="A591" s="474">
        <v>152</v>
      </c>
      <c r="B591" s="462" t="s">
        <v>33</v>
      </c>
      <c r="C591" s="605"/>
      <c r="D591" s="667"/>
      <c r="E591" s="470" t="e">
        <f>C591/'MNB100'!C$29</f>
        <v>#DIV/0!</v>
      </c>
    </row>
    <row r="592" spans="1:5">
      <c r="A592" s="474">
        <v>153</v>
      </c>
      <c r="B592" s="462" t="s">
        <v>33</v>
      </c>
      <c r="C592" s="605"/>
      <c r="D592" s="667"/>
      <c r="E592" s="470" t="e">
        <f>C592/'MNB100'!C$29</f>
        <v>#DIV/0!</v>
      </c>
    </row>
    <row r="593" spans="1:5">
      <c r="A593" s="474">
        <v>154</v>
      </c>
      <c r="B593" s="462" t="s">
        <v>33</v>
      </c>
      <c r="C593" s="605"/>
      <c r="D593" s="667"/>
      <c r="E593" s="470" t="e">
        <f>C593/'MNB100'!C$29</f>
        <v>#DIV/0!</v>
      </c>
    </row>
    <row r="594" spans="1:5">
      <c r="A594" s="474">
        <v>155</v>
      </c>
      <c r="B594" s="462" t="s">
        <v>33</v>
      </c>
      <c r="C594" s="605"/>
      <c r="D594" s="667"/>
      <c r="E594" s="470" t="e">
        <f>C594/'MNB100'!C$29</f>
        <v>#DIV/0!</v>
      </c>
    </row>
    <row r="595" spans="1:5">
      <c r="A595" s="474">
        <v>156</v>
      </c>
      <c r="B595" s="462" t="s">
        <v>33</v>
      </c>
      <c r="C595" s="605"/>
      <c r="D595" s="667"/>
      <c r="E595" s="470" t="e">
        <f>C595/'MNB100'!C$29</f>
        <v>#DIV/0!</v>
      </c>
    </row>
    <row r="596" spans="1:5">
      <c r="A596" s="474">
        <v>157</v>
      </c>
      <c r="B596" s="462" t="s">
        <v>33</v>
      </c>
      <c r="C596" s="605"/>
      <c r="D596" s="667"/>
      <c r="E596" s="470" t="e">
        <f>C596/'MNB100'!C$29</f>
        <v>#DIV/0!</v>
      </c>
    </row>
    <row r="597" spans="1:5">
      <c r="A597" s="474">
        <v>158</v>
      </c>
      <c r="B597" s="462" t="s">
        <v>33</v>
      </c>
      <c r="C597" s="605"/>
      <c r="D597" s="667"/>
      <c r="E597" s="470" t="e">
        <f>C597/'MNB100'!C$29</f>
        <v>#DIV/0!</v>
      </c>
    </row>
    <row r="598" spans="1:5">
      <c r="A598" s="474">
        <v>159</v>
      </c>
      <c r="B598" s="462" t="s">
        <v>33</v>
      </c>
      <c r="C598" s="605"/>
      <c r="D598" s="667"/>
      <c r="E598" s="470" t="e">
        <f>C598/'MNB100'!C$29</f>
        <v>#DIV/0!</v>
      </c>
    </row>
    <row r="599" spans="1:5">
      <c r="A599" s="474">
        <v>160</v>
      </c>
      <c r="B599" s="462" t="s">
        <v>33</v>
      </c>
      <c r="C599" s="605"/>
      <c r="D599" s="667"/>
      <c r="E599" s="470" t="e">
        <f>C599/'MNB100'!C$29</f>
        <v>#DIV/0!</v>
      </c>
    </row>
    <row r="600" spans="1:5">
      <c r="A600" s="474">
        <v>161</v>
      </c>
      <c r="B600" s="462" t="s">
        <v>33</v>
      </c>
      <c r="C600" s="605"/>
      <c r="D600" s="667"/>
      <c r="E600" s="470" t="e">
        <f>C600/'MNB100'!C$29</f>
        <v>#DIV/0!</v>
      </c>
    </row>
    <row r="601" spans="1:5">
      <c r="A601" s="474">
        <v>162</v>
      </c>
      <c r="B601" s="462" t="s">
        <v>33</v>
      </c>
      <c r="C601" s="605"/>
      <c r="D601" s="667"/>
      <c r="E601" s="470" t="e">
        <f>C601/'MNB100'!C$29</f>
        <v>#DIV/0!</v>
      </c>
    </row>
    <row r="602" spans="1:5">
      <c r="A602" s="474">
        <v>163</v>
      </c>
      <c r="B602" s="462" t="s">
        <v>33</v>
      </c>
      <c r="C602" s="605"/>
      <c r="D602" s="667"/>
      <c r="E602" s="470" t="e">
        <f>C602/'MNB100'!C$29</f>
        <v>#DIV/0!</v>
      </c>
    </row>
    <row r="603" spans="1:5">
      <c r="A603" s="474">
        <v>164</v>
      </c>
      <c r="B603" s="462" t="s">
        <v>33</v>
      </c>
      <c r="C603" s="605"/>
      <c r="D603" s="667"/>
      <c r="E603" s="470" t="e">
        <f>C603/'MNB100'!C$29</f>
        <v>#DIV/0!</v>
      </c>
    </row>
    <row r="604" spans="1:5">
      <c r="A604" s="474">
        <v>165</v>
      </c>
      <c r="B604" s="462" t="s">
        <v>33</v>
      </c>
      <c r="C604" s="605"/>
      <c r="D604" s="667"/>
      <c r="E604" s="470" t="e">
        <f>C604/'MNB100'!C$29</f>
        <v>#DIV/0!</v>
      </c>
    </row>
    <row r="605" spans="1:5">
      <c r="A605" s="474">
        <v>166</v>
      </c>
      <c r="B605" s="462" t="s">
        <v>33</v>
      </c>
      <c r="C605" s="605"/>
      <c r="D605" s="667"/>
      <c r="E605" s="470" t="e">
        <f>C605/'MNB100'!C$29</f>
        <v>#DIV/0!</v>
      </c>
    </row>
    <row r="606" spans="1:5">
      <c r="A606" s="474">
        <v>167</v>
      </c>
      <c r="B606" s="462" t="s">
        <v>33</v>
      </c>
      <c r="C606" s="605"/>
      <c r="D606" s="667"/>
      <c r="E606" s="470" t="e">
        <f>C606/'MNB100'!C$29</f>
        <v>#DIV/0!</v>
      </c>
    </row>
    <row r="607" spans="1:5">
      <c r="A607" s="474">
        <v>168</v>
      </c>
      <c r="B607" s="462" t="s">
        <v>33</v>
      </c>
      <c r="C607" s="605"/>
      <c r="D607" s="667"/>
      <c r="E607" s="470" t="e">
        <f>C607/'MNB100'!C$29</f>
        <v>#DIV/0!</v>
      </c>
    </row>
    <row r="608" spans="1:5">
      <c r="A608" s="474">
        <v>169</v>
      </c>
      <c r="B608" s="462" t="s">
        <v>33</v>
      </c>
      <c r="C608" s="605"/>
      <c r="D608" s="667"/>
      <c r="E608" s="470" t="e">
        <f>C608/'MNB100'!C$29</f>
        <v>#DIV/0!</v>
      </c>
    </row>
    <row r="609" spans="1:5">
      <c r="A609" s="474">
        <v>170</v>
      </c>
      <c r="B609" s="462" t="s">
        <v>33</v>
      </c>
      <c r="C609" s="605"/>
      <c r="D609" s="667"/>
      <c r="E609" s="470" t="e">
        <f>C609/'MNB100'!C$29</f>
        <v>#DIV/0!</v>
      </c>
    </row>
    <row r="610" spans="1:5">
      <c r="A610" s="474">
        <v>171</v>
      </c>
      <c r="B610" s="462" t="s">
        <v>33</v>
      </c>
      <c r="C610" s="605"/>
      <c r="D610" s="667"/>
      <c r="E610" s="470" t="e">
        <f>C610/'MNB100'!C$29</f>
        <v>#DIV/0!</v>
      </c>
    </row>
    <row r="611" spans="1:5">
      <c r="A611" s="474">
        <v>172</v>
      </c>
      <c r="B611" s="462" t="s">
        <v>33</v>
      </c>
      <c r="C611" s="605"/>
      <c r="D611" s="667"/>
      <c r="E611" s="470" t="e">
        <f>C611/'MNB100'!C$29</f>
        <v>#DIV/0!</v>
      </c>
    </row>
    <row r="612" spans="1:5">
      <c r="A612" s="474">
        <v>173</v>
      </c>
      <c r="B612" s="462" t="s">
        <v>33</v>
      </c>
      <c r="C612" s="605"/>
      <c r="D612" s="667"/>
      <c r="E612" s="470" t="e">
        <f>C612/'MNB100'!C$29</f>
        <v>#DIV/0!</v>
      </c>
    </row>
    <row r="613" spans="1:5">
      <c r="A613" s="474">
        <v>174</v>
      </c>
      <c r="B613" s="462" t="s">
        <v>33</v>
      </c>
      <c r="C613" s="605"/>
      <c r="D613" s="667"/>
      <c r="E613" s="470" t="e">
        <f>C613/'MNB100'!C$29</f>
        <v>#DIV/0!</v>
      </c>
    </row>
    <row r="614" spans="1:5">
      <c r="A614" s="474">
        <v>175</v>
      </c>
      <c r="B614" s="462" t="s">
        <v>33</v>
      </c>
      <c r="C614" s="605"/>
      <c r="D614" s="667"/>
      <c r="E614" s="470" t="e">
        <f>C614/'MNB100'!C$29</f>
        <v>#DIV/0!</v>
      </c>
    </row>
    <row r="615" spans="1:5">
      <c r="A615" s="474">
        <v>176</v>
      </c>
      <c r="B615" s="462" t="s">
        <v>33</v>
      </c>
      <c r="C615" s="605"/>
      <c r="D615" s="667"/>
      <c r="E615" s="470" t="e">
        <f>C615/'MNB100'!C$29</f>
        <v>#DIV/0!</v>
      </c>
    </row>
    <row r="616" spans="1:5">
      <c r="A616" s="474">
        <v>177</v>
      </c>
      <c r="B616" s="462" t="s">
        <v>33</v>
      </c>
      <c r="C616" s="605"/>
      <c r="D616" s="667"/>
      <c r="E616" s="470" t="e">
        <f>C616/'MNB100'!C$29</f>
        <v>#DIV/0!</v>
      </c>
    </row>
    <row r="617" spans="1:5">
      <c r="A617" s="474">
        <v>178</v>
      </c>
      <c r="B617" s="462" t="s">
        <v>33</v>
      </c>
      <c r="C617" s="605"/>
      <c r="D617" s="667"/>
      <c r="E617" s="470" t="e">
        <f>C617/'MNB100'!C$29</f>
        <v>#DIV/0!</v>
      </c>
    </row>
    <row r="618" spans="1:5">
      <c r="A618" s="474">
        <v>179</v>
      </c>
      <c r="B618" s="462" t="s">
        <v>33</v>
      </c>
      <c r="C618" s="605"/>
      <c r="D618" s="667"/>
      <c r="E618" s="470" t="e">
        <f>C618/'MNB100'!C$29</f>
        <v>#DIV/0!</v>
      </c>
    </row>
    <row r="619" spans="1:5">
      <c r="A619" s="474">
        <v>180</v>
      </c>
      <c r="B619" s="462" t="s">
        <v>33</v>
      </c>
      <c r="C619" s="605"/>
      <c r="D619" s="667"/>
      <c r="E619" s="470" t="e">
        <f>C619/'MNB100'!C$29</f>
        <v>#DIV/0!</v>
      </c>
    </row>
    <row r="620" spans="1:5">
      <c r="A620" s="474">
        <v>181</v>
      </c>
      <c r="B620" s="462" t="s">
        <v>33</v>
      </c>
      <c r="C620" s="605"/>
      <c r="D620" s="667"/>
      <c r="E620" s="470" t="e">
        <f>C620/'MNB100'!C$29</f>
        <v>#DIV/0!</v>
      </c>
    </row>
    <row r="621" spans="1:5">
      <c r="A621" s="474">
        <v>182</v>
      </c>
      <c r="B621" s="462" t="s">
        <v>33</v>
      </c>
      <c r="C621" s="605"/>
      <c r="D621" s="667"/>
      <c r="E621" s="470" t="e">
        <f>C621/'MNB100'!C$29</f>
        <v>#DIV/0!</v>
      </c>
    </row>
    <row r="622" spans="1:5">
      <c r="A622" s="474">
        <v>183</v>
      </c>
      <c r="B622" s="462" t="s">
        <v>33</v>
      </c>
      <c r="C622" s="605"/>
      <c r="D622" s="667"/>
      <c r="E622" s="470" t="e">
        <f>C622/'MNB100'!C$29</f>
        <v>#DIV/0!</v>
      </c>
    </row>
    <row r="623" spans="1:5">
      <c r="A623" s="474">
        <v>184</v>
      </c>
      <c r="B623" s="462" t="s">
        <v>33</v>
      </c>
      <c r="C623" s="605"/>
      <c r="D623" s="667"/>
      <c r="E623" s="470" t="e">
        <f>C623/'MNB100'!C$29</f>
        <v>#DIV/0!</v>
      </c>
    </row>
    <row r="624" spans="1:5">
      <c r="A624" s="474">
        <v>185</v>
      </c>
      <c r="B624" s="462" t="s">
        <v>33</v>
      </c>
      <c r="C624" s="605"/>
      <c r="D624" s="667"/>
      <c r="E624" s="470" t="e">
        <f>C624/'MNB100'!C$29</f>
        <v>#DIV/0!</v>
      </c>
    </row>
    <row r="625" spans="1:5">
      <c r="A625" s="474">
        <v>186</v>
      </c>
      <c r="B625" s="462" t="s">
        <v>33</v>
      </c>
      <c r="C625" s="605"/>
      <c r="D625" s="667"/>
      <c r="E625" s="470" t="e">
        <f>C625/'MNB100'!C$29</f>
        <v>#DIV/0!</v>
      </c>
    </row>
    <row r="626" spans="1:5">
      <c r="A626" s="474">
        <v>187</v>
      </c>
      <c r="B626" s="462" t="s">
        <v>33</v>
      </c>
      <c r="C626" s="605"/>
      <c r="D626" s="667"/>
      <c r="E626" s="470" t="e">
        <f>C626/'MNB100'!C$29</f>
        <v>#DIV/0!</v>
      </c>
    </row>
    <row r="627" spans="1:5">
      <c r="A627" s="474">
        <v>188</v>
      </c>
      <c r="B627" s="462" t="s">
        <v>33</v>
      </c>
      <c r="C627" s="605"/>
      <c r="D627" s="667"/>
      <c r="E627" s="470" t="e">
        <f>C627/'MNB100'!C$29</f>
        <v>#DIV/0!</v>
      </c>
    </row>
    <row r="628" spans="1:5">
      <c r="A628" s="474">
        <v>189</v>
      </c>
      <c r="B628" s="462" t="s">
        <v>33</v>
      </c>
      <c r="C628" s="605"/>
      <c r="D628" s="667"/>
      <c r="E628" s="470" t="e">
        <f>C628/'MNB100'!C$29</f>
        <v>#DIV/0!</v>
      </c>
    </row>
    <row r="629" spans="1:5">
      <c r="A629" s="474">
        <v>190</v>
      </c>
      <c r="B629" s="462" t="s">
        <v>33</v>
      </c>
      <c r="C629" s="605"/>
      <c r="D629" s="667"/>
      <c r="E629" s="470" t="e">
        <f>C629/'MNB100'!C$29</f>
        <v>#DIV/0!</v>
      </c>
    </row>
    <row r="630" spans="1:5">
      <c r="A630" s="474">
        <v>191</v>
      </c>
      <c r="B630" s="462" t="s">
        <v>33</v>
      </c>
      <c r="C630" s="605"/>
      <c r="D630" s="667"/>
      <c r="E630" s="470" t="e">
        <f>C630/'MNB100'!C$29</f>
        <v>#DIV/0!</v>
      </c>
    </row>
    <row r="631" spans="1:5">
      <c r="A631" s="474">
        <v>192</v>
      </c>
      <c r="B631" s="462" t="s">
        <v>33</v>
      </c>
      <c r="C631" s="605"/>
      <c r="D631" s="667"/>
      <c r="E631" s="470" t="e">
        <f>C631/'MNB100'!C$29</f>
        <v>#DIV/0!</v>
      </c>
    </row>
    <row r="632" spans="1:5">
      <c r="A632" s="474">
        <v>193</v>
      </c>
      <c r="B632" s="462" t="s">
        <v>33</v>
      </c>
      <c r="C632" s="605"/>
      <c r="D632" s="667"/>
      <c r="E632" s="470" t="e">
        <f>C632/'MNB100'!C$29</f>
        <v>#DIV/0!</v>
      </c>
    </row>
    <row r="633" spans="1:5">
      <c r="A633" s="474">
        <v>194</v>
      </c>
      <c r="B633" s="462" t="s">
        <v>33</v>
      </c>
      <c r="C633" s="605"/>
      <c r="D633" s="667"/>
      <c r="E633" s="470" t="e">
        <f>C633/'MNB100'!C$29</f>
        <v>#DIV/0!</v>
      </c>
    </row>
    <row r="634" spans="1:5">
      <c r="A634" s="474">
        <v>195</v>
      </c>
      <c r="B634" s="462" t="s">
        <v>33</v>
      </c>
      <c r="C634" s="605"/>
      <c r="D634" s="667"/>
      <c r="E634" s="470" t="e">
        <f>C634/'MNB100'!C$29</f>
        <v>#DIV/0!</v>
      </c>
    </row>
    <row r="635" spans="1:5">
      <c r="A635" s="474">
        <v>196</v>
      </c>
      <c r="B635" s="462" t="s">
        <v>33</v>
      </c>
      <c r="C635" s="605"/>
      <c r="D635" s="667"/>
      <c r="E635" s="470" t="e">
        <f>C635/'MNB100'!C$29</f>
        <v>#DIV/0!</v>
      </c>
    </row>
    <row r="636" spans="1:5">
      <c r="A636" s="474">
        <v>197</v>
      </c>
      <c r="B636" s="462" t="s">
        <v>33</v>
      </c>
      <c r="C636" s="605"/>
      <c r="D636" s="667"/>
      <c r="E636" s="470" t="e">
        <f>C636/'MNB100'!C$29</f>
        <v>#DIV/0!</v>
      </c>
    </row>
    <row r="637" spans="1:5">
      <c r="A637" s="474">
        <v>198</v>
      </c>
      <c r="B637" s="462" t="s">
        <v>33</v>
      </c>
      <c r="C637" s="605"/>
      <c r="D637" s="667"/>
      <c r="E637" s="470" t="e">
        <f>C637/'MNB100'!C$29</f>
        <v>#DIV/0!</v>
      </c>
    </row>
    <row r="638" spans="1:5">
      <c r="A638" s="474">
        <v>199</v>
      </c>
      <c r="B638" s="462" t="s">
        <v>33</v>
      </c>
      <c r="C638" s="605"/>
      <c r="D638" s="667"/>
      <c r="E638" s="470" t="e">
        <f>C638/'MNB100'!C$29</f>
        <v>#DIV/0!</v>
      </c>
    </row>
    <row r="639" spans="1:5">
      <c r="A639" s="474">
        <v>200</v>
      </c>
      <c r="B639" s="462" t="s">
        <v>33</v>
      </c>
      <c r="C639" s="605"/>
      <c r="D639" s="667"/>
      <c r="E639" s="470" t="e">
        <f>C639/'MNB100'!C$29</f>
        <v>#DIV/0!</v>
      </c>
    </row>
    <row r="640" spans="1:5" s="468" customFormat="1" ht="27" customHeight="1">
      <c r="A640" s="329" t="s">
        <v>203</v>
      </c>
      <c r="B640" s="329" t="str">
        <f>IF(OR(B5="Microfinance Company (Deposit-Taking)",B5="Microfinance Company (Non Deposit-Taking)"), "LOANS EXCEEDING 10% OF SHAREHOLDER'S FUND (UNSECURED)","LOANS EXCEEDING 25% OF SHAREHOLDER'S FUND (UNSECURED)")</f>
        <v>LOANS EXCEEDING 25% OF SHAREHOLDER'S FUND (UNSECURED)</v>
      </c>
      <c r="C640" s="464" t="s">
        <v>33</v>
      </c>
      <c r="D640" s="465" t="s">
        <v>33</v>
      </c>
      <c r="E640" s="464"/>
    </row>
    <row r="641" spans="1:5" s="468" customFormat="1" ht="12.75">
      <c r="A641" s="168" t="s">
        <v>890</v>
      </c>
      <c r="B641" s="168" t="s">
        <v>896</v>
      </c>
      <c r="C641" s="458" t="s">
        <v>2038</v>
      </c>
      <c r="D641" s="457" t="s">
        <v>892</v>
      </c>
      <c r="E641" s="444" t="s">
        <v>2179</v>
      </c>
    </row>
    <row r="642" spans="1:5" s="468" customFormat="1" ht="12.75">
      <c r="A642" s="466"/>
      <c r="B642" s="459" t="s">
        <v>106</v>
      </c>
      <c r="C642" s="421">
        <f>SUM(C643:C842)</f>
        <v>0</v>
      </c>
      <c r="D642" s="460" t="s">
        <v>33</v>
      </c>
      <c r="E642" s="467"/>
    </row>
    <row r="643" spans="1:5" s="468" customFormat="1" ht="12.75">
      <c r="A643" s="474">
        <v>1</v>
      </c>
      <c r="B643" s="462" t="s">
        <v>33</v>
      </c>
      <c r="C643" s="605"/>
      <c r="D643" s="667"/>
      <c r="E643" s="470" t="e">
        <f>C643/'MNB100'!C$29</f>
        <v>#DIV/0!</v>
      </c>
    </row>
    <row r="644" spans="1:5">
      <c r="A644" s="474">
        <v>2</v>
      </c>
      <c r="B644" s="462" t="s">
        <v>33</v>
      </c>
      <c r="C644" s="605"/>
      <c r="D644" s="667"/>
      <c r="E644" s="470" t="e">
        <f>C644/'MNB100'!C$29</f>
        <v>#DIV/0!</v>
      </c>
    </row>
    <row r="645" spans="1:5">
      <c r="A645" s="474">
        <v>3</v>
      </c>
      <c r="B645" s="462" t="s">
        <v>33</v>
      </c>
      <c r="C645" s="605"/>
      <c r="D645" s="667"/>
      <c r="E645" s="470" t="e">
        <f>C645/'MNB100'!C$29</f>
        <v>#DIV/0!</v>
      </c>
    </row>
    <row r="646" spans="1:5">
      <c r="A646" s="474">
        <v>4</v>
      </c>
      <c r="B646" s="462" t="s">
        <v>33</v>
      </c>
      <c r="C646" s="605"/>
      <c r="D646" s="667"/>
      <c r="E646" s="470" t="e">
        <f>C646/'MNB100'!C$29</f>
        <v>#DIV/0!</v>
      </c>
    </row>
    <row r="647" spans="1:5">
      <c r="A647" s="474">
        <v>5</v>
      </c>
      <c r="B647" s="462" t="s">
        <v>33</v>
      </c>
      <c r="C647" s="605"/>
      <c r="D647" s="667"/>
      <c r="E647" s="470" t="e">
        <f>C647/'MNB100'!C$29</f>
        <v>#DIV/0!</v>
      </c>
    </row>
    <row r="648" spans="1:5">
      <c r="A648" s="474">
        <v>6</v>
      </c>
      <c r="B648" s="462" t="s">
        <v>33</v>
      </c>
      <c r="C648" s="605"/>
      <c r="D648" s="667"/>
      <c r="E648" s="470" t="e">
        <f>C648/'MNB100'!C$29</f>
        <v>#DIV/0!</v>
      </c>
    </row>
    <row r="649" spans="1:5">
      <c r="A649" s="474">
        <v>7</v>
      </c>
      <c r="B649" s="462" t="s">
        <v>33</v>
      </c>
      <c r="C649" s="605"/>
      <c r="D649" s="667"/>
      <c r="E649" s="470" t="e">
        <f>C649/'MNB100'!C$29</f>
        <v>#DIV/0!</v>
      </c>
    </row>
    <row r="650" spans="1:5">
      <c r="A650" s="474">
        <v>8</v>
      </c>
      <c r="B650" s="462" t="s">
        <v>33</v>
      </c>
      <c r="C650" s="605"/>
      <c r="D650" s="667"/>
      <c r="E650" s="470" t="e">
        <f>C650/'MNB100'!C$29</f>
        <v>#DIV/0!</v>
      </c>
    </row>
    <row r="651" spans="1:5">
      <c r="A651" s="474">
        <v>9</v>
      </c>
      <c r="B651" s="462" t="s">
        <v>33</v>
      </c>
      <c r="C651" s="605"/>
      <c r="D651" s="667"/>
      <c r="E651" s="470" t="e">
        <f>C651/'MNB100'!C$29</f>
        <v>#DIV/0!</v>
      </c>
    </row>
    <row r="652" spans="1:5">
      <c r="A652" s="474">
        <v>10</v>
      </c>
      <c r="B652" s="462" t="s">
        <v>33</v>
      </c>
      <c r="C652" s="605"/>
      <c r="D652" s="667"/>
      <c r="E652" s="470" t="e">
        <f>C652/'MNB100'!C$29</f>
        <v>#DIV/0!</v>
      </c>
    </row>
    <row r="653" spans="1:5">
      <c r="A653" s="474">
        <v>11</v>
      </c>
      <c r="B653" s="462" t="s">
        <v>33</v>
      </c>
      <c r="C653" s="605"/>
      <c r="D653" s="667"/>
      <c r="E653" s="470" t="e">
        <f>C653/'MNB100'!C$29</f>
        <v>#DIV/0!</v>
      </c>
    </row>
    <row r="654" spans="1:5">
      <c r="A654" s="474">
        <v>12</v>
      </c>
      <c r="B654" s="462" t="s">
        <v>33</v>
      </c>
      <c r="C654" s="605"/>
      <c r="D654" s="667"/>
      <c r="E654" s="470" t="e">
        <f>C654/'MNB100'!C$29</f>
        <v>#DIV/0!</v>
      </c>
    </row>
    <row r="655" spans="1:5">
      <c r="A655" s="474">
        <v>13</v>
      </c>
      <c r="B655" s="462" t="s">
        <v>33</v>
      </c>
      <c r="C655" s="605"/>
      <c r="D655" s="667"/>
      <c r="E655" s="470" t="e">
        <f>C655/'MNB100'!C$29</f>
        <v>#DIV/0!</v>
      </c>
    </row>
    <row r="656" spans="1:5">
      <c r="A656" s="474">
        <v>14</v>
      </c>
      <c r="B656" s="462" t="s">
        <v>33</v>
      </c>
      <c r="C656" s="605"/>
      <c r="D656" s="667"/>
      <c r="E656" s="470" t="e">
        <f>C656/'MNB100'!C$29</f>
        <v>#DIV/0!</v>
      </c>
    </row>
    <row r="657" spans="1:5">
      <c r="A657" s="474">
        <v>15</v>
      </c>
      <c r="B657" s="462" t="s">
        <v>33</v>
      </c>
      <c r="C657" s="605"/>
      <c r="D657" s="667"/>
      <c r="E657" s="470" t="e">
        <f>C657/'MNB100'!C$29</f>
        <v>#DIV/0!</v>
      </c>
    </row>
    <row r="658" spans="1:5">
      <c r="A658" s="474">
        <v>16</v>
      </c>
      <c r="B658" s="462" t="s">
        <v>33</v>
      </c>
      <c r="C658" s="605"/>
      <c r="D658" s="667"/>
      <c r="E658" s="470" t="e">
        <f>C658/'MNB100'!C$29</f>
        <v>#DIV/0!</v>
      </c>
    </row>
    <row r="659" spans="1:5">
      <c r="A659" s="474">
        <v>17</v>
      </c>
      <c r="B659" s="462" t="s">
        <v>33</v>
      </c>
      <c r="C659" s="605"/>
      <c r="D659" s="667"/>
      <c r="E659" s="470" t="e">
        <f>C659/'MNB100'!C$29</f>
        <v>#DIV/0!</v>
      </c>
    </row>
    <row r="660" spans="1:5">
      <c r="A660" s="474">
        <v>18</v>
      </c>
      <c r="B660" s="462" t="s">
        <v>33</v>
      </c>
      <c r="C660" s="605"/>
      <c r="D660" s="667"/>
      <c r="E660" s="470" t="e">
        <f>C660/'MNB100'!C$29</f>
        <v>#DIV/0!</v>
      </c>
    </row>
    <row r="661" spans="1:5">
      <c r="A661" s="474">
        <v>19</v>
      </c>
      <c r="B661" s="462" t="s">
        <v>33</v>
      </c>
      <c r="C661" s="605"/>
      <c r="D661" s="667"/>
      <c r="E661" s="470" t="e">
        <f>C661/'MNB100'!C$29</f>
        <v>#DIV/0!</v>
      </c>
    </row>
    <row r="662" spans="1:5">
      <c r="A662" s="474">
        <v>20</v>
      </c>
      <c r="B662" s="462" t="s">
        <v>33</v>
      </c>
      <c r="C662" s="605"/>
      <c r="D662" s="667"/>
      <c r="E662" s="470" t="e">
        <f>C662/'MNB100'!C$29</f>
        <v>#DIV/0!</v>
      </c>
    </row>
    <row r="663" spans="1:5">
      <c r="A663" s="474">
        <v>21</v>
      </c>
      <c r="B663" s="462" t="s">
        <v>33</v>
      </c>
      <c r="C663" s="605"/>
      <c r="D663" s="667"/>
      <c r="E663" s="470" t="e">
        <f>C663/'MNB100'!C$29</f>
        <v>#DIV/0!</v>
      </c>
    </row>
    <row r="664" spans="1:5">
      <c r="A664" s="474">
        <v>22</v>
      </c>
      <c r="B664" s="462" t="s">
        <v>33</v>
      </c>
      <c r="C664" s="605"/>
      <c r="D664" s="667"/>
      <c r="E664" s="470" t="e">
        <f>C664/'MNB100'!C$29</f>
        <v>#DIV/0!</v>
      </c>
    </row>
    <row r="665" spans="1:5">
      <c r="A665" s="474">
        <v>23</v>
      </c>
      <c r="B665" s="462" t="s">
        <v>33</v>
      </c>
      <c r="C665" s="605"/>
      <c r="D665" s="667"/>
      <c r="E665" s="470" t="e">
        <f>C665/'MNB100'!C$29</f>
        <v>#DIV/0!</v>
      </c>
    </row>
    <row r="666" spans="1:5">
      <c r="A666" s="474">
        <v>24</v>
      </c>
      <c r="B666" s="462" t="s">
        <v>33</v>
      </c>
      <c r="C666" s="605"/>
      <c r="D666" s="667"/>
      <c r="E666" s="470" t="e">
        <f>C666/'MNB100'!C$29</f>
        <v>#DIV/0!</v>
      </c>
    </row>
    <row r="667" spans="1:5">
      <c r="A667" s="474">
        <v>25</v>
      </c>
      <c r="B667" s="462" t="s">
        <v>33</v>
      </c>
      <c r="C667" s="605"/>
      <c r="D667" s="667"/>
      <c r="E667" s="470" t="e">
        <f>C667/'MNB100'!C$29</f>
        <v>#DIV/0!</v>
      </c>
    </row>
    <row r="668" spans="1:5">
      <c r="A668" s="474">
        <v>26</v>
      </c>
      <c r="B668" s="462" t="s">
        <v>33</v>
      </c>
      <c r="C668" s="605"/>
      <c r="D668" s="667"/>
      <c r="E668" s="470" t="e">
        <f>C668/'MNB100'!C$29</f>
        <v>#DIV/0!</v>
      </c>
    </row>
    <row r="669" spans="1:5">
      <c r="A669" s="474">
        <v>27</v>
      </c>
      <c r="B669" s="462" t="s">
        <v>33</v>
      </c>
      <c r="C669" s="605"/>
      <c r="D669" s="667"/>
      <c r="E669" s="470" t="e">
        <f>C669/'MNB100'!C$29</f>
        <v>#DIV/0!</v>
      </c>
    </row>
    <row r="670" spans="1:5">
      <c r="A670" s="474">
        <v>28</v>
      </c>
      <c r="B670" s="462" t="s">
        <v>33</v>
      </c>
      <c r="C670" s="605"/>
      <c r="D670" s="667"/>
      <c r="E670" s="470" t="e">
        <f>C670/'MNB100'!C$29</f>
        <v>#DIV/0!</v>
      </c>
    </row>
    <row r="671" spans="1:5">
      <c r="A671" s="474">
        <v>29</v>
      </c>
      <c r="B671" s="462" t="s">
        <v>33</v>
      </c>
      <c r="C671" s="605"/>
      <c r="D671" s="667"/>
      <c r="E671" s="470" t="e">
        <f>C671/'MNB100'!C$29</f>
        <v>#DIV/0!</v>
      </c>
    </row>
    <row r="672" spans="1:5">
      <c r="A672" s="474">
        <v>30</v>
      </c>
      <c r="B672" s="462" t="s">
        <v>33</v>
      </c>
      <c r="C672" s="605"/>
      <c r="D672" s="667"/>
      <c r="E672" s="470" t="e">
        <f>C672/'MNB100'!C$29</f>
        <v>#DIV/0!</v>
      </c>
    </row>
    <row r="673" spans="1:5">
      <c r="A673" s="474">
        <v>31</v>
      </c>
      <c r="B673" s="462" t="s">
        <v>33</v>
      </c>
      <c r="C673" s="605"/>
      <c r="D673" s="667"/>
      <c r="E673" s="470" t="e">
        <f>C673/'MNB100'!C$29</f>
        <v>#DIV/0!</v>
      </c>
    </row>
    <row r="674" spans="1:5">
      <c r="A674" s="474">
        <v>32</v>
      </c>
      <c r="B674" s="462" t="s">
        <v>33</v>
      </c>
      <c r="C674" s="605"/>
      <c r="D674" s="667"/>
      <c r="E674" s="470" t="e">
        <f>C674/'MNB100'!C$29</f>
        <v>#DIV/0!</v>
      </c>
    </row>
    <row r="675" spans="1:5">
      <c r="A675" s="474">
        <v>33</v>
      </c>
      <c r="B675" s="462" t="s">
        <v>33</v>
      </c>
      <c r="C675" s="605"/>
      <c r="D675" s="667"/>
      <c r="E675" s="470" t="e">
        <f>C675/'MNB100'!C$29</f>
        <v>#DIV/0!</v>
      </c>
    </row>
    <row r="676" spans="1:5">
      <c r="A676" s="474">
        <v>34</v>
      </c>
      <c r="B676" s="462" t="s">
        <v>33</v>
      </c>
      <c r="C676" s="605"/>
      <c r="D676" s="667"/>
      <c r="E676" s="470" t="e">
        <f>C676/'MNB100'!C$29</f>
        <v>#DIV/0!</v>
      </c>
    </row>
    <row r="677" spans="1:5">
      <c r="A677" s="474">
        <v>35</v>
      </c>
      <c r="B677" s="462" t="s">
        <v>33</v>
      </c>
      <c r="C677" s="605"/>
      <c r="D677" s="667"/>
      <c r="E677" s="470" t="e">
        <f>C677/'MNB100'!C$29</f>
        <v>#DIV/0!</v>
      </c>
    </row>
    <row r="678" spans="1:5">
      <c r="A678" s="474">
        <v>36</v>
      </c>
      <c r="B678" s="462" t="s">
        <v>33</v>
      </c>
      <c r="C678" s="605"/>
      <c r="D678" s="667"/>
      <c r="E678" s="470" t="e">
        <f>C678/'MNB100'!C$29</f>
        <v>#DIV/0!</v>
      </c>
    </row>
    <row r="679" spans="1:5">
      <c r="A679" s="474">
        <v>37</v>
      </c>
      <c r="B679" s="462" t="s">
        <v>33</v>
      </c>
      <c r="C679" s="605"/>
      <c r="D679" s="667"/>
      <c r="E679" s="470" t="e">
        <f>C679/'MNB100'!C$29</f>
        <v>#DIV/0!</v>
      </c>
    </row>
    <row r="680" spans="1:5">
      <c r="A680" s="474">
        <v>38</v>
      </c>
      <c r="B680" s="462" t="s">
        <v>33</v>
      </c>
      <c r="C680" s="605"/>
      <c r="D680" s="667"/>
      <c r="E680" s="470" t="e">
        <f>C680/'MNB100'!C$29</f>
        <v>#DIV/0!</v>
      </c>
    </row>
    <row r="681" spans="1:5">
      <c r="A681" s="474">
        <v>39</v>
      </c>
      <c r="B681" s="462" t="s">
        <v>33</v>
      </c>
      <c r="C681" s="605"/>
      <c r="D681" s="667"/>
      <c r="E681" s="470" t="e">
        <f>C681/'MNB100'!C$29</f>
        <v>#DIV/0!</v>
      </c>
    </row>
    <row r="682" spans="1:5">
      <c r="A682" s="474">
        <v>40</v>
      </c>
      <c r="B682" s="462" t="s">
        <v>33</v>
      </c>
      <c r="C682" s="605"/>
      <c r="D682" s="667"/>
      <c r="E682" s="470" t="e">
        <f>C682/'MNB100'!C$29</f>
        <v>#DIV/0!</v>
      </c>
    </row>
    <row r="683" spans="1:5">
      <c r="A683" s="474">
        <v>41</v>
      </c>
      <c r="B683" s="462" t="s">
        <v>33</v>
      </c>
      <c r="C683" s="605"/>
      <c r="D683" s="667"/>
      <c r="E683" s="470" t="e">
        <f>C683/'MNB100'!C$29</f>
        <v>#DIV/0!</v>
      </c>
    </row>
    <row r="684" spans="1:5">
      <c r="A684" s="474">
        <v>42</v>
      </c>
      <c r="B684" s="462" t="s">
        <v>33</v>
      </c>
      <c r="C684" s="605"/>
      <c r="D684" s="667"/>
      <c r="E684" s="470" t="e">
        <f>C684/'MNB100'!C$29</f>
        <v>#DIV/0!</v>
      </c>
    </row>
    <row r="685" spans="1:5">
      <c r="A685" s="474">
        <v>43</v>
      </c>
      <c r="B685" s="462" t="s">
        <v>33</v>
      </c>
      <c r="C685" s="605"/>
      <c r="D685" s="667"/>
      <c r="E685" s="470" t="e">
        <f>C685/'MNB100'!C$29</f>
        <v>#DIV/0!</v>
      </c>
    </row>
    <row r="686" spans="1:5">
      <c r="A686" s="474">
        <v>44</v>
      </c>
      <c r="B686" s="462" t="s">
        <v>33</v>
      </c>
      <c r="C686" s="605"/>
      <c r="D686" s="667"/>
      <c r="E686" s="470" t="e">
        <f>C686/'MNB100'!C$29</f>
        <v>#DIV/0!</v>
      </c>
    </row>
    <row r="687" spans="1:5">
      <c r="A687" s="474">
        <v>45</v>
      </c>
      <c r="B687" s="462" t="s">
        <v>33</v>
      </c>
      <c r="C687" s="605"/>
      <c r="D687" s="667"/>
      <c r="E687" s="470" t="e">
        <f>C687/'MNB100'!C$29</f>
        <v>#DIV/0!</v>
      </c>
    </row>
    <row r="688" spans="1:5">
      <c r="A688" s="474">
        <v>46</v>
      </c>
      <c r="B688" s="462" t="s">
        <v>33</v>
      </c>
      <c r="C688" s="605"/>
      <c r="D688" s="667"/>
      <c r="E688" s="470" t="e">
        <f>C688/'MNB100'!C$29</f>
        <v>#DIV/0!</v>
      </c>
    </row>
    <row r="689" spans="1:5">
      <c r="A689" s="474">
        <v>47</v>
      </c>
      <c r="B689" s="462" t="s">
        <v>33</v>
      </c>
      <c r="C689" s="605"/>
      <c r="D689" s="667"/>
      <c r="E689" s="470" t="e">
        <f>C689/'MNB100'!C$29</f>
        <v>#DIV/0!</v>
      </c>
    </row>
    <row r="690" spans="1:5">
      <c r="A690" s="474">
        <v>48</v>
      </c>
      <c r="B690" s="462" t="s">
        <v>33</v>
      </c>
      <c r="C690" s="605"/>
      <c r="D690" s="667"/>
      <c r="E690" s="470" t="e">
        <f>C690/'MNB100'!C$29</f>
        <v>#DIV/0!</v>
      </c>
    </row>
    <row r="691" spans="1:5">
      <c r="A691" s="474">
        <v>49</v>
      </c>
      <c r="B691" s="462" t="s">
        <v>33</v>
      </c>
      <c r="C691" s="605"/>
      <c r="D691" s="667"/>
      <c r="E691" s="470" t="e">
        <f>C691/'MNB100'!C$29</f>
        <v>#DIV/0!</v>
      </c>
    </row>
    <row r="692" spans="1:5">
      <c r="A692" s="474">
        <v>50</v>
      </c>
      <c r="B692" s="462" t="s">
        <v>33</v>
      </c>
      <c r="C692" s="605"/>
      <c r="D692" s="667"/>
      <c r="E692" s="470" t="e">
        <f>C692/'MNB100'!C$29</f>
        <v>#DIV/0!</v>
      </c>
    </row>
    <row r="693" spans="1:5">
      <c r="A693" s="474">
        <v>51</v>
      </c>
      <c r="B693" s="462" t="s">
        <v>33</v>
      </c>
      <c r="C693" s="605"/>
      <c r="D693" s="667"/>
      <c r="E693" s="470" t="e">
        <f>C693/'MNB100'!C$29</f>
        <v>#DIV/0!</v>
      </c>
    </row>
    <row r="694" spans="1:5">
      <c r="A694" s="474">
        <v>52</v>
      </c>
      <c r="B694" s="462" t="s">
        <v>33</v>
      </c>
      <c r="C694" s="605"/>
      <c r="D694" s="667"/>
      <c r="E694" s="470" t="e">
        <f>C694/'MNB100'!C$29</f>
        <v>#DIV/0!</v>
      </c>
    </row>
    <row r="695" spans="1:5">
      <c r="A695" s="474">
        <v>53</v>
      </c>
      <c r="B695" s="462" t="s">
        <v>33</v>
      </c>
      <c r="C695" s="605"/>
      <c r="D695" s="667"/>
      <c r="E695" s="470" t="e">
        <f>C695/'MNB100'!C$29</f>
        <v>#DIV/0!</v>
      </c>
    </row>
    <row r="696" spans="1:5">
      <c r="A696" s="474">
        <v>54</v>
      </c>
      <c r="B696" s="462" t="s">
        <v>33</v>
      </c>
      <c r="C696" s="605"/>
      <c r="D696" s="667"/>
      <c r="E696" s="470" t="e">
        <f>C696/'MNB100'!C$29</f>
        <v>#DIV/0!</v>
      </c>
    </row>
    <row r="697" spans="1:5">
      <c r="A697" s="474">
        <v>55</v>
      </c>
      <c r="B697" s="462" t="s">
        <v>33</v>
      </c>
      <c r="C697" s="605"/>
      <c r="D697" s="667"/>
      <c r="E697" s="470" t="e">
        <f>C697/'MNB100'!C$29</f>
        <v>#DIV/0!</v>
      </c>
    </row>
    <row r="698" spans="1:5">
      <c r="A698" s="474">
        <v>56</v>
      </c>
      <c r="B698" s="462" t="s">
        <v>33</v>
      </c>
      <c r="C698" s="605"/>
      <c r="D698" s="667"/>
      <c r="E698" s="470" t="e">
        <f>C698/'MNB100'!C$29</f>
        <v>#DIV/0!</v>
      </c>
    </row>
    <row r="699" spans="1:5">
      <c r="A699" s="474">
        <v>57</v>
      </c>
      <c r="B699" s="462" t="s">
        <v>33</v>
      </c>
      <c r="C699" s="605"/>
      <c r="D699" s="667"/>
      <c r="E699" s="470" t="e">
        <f>C699/'MNB100'!C$29</f>
        <v>#DIV/0!</v>
      </c>
    </row>
    <row r="700" spans="1:5">
      <c r="A700" s="474">
        <v>58</v>
      </c>
      <c r="B700" s="462" t="s">
        <v>33</v>
      </c>
      <c r="C700" s="605"/>
      <c r="D700" s="667"/>
      <c r="E700" s="470" t="e">
        <f>C700/'MNB100'!C$29</f>
        <v>#DIV/0!</v>
      </c>
    </row>
    <row r="701" spans="1:5">
      <c r="A701" s="474">
        <v>59</v>
      </c>
      <c r="B701" s="462" t="s">
        <v>33</v>
      </c>
      <c r="C701" s="605"/>
      <c r="D701" s="667"/>
      <c r="E701" s="470" t="e">
        <f>C701/'MNB100'!C$29</f>
        <v>#DIV/0!</v>
      </c>
    </row>
    <row r="702" spans="1:5">
      <c r="A702" s="474">
        <v>60</v>
      </c>
      <c r="B702" s="462" t="s">
        <v>33</v>
      </c>
      <c r="C702" s="605"/>
      <c r="D702" s="667"/>
      <c r="E702" s="470" t="e">
        <f>C702/'MNB100'!C$29</f>
        <v>#DIV/0!</v>
      </c>
    </row>
    <row r="703" spans="1:5">
      <c r="A703" s="474">
        <v>61</v>
      </c>
      <c r="B703" s="462" t="s">
        <v>33</v>
      </c>
      <c r="C703" s="605"/>
      <c r="D703" s="667"/>
      <c r="E703" s="470" t="e">
        <f>C703/'MNB100'!C$29</f>
        <v>#DIV/0!</v>
      </c>
    </row>
    <row r="704" spans="1:5">
      <c r="A704" s="474">
        <v>62</v>
      </c>
      <c r="B704" s="462" t="s">
        <v>33</v>
      </c>
      <c r="C704" s="605"/>
      <c r="D704" s="667"/>
      <c r="E704" s="470" t="e">
        <f>C704/'MNB100'!C$29</f>
        <v>#DIV/0!</v>
      </c>
    </row>
    <row r="705" spans="1:5">
      <c r="A705" s="474">
        <v>63</v>
      </c>
      <c r="B705" s="462" t="s">
        <v>33</v>
      </c>
      <c r="C705" s="605"/>
      <c r="D705" s="667"/>
      <c r="E705" s="470" t="e">
        <f>C705/'MNB100'!C$29</f>
        <v>#DIV/0!</v>
      </c>
    </row>
    <row r="706" spans="1:5">
      <c r="A706" s="474">
        <v>64</v>
      </c>
      <c r="B706" s="462" t="s">
        <v>33</v>
      </c>
      <c r="C706" s="605"/>
      <c r="D706" s="667"/>
      <c r="E706" s="470" t="e">
        <f>C706/'MNB100'!C$29</f>
        <v>#DIV/0!</v>
      </c>
    </row>
    <row r="707" spans="1:5">
      <c r="A707" s="474">
        <v>65</v>
      </c>
      <c r="B707" s="462" t="s">
        <v>33</v>
      </c>
      <c r="C707" s="605"/>
      <c r="D707" s="667"/>
      <c r="E707" s="470" t="e">
        <f>C707/'MNB100'!C$29</f>
        <v>#DIV/0!</v>
      </c>
    </row>
    <row r="708" spans="1:5">
      <c r="A708" s="474">
        <v>66</v>
      </c>
      <c r="B708" s="462" t="s">
        <v>33</v>
      </c>
      <c r="C708" s="605"/>
      <c r="D708" s="667"/>
      <c r="E708" s="470" t="e">
        <f>C708/'MNB100'!C$29</f>
        <v>#DIV/0!</v>
      </c>
    </row>
    <row r="709" spans="1:5">
      <c r="A709" s="474">
        <v>67</v>
      </c>
      <c r="B709" s="462" t="s">
        <v>33</v>
      </c>
      <c r="C709" s="605"/>
      <c r="D709" s="667"/>
      <c r="E709" s="470" t="e">
        <f>C709/'MNB100'!C$29</f>
        <v>#DIV/0!</v>
      </c>
    </row>
    <row r="710" spans="1:5">
      <c r="A710" s="474">
        <v>68</v>
      </c>
      <c r="B710" s="462" t="s">
        <v>33</v>
      </c>
      <c r="C710" s="605"/>
      <c r="D710" s="667"/>
      <c r="E710" s="470" t="e">
        <f>C710/'MNB100'!C$29</f>
        <v>#DIV/0!</v>
      </c>
    </row>
    <row r="711" spans="1:5">
      <c r="A711" s="474">
        <v>69</v>
      </c>
      <c r="B711" s="462" t="s">
        <v>33</v>
      </c>
      <c r="C711" s="605"/>
      <c r="D711" s="667"/>
      <c r="E711" s="470" t="e">
        <f>C711/'MNB100'!C$29</f>
        <v>#DIV/0!</v>
      </c>
    </row>
    <row r="712" spans="1:5">
      <c r="A712" s="474">
        <v>70</v>
      </c>
      <c r="B712" s="462" t="s">
        <v>33</v>
      </c>
      <c r="C712" s="605"/>
      <c r="D712" s="667"/>
      <c r="E712" s="470" t="e">
        <f>C712/'MNB100'!C$29</f>
        <v>#DIV/0!</v>
      </c>
    </row>
    <row r="713" spans="1:5">
      <c r="A713" s="474">
        <v>71</v>
      </c>
      <c r="B713" s="462" t="s">
        <v>33</v>
      </c>
      <c r="C713" s="605"/>
      <c r="D713" s="667"/>
      <c r="E713" s="470" t="e">
        <f>C713/'MNB100'!C$29</f>
        <v>#DIV/0!</v>
      </c>
    </row>
    <row r="714" spans="1:5">
      <c r="A714" s="474">
        <v>72</v>
      </c>
      <c r="B714" s="462" t="s">
        <v>33</v>
      </c>
      <c r="C714" s="605"/>
      <c r="D714" s="667"/>
      <c r="E714" s="470" t="e">
        <f>C714/'MNB100'!C$29</f>
        <v>#DIV/0!</v>
      </c>
    </row>
    <row r="715" spans="1:5">
      <c r="A715" s="474">
        <v>73</v>
      </c>
      <c r="B715" s="462" t="s">
        <v>33</v>
      </c>
      <c r="C715" s="605"/>
      <c r="D715" s="667"/>
      <c r="E715" s="470" t="e">
        <f>C715/'MNB100'!C$29</f>
        <v>#DIV/0!</v>
      </c>
    </row>
    <row r="716" spans="1:5">
      <c r="A716" s="474">
        <v>74</v>
      </c>
      <c r="B716" s="462" t="s">
        <v>33</v>
      </c>
      <c r="C716" s="605"/>
      <c r="D716" s="667"/>
      <c r="E716" s="470" t="e">
        <f>C716/'MNB100'!C$29</f>
        <v>#DIV/0!</v>
      </c>
    </row>
    <row r="717" spans="1:5">
      <c r="A717" s="474">
        <v>75</v>
      </c>
      <c r="B717" s="462" t="s">
        <v>33</v>
      </c>
      <c r="C717" s="605"/>
      <c r="D717" s="667"/>
      <c r="E717" s="470" t="e">
        <f>C717/'MNB100'!C$29</f>
        <v>#DIV/0!</v>
      </c>
    </row>
    <row r="718" spans="1:5">
      <c r="A718" s="474">
        <v>76</v>
      </c>
      <c r="B718" s="462" t="s">
        <v>33</v>
      </c>
      <c r="C718" s="605"/>
      <c r="D718" s="667"/>
      <c r="E718" s="470" t="e">
        <f>C718/'MNB100'!C$29</f>
        <v>#DIV/0!</v>
      </c>
    </row>
    <row r="719" spans="1:5">
      <c r="A719" s="474">
        <v>77</v>
      </c>
      <c r="B719" s="462" t="s">
        <v>33</v>
      </c>
      <c r="C719" s="605"/>
      <c r="D719" s="667"/>
      <c r="E719" s="470" t="e">
        <f>C719/'MNB100'!C$29</f>
        <v>#DIV/0!</v>
      </c>
    </row>
    <row r="720" spans="1:5">
      <c r="A720" s="474">
        <v>78</v>
      </c>
      <c r="B720" s="462" t="s">
        <v>33</v>
      </c>
      <c r="C720" s="605"/>
      <c r="D720" s="667"/>
      <c r="E720" s="470" t="e">
        <f>C720/'MNB100'!C$29</f>
        <v>#DIV/0!</v>
      </c>
    </row>
    <row r="721" spans="1:5">
      <c r="A721" s="474">
        <v>79</v>
      </c>
      <c r="B721" s="462" t="s">
        <v>33</v>
      </c>
      <c r="C721" s="605"/>
      <c r="D721" s="667"/>
      <c r="E721" s="470" t="e">
        <f>C721/'MNB100'!C$29</f>
        <v>#DIV/0!</v>
      </c>
    </row>
    <row r="722" spans="1:5">
      <c r="A722" s="474">
        <v>80</v>
      </c>
      <c r="B722" s="462" t="s">
        <v>33</v>
      </c>
      <c r="C722" s="605"/>
      <c r="D722" s="667"/>
      <c r="E722" s="470" t="e">
        <f>C722/'MNB100'!C$29</f>
        <v>#DIV/0!</v>
      </c>
    </row>
    <row r="723" spans="1:5">
      <c r="A723" s="474">
        <v>81</v>
      </c>
      <c r="B723" s="462" t="s">
        <v>33</v>
      </c>
      <c r="C723" s="605"/>
      <c r="D723" s="667"/>
      <c r="E723" s="470" t="e">
        <f>C723/'MNB100'!C$29</f>
        <v>#DIV/0!</v>
      </c>
    </row>
    <row r="724" spans="1:5">
      <c r="A724" s="474">
        <v>82</v>
      </c>
      <c r="B724" s="462" t="s">
        <v>33</v>
      </c>
      <c r="C724" s="605"/>
      <c r="D724" s="667"/>
      <c r="E724" s="470" t="e">
        <f>C724/'MNB100'!C$29</f>
        <v>#DIV/0!</v>
      </c>
    </row>
    <row r="725" spans="1:5">
      <c r="A725" s="474">
        <v>83</v>
      </c>
      <c r="B725" s="462" t="s">
        <v>33</v>
      </c>
      <c r="C725" s="605"/>
      <c r="D725" s="667"/>
      <c r="E725" s="470" t="e">
        <f>C725/'MNB100'!C$29</f>
        <v>#DIV/0!</v>
      </c>
    </row>
    <row r="726" spans="1:5">
      <c r="A726" s="474">
        <v>84</v>
      </c>
      <c r="B726" s="462" t="s">
        <v>33</v>
      </c>
      <c r="C726" s="605"/>
      <c r="D726" s="667"/>
      <c r="E726" s="470" t="e">
        <f>C726/'MNB100'!C$29</f>
        <v>#DIV/0!</v>
      </c>
    </row>
    <row r="727" spans="1:5">
      <c r="A727" s="474">
        <v>85</v>
      </c>
      <c r="B727" s="462" t="s">
        <v>33</v>
      </c>
      <c r="C727" s="605"/>
      <c r="D727" s="667"/>
      <c r="E727" s="470" t="e">
        <f>C727/'MNB100'!C$29</f>
        <v>#DIV/0!</v>
      </c>
    </row>
    <row r="728" spans="1:5">
      <c r="A728" s="474">
        <v>86</v>
      </c>
      <c r="B728" s="462" t="s">
        <v>33</v>
      </c>
      <c r="C728" s="605"/>
      <c r="D728" s="667"/>
      <c r="E728" s="470" t="e">
        <f>C728/'MNB100'!C$29</f>
        <v>#DIV/0!</v>
      </c>
    </row>
    <row r="729" spans="1:5">
      <c r="A729" s="474">
        <v>87</v>
      </c>
      <c r="B729" s="462" t="s">
        <v>33</v>
      </c>
      <c r="C729" s="605"/>
      <c r="D729" s="667"/>
      <c r="E729" s="470" t="e">
        <f>C729/'MNB100'!C$29</f>
        <v>#DIV/0!</v>
      </c>
    </row>
    <row r="730" spans="1:5">
      <c r="A730" s="474">
        <v>88</v>
      </c>
      <c r="B730" s="462" t="s">
        <v>33</v>
      </c>
      <c r="C730" s="605"/>
      <c r="D730" s="667"/>
      <c r="E730" s="470" t="e">
        <f>C730/'MNB100'!C$29</f>
        <v>#DIV/0!</v>
      </c>
    </row>
    <row r="731" spans="1:5">
      <c r="A731" s="474">
        <v>89</v>
      </c>
      <c r="B731" s="462" t="s">
        <v>33</v>
      </c>
      <c r="C731" s="605"/>
      <c r="D731" s="667"/>
      <c r="E731" s="470" t="e">
        <f>C731/'MNB100'!C$29</f>
        <v>#DIV/0!</v>
      </c>
    </row>
    <row r="732" spans="1:5">
      <c r="A732" s="474">
        <v>90</v>
      </c>
      <c r="B732" s="462" t="s">
        <v>33</v>
      </c>
      <c r="C732" s="605"/>
      <c r="D732" s="667"/>
      <c r="E732" s="470" t="e">
        <f>C732/'MNB100'!C$29</f>
        <v>#DIV/0!</v>
      </c>
    </row>
    <row r="733" spans="1:5">
      <c r="A733" s="474">
        <v>91</v>
      </c>
      <c r="B733" s="462" t="s">
        <v>33</v>
      </c>
      <c r="C733" s="605"/>
      <c r="D733" s="667"/>
      <c r="E733" s="470" t="e">
        <f>C733/'MNB100'!C$29</f>
        <v>#DIV/0!</v>
      </c>
    </row>
    <row r="734" spans="1:5">
      <c r="A734" s="474">
        <v>92</v>
      </c>
      <c r="B734" s="462" t="s">
        <v>33</v>
      </c>
      <c r="C734" s="605"/>
      <c r="D734" s="667"/>
      <c r="E734" s="470" t="e">
        <f>C734/'MNB100'!C$29</f>
        <v>#DIV/0!</v>
      </c>
    </row>
    <row r="735" spans="1:5">
      <c r="A735" s="474">
        <v>93</v>
      </c>
      <c r="B735" s="462" t="s">
        <v>33</v>
      </c>
      <c r="C735" s="605"/>
      <c r="D735" s="667"/>
      <c r="E735" s="470" t="e">
        <f>C735/'MNB100'!C$29</f>
        <v>#DIV/0!</v>
      </c>
    </row>
    <row r="736" spans="1:5">
      <c r="A736" s="474">
        <v>94</v>
      </c>
      <c r="B736" s="462" t="s">
        <v>33</v>
      </c>
      <c r="C736" s="605"/>
      <c r="D736" s="667"/>
      <c r="E736" s="470" t="e">
        <f>C736/'MNB100'!C$29</f>
        <v>#DIV/0!</v>
      </c>
    </row>
    <row r="737" spans="1:5">
      <c r="A737" s="474">
        <v>95</v>
      </c>
      <c r="B737" s="462" t="s">
        <v>33</v>
      </c>
      <c r="C737" s="605"/>
      <c r="D737" s="667"/>
      <c r="E737" s="470" t="e">
        <f>C737/'MNB100'!C$29</f>
        <v>#DIV/0!</v>
      </c>
    </row>
    <row r="738" spans="1:5">
      <c r="A738" s="474">
        <v>96</v>
      </c>
      <c r="B738" s="462" t="s">
        <v>33</v>
      </c>
      <c r="C738" s="605"/>
      <c r="D738" s="667"/>
      <c r="E738" s="470" t="e">
        <f>C738/'MNB100'!C$29</f>
        <v>#DIV/0!</v>
      </c>
    </row>
    <row r="739" spans="1:5">
      <c r="A739" s="474">
        <v>97</v>
      </c>
      <c r="B739" s="462" t="s">
        <v>33</v>
      </c>
      <c r="C739" s="605"/>
      <c r="D739" s="667"/>
      <c r="E739" s="470" t="e">
        <f>C739/'MNB100'!C$29</f>
        <v>#DIV/0!</v>
      </c>
    </row>
    <row r="740" spans="1:5">
      <c r="A740" s="474">
        <v>98</v>
      </c>
      <c r="B740" s="462" t="s">
        <v>33</v>
      </c>
      <c r="C740" s="605"/>
      <c r="D740" s="667"/>
      <c r="E740" s="470" t="e">
        <f>C740/'MNB100'!C$29</f>
        <v>#DIV/0!</v>
      </c>
    </row>
    <row r="741" spans="1:5">
      <c r="A741" s="474">
        <v>99</v>
      </c>
      <c r="B741" s="462" t="s">
        <v>33</v>
      </c>
      <c r="C741" s="605"/>
      <c r="D741" s="667"/>
      <c r="E741" s="470" t="e">
        <f>C741/'MNB100'!C$29</f>
        <v>#DIV/0!</v>
      </c>
    </row>
    <row r="742" spans="1:5">
      <c r="A742" s="474">
        <v>100</v>
      </c>
      <c r="B742" s="462" t="s">
        <v>33</v>
      </c>
      <c r="C742" s="605"/>
      <c r="D742" s="667"/>
      <c r="E742" s="470" t="e">
        <f>C742/'MNB100'!C$29</f>
        <v>#DIV/0!</v>
      </c>
    </row>
    <row r="743" spans="1:5">
      <c r="A743" s="474">
        <v>101</v>
      </c>
      <c r="B743" s="462" t="s">
        <v>33</v>
      </c>
      <c r="C743" s="605"/>
      <c r="D743" s="667"/>
      <c r="E743" s="470" t="e">
        <f>C743/'MNB100'!C$29</f>
        <v>#DIV/0!</v>
      </c>
    </row>
    <row r="744" spans="1:5">
      <c r="A744" s="474">
        <v>102</v>
      </c>
      <c r="B744" s="462" t="s">
        <v>33</v>
      </c>
      <c r="C744" s="605"/>
      <c r="D744" s="667"/>
      <c r="E744" s="470" t="e">
        <f>C744/'MNB100'!C$29</f>
        <v>#DIV/0!</v>
      </c>
    </row>
    <row r="745" spans="1:5">
      <c r="A745" s="474">
        <v>103</v>
      </c>
      <c r="B745" s="462" t="s">
        <v>33</v>
      </c>
      <c r="C745" s="605"/>
      <c r="D745" s="667"/>
      <c r="E745" s="470" t="e">
        <f>C745/'MNB100'!C$29</f>
        <v>#DIV/0!</v>
      </c>
    </row>
    <row r="746" spans="1:5">
      <c r="A746" s="474">
        <v>104</v>
      </c>
      <c r="B746" s="462" t="s">
        <v>33</v>
      </c>
      <c r="C746" s="605"/>
      <c r="D746" s="667"/>
      <c r="E746" s="470" t="e">
        <f>C746/'MNB100'!C$29</f>
        <v>#DIV/0!</v>
      </c>
    </row>
    <row r="747" spans="1:5">
      <c r="A747" s="474">
        <v>105</v>
      </c>
      <c r="B747" s="462" t="s">
        <v>33</v>
      </c>
      <c r="C747" s="605"/>
      <c r="D747" s="667"/>
      <c r="E747" s="470" t="e">
        <f>C747/'MNB100'!C$29</f>
        <v>#DIV/0!</v>
      </c>
    </row>
    <row r="748" spans="1:5">
      <c r="A748" s="474">
        <v>106</v>
      </c>
      <c r="B748" s="462" t="s">
        <v>33</v>
      </c>
      <c r="C748" s="605"/>
      <c r="D748" s="667"/>
      <c r="E748" s="470" t="e">
        <f>C748/'MNB100'!C$29</f>
        <v>#DIV/0!</v>
      </c>
    </row>
    <row r="749" spans="1:5">
      <c r="A749" s="474">
        <v>107</v>
      </c>
      <c r="B749" s="462" t="s">
        <v>33</v>
      </c>
      <c r="C749" s="605"/>
      <c r="D749" s="667"/>
      <c r="E749" s="470" t="e">
        <f>C749/'MNB100'!C$29</f>
        <v>#DIV/0!</v>
      </c>
    </row>
    <row r="750" spans="1:5">
      <c r="A750" s="474">
        <v>108</v>
      </c>
      <c r="B750" s="462" t="s">
        <v>33</v>
      </c>
      <c r="C750" s="605"/>
      <c r="D750" s="667"/>
      <c r="E750" s="470" t="e">
        <f>C750/'MNB100'!C$29</f>
        <v>#DIV/0!</v>
      </c>
    </row>
    <row r="751" spans="1:5">
      <c r="A751" s="474">
        <v>109</v>
      </c>
      <c r="B751" s="462" t="s">
        <v>33</v>
      </c>
      <c r="C751" s="605"/>
      <c r="D751" s="667"/>
      <c r="E751" s="470" t="e">
        <f>C751/'MNB100'!C$29</f>
        <v>#DIV/0!</v>
      </c>
    </row>
    <row r="752" spans="1:5">
      <c r="A752" s="474">
        <v>110</v>
      </c>
      <c r="B752" s="462" t="s">
        <v>33</v>
      </c>
      <c r="C752" s="605"/>
      <c r="D752" s="667"/>
      <c r="E752" s="470" t="e">
        <f>C752/'MNB100'!C$29</f>
        <v>#DIV/0!</v>
      </c>
    </row>
    <row r="753" spans="1:5">
      <c r="A753" s="474">
        <v>111</v>
      </c>
      <c r="B753" s="462" t="s">
        <v>33</v>
      </c>
      <c r="C753" s="605"/>
      <c r="D753" s="667"/>
      <c r="E753" s="470" t="e">
        <f>C753/'MNB100'!C$29</f>
        <v>#DIV/0!</v>
      </c>
    </row>
    <row r="754" spans="1:5">
      <c r="A754" s="474">
        <v>112</v>
      </c>
      <c r="B754" s="462" t="s">
        <v>33</v>
      </c>
      <c r="C754" s="605"/>
      <c r="D754" s="667"/>
      <c r="E754" s="470" t="e">
        <f>C754/'MNB100'!C$29</f>
        <v>#DIV/0!</v>
      </c>
    </row>
    <row r="755" spans="1:5">
      <c r="A755" s="474">
        <v>113</v>
      </c>
      <c r="B755" s="462" t="s">
        <v>33</v>
      </c>
      <c r="C755" s="605"/>
      <c r="D755" s="667"/>
      <c r="E755" s="470" t="e">
        <f>C755/'MNB100'!C$29</f>
        <v>#DIV/0!</v>
      </c>
    </row>
    <row r="756" spans="1:5">
      <c r="A756" s="474">
        <v>114</v>
      </c>
      <c r="B756" s="462" t="s">
        <v>33</v>
      </c>
      <c r="C756" s="605"/>
      <c r="D756" s="667"/>
      <c r="E756" s="470" t="e">
        <f>C756/'MNB100'!C$29</f>
        <v>#DIV/0!</v>
      </c>
    </row>
    <row r="757" spans="1:5">
      <c r="A757" s="474">
        <v>115</v>
      </c>
      <c r="B757" s="462" t="s">
        <v>33</v>
      </c>
      <c r="C757" s="605"/>
      <c r="D757" s="667"/>
      <c r="E757" s="470" t="e">
        <f>C757/'MNB100'!C$29</f>
        <v>#DIV/0!</v>
      </c>
    </row>
    <row r="758" spans="1:5">
      <c r="A758" s="474">
        <v>116</v>
      </c>
      <c r="B758" s="462" t="s">
        <v>33</v>
      </c>
      <c r="C758" s="605"/>
      <c r="D758" s="667"/>
      <c r="E758" s="470" t="e">
        <f>C758/'MNB100'!C$29</f>
        <v>#DIV/0!</v>
      </c>
    </row>
    <row r="759" spans="1:5">
      <c r="A759" s="474">
        <v>117</v>
      </c>
      <c r="B759" s="462" t="s">
        <v>33</v>
      </c>
      <c r="C759" s="605"/>
      <c r="D759" s="667"/>
      <c r="E759" s="470" t="e">
        <f>C759/'MNB100'!C$29</f>
        <v>#DIV/0!</v>
      </c>
    </row>
    <row r="760" spans="1:5">
      <c r="A760" s="474">
        <v>118</v>
      </c>
      <c r="B760" s="462" t="s">
        <v>33</v>
      </c>
      <c r="C760" s="605"/>
      <c r="D760" s="667"/>
      <c r="E760" s="470" t="e">
        <f>C760/'MNB100'!C$29</f>
        <v>#DIV/0!</v>
      </c>
    </row>
    <row r="761" spans="1:5">
      <c r="A761" s="474">
        <v>119</v>
      </c>
      <c r="B761" s="462" t="s">
        <v>33</v>
      </c>
      <c r="C761" s="605"/>
      <c r="D761" s="667"/>
      <c r="E761" s="470" t="e">
        <f>C761/'MNB100'!C$29</f>
        <v>#DIV/0!</v>
      </c>
    </row>
    <row r="762" spans="1:5">
      <c r="A762" s="474">
        <v>120</v>
      </c>
      <c r="B762" s="462" t="s">
        <v>33</v>
      </c>
      <c r="C762" s="605"/>
      <c r="D762" s="667"/>
      <c r="E762" s="470" t="e">
        <f>C762/'MNB100'!C$29</f>
        <v>#DIV/0!</v>
      </c>
    </row>
    <row r="763" spans="1:5">
      <c r="A763" s="474">
        <v>121</v>
      </c>
      <c r="B763" s="462" t="s">
        <v>33</v>
      </c>
      <c r="C763" s="605"/>
      <c r="D763" s="667"/>
      <c r="E763" s="470" t="e">
        <f>C763/'MNB100'!C$29</f>
        <v>#DIV/0!</v>
      </c>
    </row>
    <row r="764" spans="1:5">
      <c r="A764" s="474">
        <v>122</v>
      </c>
      <c r="B764" s="462" t="s">
        <v>33</v>
      </c>
      <c r="C764" s="605"/>
      <c r="D764" s="667"/>
      <c r="E764" s="470" t="e">
        <f>C764/'MNB100'!C$29</f>
        <v>#DIV/0!</v>
      </c>
    </row>
    <row r="765" spans="1:5">
      <c r="A765" s="474">
        <v>123</v>
      </c>
      <c r="B765" s="462" t="s">
        <v>33</v>
      </c>
      <c r="C765" s="605"/>
      <c r="D765" s="667"/>
      <c r="E765" s="470" t="e">
        <f>C765/'MNB100'!C$29</f>
        <v>#DIV/0!</v>
      </c>
    </row>
    <row r="766" spans="1:5">
      <c r="A766" s="474">
        <v>124</v>
      </c>
      <c r="B766" s="462" t="s">
        <v>33</v>
      </c>
      <c r="C766" s="605"/>
      <c r="D766" s="667"/>
      <c r="E766" s="470" t="e">
        <f>C766/'MNB100'!C$29</f>
        <v>#DIV/0!</v>
      </c>
    </row>
    <row r="767" spans="1:5">
      <c r="A767" s="474">
        <v>125</v>
      </c>
      <c r="B767" s="462" t="s">
        <v>33</v>
      </c>
      <c r="C767" s="605"/>
      <c r="D767" s="667"/>
      <c r="E767" s="470" t="e">
        <f>C767/'MNB100'!C$29</f>
        <v>#DIV/0!</v>
      </c>
    </row>
    <row r="768" spans="1:5">
      <c r="A768" s="474">
        <v>126</v>
      </c>
      <c r="B768" s="462" t="s">
        <v>33</v>
      </c>
      <c r="C768" s="605"/>
      <c r="D768" s="667"/>
      <c r="E768" s="470" t="e">
        <f>C768/'MNB100'!C$29</f>
        <v>#DIV/0!</v>
      </c>
    </row>
    <row r="769" spans="1:5">
      <c r="A769" s="474">
        <v>127</v>
      </c>
      <c r="B769" s="462" t="s">
        <v>33</v>
      </c>
      <c r="C769" s="605"/>
      <c r="D769" s="667"/>
      <c r="E769" s="470" t="e">
        <f>C769/'MNB100'!C$29</f>
        <v>#DIV/0!</v>
      </c>
    </row>
    <row r="770" spans="1:5">
      <c r="A770" s="474">
        <v>128</v>
      </c>
      <c r="B770" s="462" t="s">
        <v>33</v>
      </c>
      <c r="C770" s="605"/>
      <c r="D770" s="667"/>
      <c r="E770" s="470" t="e">
        <f>C770/'MNB100'!C$29</f>
        <v>#DIV/0!</v>
      </c>
    </row>
    <row r="771" spans="1:5">
      <c r="A771" s="474">
        <v>129</v>
      </c>
      <c r="B771" s="462" t="s">
        <v>33</v>
      </c>
      <c r="C771" s="605"/>
      <c r="D771" s="667"/>
      <c r="E771" s="470" t="e">
        <f>C771/'MNB100'!C$29</f>
        <v>#DIV/0!</v>
      </c>
    </row>
    <row r="772" spans="1:5">
      <c r="A772" s="474">
        <v>130</v>
      </c>
      <c r="B772" s="462" t="s">
        <v>33</v>
      </c>
      <c r="C772" s="605"/>
      <c r="D772" s="667"/>
      <c r="E772" s="470" t="e">
        <f>C772/'MNB100'!C$29</f>
        <v>#DIV/0!</v>
      </c>
    </row>
    <row r="773" spans="1:5">
      <c r="A773" s="474">
        <v>131</v>
      </c>
      <c r="B773" s="462" t="s">
        <v>33</v>
      </c>
      <c r="C773" s="605"/>
      <c r="D773" s="667"/>
      <c r="E773" s="470" t="e">
        <f>C773/'MNB100'!C$29</f>
        <v>#DIV/0!</v>
      </c>
    </row>
    <row r="774" spans="1:5">
      <c r="A774" s="474">
        <v>132</v>
      </c>
      <c r="B774" s="462" t="s">
        <v>33</v>
      </c>
      <c r="C774" s="605"/>
      <c r="D774" s="667"/>
      <c r="E774" s="470" t="e">
        <f>C774/'MNB100'!C$29</f>
        <v>#DIV/0!</v>
      </c>
    </row>
    <row r="775" spans="1:5">
      <c r="A775" s="474">
        <v>133</v>
      </c>
      <c r="B775" s="462" t="s">
        <v>33</v>
      </c>
      <c r="C775" s="605"/>
      <c r="D775" s="667"/>
      <c r="E775" s="470" t="e">
        <f>C775/'MNB100'!C$29</f>
        <v>#DIV/0!</v>
      </c>
    </row>
    <row r="776" spans="1:5">
      <c r="A776" s="474">
        <v>134</v>
      </c>
      <c r="B776" s="462" t="s">
        <v>33</v>
      </c>
      <c r="C776" s="605"/>
      <c r="D776" s="667"/>
      <c r="E776" s="470" t="e">
        <f>C776/'MNB100'!C$29</f>
        <v>#DIV/0!</v>
      </c>
    </row>
    <row r="777" spans="1:5">
      <c r="A777" s="474">
        <v>135</v>
      </c>
      <c r="B777" s="462" t="s">
        <v>33</v>
      </c>
      <c r="C777" s="605"/>
      <c r="D777" s="667"/>
      <c r="E777" s="470" t="e">
        <f>C777/'MNB100'!C$29</f>
        <v>#DIV/0!</v>
      </c>
    </row>
    <row r="778" spans="1:5">
      <c r="A778" s="474">
        <v>136</v>
      </c>
      <c r="B778" s="462" t="s">
        <v>33</v>
      </c>
      <c r="C778" s="605"/>
      <c r="D778" s="667"/>
      <c r="E778" s="470" t="e">
        <f>C778/'MNB100'!C$29</f>
        <v>#DIV/0!</v>
      </c>
    </row>
    <row r="779" spans="1:5">
      <c r="A779" s="474">
        <v>137</v>
      </c>
      <c r="B779" s="462" t="s">
        <v>33</v>
      </c>
      <c r="C779" s="605"/>
      <c r="D779" s="667"/>
      <c r="E779" s="470" t="e">
        <f>C779/'MNB100'!C$29</f>
        <v>#DIV/0!</v>
      </c>
    </row>
    <row r="780" spans="1:5">
      <c r="A780" s="474">
        <v>138</v>
      </c>
      <c r="B780" s="462" t="s">
        <v>33</v>
      </c>
      <c r="C780" s="605"/>
      <c r="D780" s="667"/>
      <c r="E780" s="470" t="e">
        <f>C780/'MNB100'!C$29</f>
        <v>#DIV/0!</v>
      </c>
    </row>
    <row r="781" spans="1:5">
      <c r="A781" s="474">
        <v>139</v>
      </c>
      <c r="B781" s="462" t="s">
        <v>33</v>
      </c>
      <c r="C781" s="605"/>
      <c r="D781" s="667"/>
      <c r="E781" s="470" t="e">
        <f>C781/'MNB100'!C$29</f>
        <v>#DIV/0!</v>
      </c>
    </row>
    <row r="782" spans="1:5">
      <c r="A782" s="474">
        <v>140</v>
      </c>
      <c r="B782" s="462" t="s">
        <v>33</v>
      </c>
      <c r="C782" s="605"/>
      <c r="D782" s="667"/>
      <c r="E782" s="470" t="e">
        <f>C782/'MNB100'!C$29</f>
        <v>#DIV/0!</v>
      </c>
    </row>
    <row r="783" spans="1:5">
      <c r="A783" s="474">
        <v>141</v>
      </c>
      <c r="B783" s="462" t="s">
        <v>33</v>
      </c>
      <c r="C783" s="605"/>
      <c r="D783" s="667"/>
      <c r="E783" s="470" t="e">
        <f>C783/'MNB100'!C$29</f>
        <v>#DIV/0!</v>
      </c>
    </row>
    <row r="784" spans="1:5">
      <c r="A784" s="474">
        <v>142</v>
      </c>
      <c r="B784" s="462" t="s">
        <v>33</v>
      </c>
      <c r="C784" s="605"/>
      <c r="D784" s="667"/>
      <c r="E784" s="470" t="e">
        <f>C784/'MNB100'!C$29</f>
        <v>#DIV/0!</v>
      </c>
    </row>
    <row r="785" spans="1:5">
      <c r="A785" s="474">
        <v>143</v>
      </c>
      <c r="B785" s="462" t="s">
        <v>33</v>
      </c>
      <c r="C785" s="605"/>
      <c r="D785" s="667"/>
      <c r="E785" s="470" t="e">
        <f>C785/'MNB100'!C$29</f>
        <v>#DIV/0!</v>
      </c>
    </row>
    <row r="786" spans="1:5">
      <c r="A786" s="474">
        <v>144</v>
      </c>
      <c r="B786" s="462" t="s">
        <v>33</v>
      </c>
      <c r="C786" s="605"/>
      <c r="D786" s="667"/>
      <c r="E786" s="470" t="e">
        <f>C786/'MNB100'!C$29</f>
        <v>#DIV/0!</v>
      </c>
    </row>
    <row r="787" spans="1:5">
      <c r="A787" s="474">
        <v>145</v>
      </c>
      <c r="B787" s="462" t="s">
        <v>33</v>
      </c>
      <c r="C787" s="605"/>
      <c r="D787" s="667"/>
      <c r="E787" s="470" t="e">
        <f>C787/'MNB100'!C$29</f>
        <v>#DIV/0!</v>
      </c>
    </row>
    <row r="788" spans="1:5">
      <c r="A788" s="474">
        <v>146</v>
      </c>
      <c r="B788" s="462" t="s">
        <v>33</v>
      </c>
      <c r="C788" s="605"/>
      <c r="D788" s="667"/>
      <c r="E788" s="470" t="e">
        <f>C788/'MNB100'!C$29</f>
        <v>#DIV/0!</v>
      </c>
    </row>
    <row r="789" spans="1:5">
      <c r="A789" s="474">
        <v>147</v>
      </c>
      <c r="B789" s="462" t="s">
        <v>33</v>
      </c>
      <c r="C789" s="605"/>
      <c r="D789" s="667"/>
      <c r="E789" s="470" t="e">
        <f>C789/'MNB100'!C$29</f>
        <v>#DIV/0!</v>
      </c>
    </row>
    <row r="790" spans="1:5">
      <c r="A790" s="474">
        <v>148</v>
      </c>
      <c r="B790" s="462" t="s">
        <v>33</v>
      </c>
      <c r="C790" s="605"/>
      <c r="D790" s="667"/>
      <c r="E790" s="470" t="e">
        <f>C790/'MNB100'!C$29</f>
        <v>#DIV/0!</v>
      </c>
    </row>
    <row r="791" spans="1:5">
      <c r="A791" s="474">
        <v>149</v>
      </c>
      <c r="B791" s="462" t="s">
        <v>33</v>
      </c>
      <c r="C791" s="605"/>
      <c r="D791" s="667"/>
      <c r="E791" s="470" t="e">
        <f>C791/'MNB100'!C$29</f>
        <v>#DIV/0!</v>
      </c>
    </row>
    <row r="792" spans="1:5">
      <c r="A792" s="474">
        <v>150</v>
      </c>
      <c r="B792" s="462" t="s">
        <v>33</v>
      </c>
      <c r="C792" s="605"/>
      <c r="D792" s="667"/>
      <c r="E792" s="470" t="e">
        <f>C792/'MNB100'!C$29</f>
        <v>#DIV/0!</v>
      </c>
    </row>
    <row r="793" spans="1:5">
      <c r="A793" s="474">
        <v>151</v>
      </c>
      <c r="B793" s="462" t="s">
        <v>33</v>
      </c>
      <c r="C793" s="605"/>
      <c r="D793" s="667"/>
      <c r="E793" s="470" t="e">
        <f>C793/'MNB100'!C$29</f>
        <v>#DIV/0!</v>
      </c>
    </row>
    <row r="794" spans="1:5">
      <c r="A794" s="474">
        <v>152</v>
      </c>
      <c r="B794" s="462" t="s">
        <v>33</v>
      </c>
      <c r="C794" s="605"/>
      <c r="D794" s="667"/>
      <c r="E794" s="470" t="e">
        <f>C794/'MNB100'!C$29</f>
        <v>#DIV/0!</v>
      </c>
    </row>
    <row r="795" spans="1:5">
      <c r="A795" s="474">
        <v>153</v>
      </c>
      <c r="B795" s="462" t="s">
        <v>33</v>
      </c>
      <c r="C795" s="605"/>
      <c r="D795" s="667"/>
      <c r="E795" s="470" t="e">
        <f>C795/'MNB100'!C$29</f>
        <v>#DIV/0!</v>
      </c>
    </row>
    <row r="796" spans="1:5">
      <c r="A796" s="474">
        <v>154</v>
      </c>
      <c r="B796" s="462" t="s">
        <v>33</v>
      </c>
      <c r="C796" s="605"/>
      <c r="D796" s="667"/>
      <c r="E796" s="470" t="e">
        <f>C796/'MNB100'!C$29</f>
        <v>#DIV/0!</v>
      </c>
    </row>
    <row r="797" spans="1:5">
      <c r="A797" s="474">
        <v>155</v>
      </c>
      <c r="B797" s="462" t="s">
        <v>33</v>
      </c>
      <c r="C797" s="605"/>
      <c r="D797" s="667"/>
      <c r="E797" s="470" t="e">
        <f>C797/'MNB100'!C$29</f>
        <v>#DIV/0!</v>
      </c>
    </row>
    <row r="798" spans="1:5">
      <c r="A798" s="474">
        <v>156</v>
      </c>
      <c r="B798" s="462" t="s">
        <v>33</v>
      </c>
      <c r="C798" s="605"/>
      <c r="D798" s="667"/>
      <c r="E798" s="470" t="e">
        <f>C798/'MNB100'!C$29</f>
        <v>#DIV/0!</v>
      </c>
    </row>
    <row r="799" spans="1:5">
      <c r="A799" s="474">
        <v>157</v>
      </c>
      <c r="B799" s="462" t="s">
        <v>33</v>
      </c>
      <c r="C799" s="605"/>
      <c r="D799" s="667"/>
      <c r="E799" s="470" t="e">
        <f>C799/'MNB100'!C$29</f>
        <v>#DIV/0!</v>
      </c>
    </row>
    <row r="800" spans="1:5">
      <c r="A800" s="474">
        <v>158</v>
      </c>
      <c r="B800" s="462" t="s">
        <v>33</v>
      </c>
      <c r="C800" s="605"/>
      <c r="D800" s="667"/>
      <c r="E800" s="470" t="e">
        <f>C800/'MNB100'!C$29</f>
        <v>#DIV/0!</v>
      </c>
    </row>
    <row r="801" spans="1:5">
      <c r="A801" s="474">
        <v>159</v>
      </c>
      <c r="B801" s="462" t="s">
        <v>33</v>
      </c>
      <c r="C801" s="605"/>
      <c r="D801" s="667"/>
      <c r="E801" s="470" t="e">
        <f>C801/'MNB100'!C$29</f>
        <v>#DIV/0!</v>
      </c>
    </row>
    <row r="802" spans="1:5">
      <c r="A802" s="474">
        <v>160</v>
      </c>
      <c r="B802" s="462" t="s">
        <v>33</v>
      </c>
      <c r="C802" s="605"/>
      <c r="D802" s="667"/>
      <c r="E802" s="470" t="e">
        <f>C802/'MNB100'!C$29</f>
        <v>#DIV/0!</v>
      </c>
    </row>
    <row r="803" spans="1:5">
      <c r="A803" s="474">
        <v>161</v>
      </c>
      <c r="B803" s="462" t="s">
        <v>33</v>
      </c>
      <c r="C803" s="605"/>
      <c r="D803" s="667"/>
      <c r="E803" s="470" t="e">
        <f>C803/'MNB100'!C$29</f>
        <v>#DIV/0!</v>
      </c>
    </row>
    <row r="804" spans="1:5">
      <c r="A804" s="474">
        <v>162</v>
      </c>
      <c r="B804" s="462" t="s">
        <v>33</v>
      </c>
      <c r="C804" s="605"/>
      <c r="D804" s="667"/>
      <c r="E804" s="470" t="e">
        <f>C804/'MNB100'!C$29</f>
        <v>#DIV/0!</v>
      </c>
    </row>
    <row r="805" spans="1:5">
      <c r="A805" s="474">
        <v>163</v>
      </c>
      <c r="B805" s="462" t="s">
        <v>33</v>
      </c>
      <c r="C805" s="605"/>
      <c r="D805" s="667"/>
      <c r="E805" s="470" t="e">
        <f>C805/'MNB100'!C$29</f>
        <v>#DIV/0!</v>
      </c>
    </row>
    <row r="806" spans="1:5">
      <c r="A806" s="474">
        <v>164</v>
      </c>
      <c r="B806" s="462" t="s">
        <v>33</v>
      </c>
      <c r="C806" s="605"/>
      <c r="D806" s="667"/>
      <c r="E806" s="470" t="e">
        <f>C806/'MNB100'!C$29</f>
        <v>#DIV/0!</v>
      </c>
    </row>
    <row r="807" spans="1:5">
      <c r="A807" s="474">
        <v>165</v>
      </c>
      <c r="B807" s="462" t="s">
        <v>33</v>
      </c>
      <c r="C807" s="605"/>
      <c r="D807" s="667"/>
      <c r="E807" s="470" t="e">
        <f>C807/'MNB100'!C$29</f>
        <v>#DIV/0!</v>
      </c>
    </row>
    <row r="808" spans="1:5">
      <c r="A808" s="474">
        <v>166</v>
      </c>
      <c r="B808" s="462" t="s">
        <v>33</v>
      </c>
      <c r="C808" s="605"/>
      <c r="D808" s="667"/>
      <c r="E808" s="470" t="e">
        <f>C808/'MNB100'!C$29</f>
        <v>#DIV/0!</v>
      </c>
    </row>
    <row r="809" spans="1:5">
      <c r="A809" s="474">
        <v>167</v>
      </c>
      <c r="B809" s="462" t="s">
        <v>33</v>
      </c>
      <c r="C809" s="605"/>
      <c r="D809" s="667"/>
      <c r="E809" s="470" t="e">
        <f>C809/'MNB100'!C$29</f>
        <v>#DIV/0!</v>
      </c>
    </row>
    <row r="810" spans="1:5">
      <c r="A810" s="474">
        <v>168</v>
      </c>
      <c r="B810" s="462" t="s">
        <v>33</v>
      </c>
      <c r="C810" s="605"/>
      <c r="D810" s="667"/>
      <c r="E810" s="470" t="e">
        <f>C810/'MNB100'!C$29</f>
        <v>#DIV/0!</v>
      </c>
    </row>
    <row r="811" spans="1:5">
      <c r="A811" s="474">
        <v>169</v>
      </c>
      <c r="B811" s="462" t="s">
        <v>33</v>
      </c>
      <c r="C811" s="605"/>
      <c r="D811" s="667"/>
      <c r="E811" s="470" t="e">
        <f>C811/'MNB100'!C$29</f>
        <v>#DIV/0!</v>
      </c>
    </row>
    <row r="812" spans="1:5">
      <c r="A812" s="474">
        <v>170</v>
      </c>
      <c r="B812" s="462" t="s">
        <v>33</v>
      </c>
      <c r="C812" s="605"/>
      <c r="D812" s="667"/>
      <c r="E812" s="470" t="e">
        <f>C812/'MNB100'!C$29</f>
        <v>#DIV/0!</v>
      </c>
    </row>
    <row r="813" spans="1:5">
      <c r="A813" s="474">
        <v>171</v>
      </c>
      <c r="B813" s="462" t="s">
        <v>33</v>
      </c>
      <c r="C813" s="605"/>
      <c r="D813" s="667"/>
      <c r="E813" s="470" t="e">
        <f>C813/'MNB100'!C$29</f>
        <v>#DIV/0!</v>
      </c>
    </row>
    <row r="814" spans="1:5">
      <c r="A814" s="474">
        <v>172</v>
      </c>
      <c r="B814" s="462" t="s">
        <v>33</v>
      </c>
      <c r="C814" s="605"/>
      <c r="D814" s="667"/>
      <c r="E814" s="470" t="e">
        <f>C814/'MNB100'!C$29</f>
        <v>#DIV/0!</v>
      </c>
    </row>
    <row r="815" spans="1:5">
      <c r="A815" s="474">
        <v>173</v>
      </c>
      <c r="B815" s="462" t="s">
        <v>33</v>
      </c>
      <c r="C815" s="605"/>
      <c r="D815" s="667"/>
      <c r="E815" s="470" t="e">
        <f>C815/'MNB100'!C$29</f>
        <v>#DIV/0!</v>
      </c>
    </row>
    <row r="816" spans="1:5">
      <c r="A816" s="474">
        <v>174</v>
      </c>
      <c r="B816" s="462" t="s">
        <v>33</v>
      </c>
      <c r="C816" s="605"/>
      <c r="D816" s="667"/>
      <c r="E816" s="470" t="e">
        <f>C816/'MNB100'!C$29</f>
        <v>#DIV/0!</v>
      </c>
    </row>
    <row r="817" spans="1:5">
      <c r="A817" s="474">
        <v>175</v>
      </c>
      <c r="B817" s="462" t="s">
        <v>33</v>
      </c>
      <c r="C817" s="605"/>
      <c r="D817" s="667"/>
      <c r="E817" s="470" t="e">
        <f>C817/'MNB100'!C$29</f>
        <v>#DIV/0!</v>
      </c>
    </row>
    <row r="818" spans="1:5">
      <c r="A818" s="474">
        <v>176</v>
      </c>
      <c r="B818" s="462" t="s">
        <v>33</v>
      </c>
      <c r="C818" s="605"/>
      <c r="D818" s="667"/>
      <c r="E818" s="470" t="e">
        <f>C818/'MNB100'!C$29</f>
        <v>#DIV/0!</v>
      </c>
    </row>
    <row r="819" spans="1:5">
      <c r="A819" s="474">
        <v>177</v>
      </c>
      <c r="B819" s="462" t="s">
        <v>33</v>
      </c>
      <c r="C819" s="605"/>
      <c r="D819" s="667"/>
      <c r="E819" s="470" t="e">
        <f>C819/'MNB100'!C$29</f>
        <v>#DIV/0!</v>
      </c>
    </row>
    <row r="820" spans="1:5">
      <c r="A820" s="474">
        <v>178</v>
      </c>
      <c r="B820" s="462" t="s">
        <v>33</v>
      </c>
      <c r="C820" s="605"/>
      <c r="D820" s="667"/>
      <c r="E820" s="470" t="e">
        <f>C820/'MNB100'!C$29</f>
        <v>#DIV/0!</v>
      </c>
    </row>
    <row r="821" spans="1:5">
      <c r="A821" s="474">
        <v>179</v>
      </c>
      <c r="B821" s="462" t="s">
        <v>33</v>
      </c>
      <c r="C821" s="605"/>
      <c r="D821" s="667"/>
      <c r="E821" s="470" t="e">
        <f>C821/'MNB100'!C$29</f>
        <v>#DIV/0!</v>
      </c>
    </row>
    <row r="822" spans="1:5">
      <c r="A822" s="474">
        <v>180</v>
      </c>
      <c r="B822" s="462" t="s">
        <v>33</v>
      </c>
      <c r="C822" s="605"/>
      <c r="D822" s="667"/>
      <c r="E822" s="470" t="e">
        <f>C822/'MNB100'!C$29</f>
        <v>#DIV/0!</v>
      </c>
    </row>
    <row r="823" spans="1:5">
      <c r="A823" s="474">
        <v>181</v>
      </c>
      <c r="B823" s="462" t="s">
        <v>33</v>
      </c>
      <c r="C823" s="605"/>
      <c r="D823" s="667"/>
      <c r="E823" s="470" t="e">
        <f>C823/'MNB100'!C$29</f>
        <v>#DIV/0!</v>
      </c>
    </row>
    <row r="824" spans="1:5">
      <c r="A824" s="474">
        <v>182</v>
      </c>
      <c r="B824" s="462" t="s">
        <v>33</v>
      </c>
      <c r="C824" s="605"/>
      <c r="D824" s="667"/>
      <c r="E824" s="470" t="e">
        <f>C824/'MNB100'!C$29</f>
        <v>#DIV/0!</v>
      </c>
    </row>
    <row r="825" spans="1:5">
      <c r="A825" s="474">
        <v>183</v>
      </c>
      <c r="B825" s="462" t="s">
        <v>33</v>
      </c>
      <c r="C825" s="605"/>
      <c r="D825" s="667"/>
      <c r="E825" s="470" t="e">
        <f>C825/'MNB100'!C$29</f>
        <v>#DIV/0!</v>
      </c>
    </row>
    <row r="826" spans="1:5">
      <c r="A826" s="474">
        <v>184</v>
      </c>
      <c r="B826" s="462" t="s">
        <v>33</v>
      </c>
      <c r="C826" s="605"/>
      <c r="D826" s="667"/>
      <c r="E826" s="470" t="e">
        <f>C826/'MNB100'!C$29</f>
        <v>#DIV/0!</v>
      </c>
    </row>
    <row r="827" spans="1:5">
      <c r="A827" s="474">
        <v>185</v>
      </c>
      <c r="B827" s="462" t="s">
        <v>33</v>
      </c>
      <c r="C827" s="605"/>
      <c r="D827" s="667"/>
      <c r="E827" s="470" t="e">
        <f>C827/'MNB100'!C$29</f>
        <v>#DIV/0!</v>
      </c>
    </row>
    <row r="828" spans="1:5">
      <c r="A828" s="474">
        <v>186</v>
      </c>
      <c r="B828" s="462" t="s">
        <v>33</v>
      </c>
      <c r="C828" s="605"/>
      <c r="D828" s="667"/>
      <c r="E828" s="470" t="e">
        <f>C828/'MNB100'!C$29</f>
        <v>#DIV/0!</v>
      </c>
    </row>
    <row r="829" spans="1:5">
      <c r="A829" s="474">
        <v>187</v>
      </c>
      <c r="B829" s="462" t="s">
        <v>33</v>
      </c>
      <c r="C829" s="605"/>
      <c r="D829" s="667"/>
      <c r="E829" s="470" t="e">
        <f>C829/'MNB100'!C$29</f>
        <v>#DIV/0!</v>
      </c>
    </row>
    <row r="830" spans="1:5">
      <c r="A830" s="474">
        <v>188</v>
      </c>
      <c r="B830" s="462" t="s">
        <v>33</v>
      </c>
      <c r="C830" s="605"/>
      <c r="D830" s="667"/>
      <c r="E830" s="470" t="e">
        <f>C830/'MNB100'!C$29</f>
        <v>#DIV/0!</v>
      </c>
    </row>
    <row r="831" spans="1:5">
      <c r="A831" s="474">
        <v>189</v>
      </c>
      <c r="B831" s="462" t="s">
        <v>33</v>
      </c>
      <c r="C831" s="605"/>
      <c r="D831" s="667"/>
      <c r="E831" s="470" t="e">
        <f>C831/'MNB100'!C$29</f>
        <v>#DIV/0!</v>
      </c>
    </row>
    <row r="832" spans="1:5">
      <c r="A832" s="474">
        <v>190</v>
      </c>
      <c r="B832" s="462" t="s">
        <v>33</v>
      </c>
      <c r="C832" s="605"/>
      <c r="D832" s="667"/>
      <c r="E832" s="470" t="e">
        <f>C832/'MNB100'!C$29</f>
        <v>#DIV/0!</v>
      </c>
    </row>
    <row r="833" spans="1:5">
      <c r="A833" s="474">
        <v>191</v>
      </c>
      <c r="B833" s="462" t="s">
        <v>33</v>
      </c>
      <c r="C833" s="605"/>
      <c r="D833" s="667"/>
      <c r="E833" s="470" t="e">
        <f>C833/'MNB100'!C$29</f>
        <v>#DIV/0!</v>
      </c>
    </row>
    <row r="834" spans="1:5">
      <c r="A834" s="474">
        <v>192</v>
      </c>
      <c r="B834" s="462" t="s">
        <v>33</v>
      </c>
      <c r="C834" s="605"/>
      <c r="D834" s="667"/>
      <c r="E834" s="470" t="e">
        <f>C834/'MNB100'!C$29</f>
        <v>#DIV/0!</v>
      </c>
    </row>
    <row r="835" spans="1:5">
      <c r="A835" s="474">
        <v>193</v>
      </c>
      <c r="B835" s="462" t="s">
        <v>33</v>
      </c>
      <c r="C835" s="605"/>
      <c r="D835" s="667"/>
      <c r="E835" s="470" t="e">
        <f>C835/'MNB100'!C$29</f>
        <v>#DIV/0!</v>
      </c>
    </row>
    <row r="836" spans="1:5">
      <c r="A836" s="474">
        <v>194</v>
      </c>
      <c r="B836" s="462" t="s">
        <v>33</v>
      </c>
      <c r="C836" s="605"/>
      <c r="D836" s="667"/>
      <c r="E836" s="470" t="e">
        <f>C836/'MNB100'!C$29</f>
        <v>#DIV/0!</v>
      </c>
    </row>
    <row r="837" spans="1:5">
      <c r="A837" s="474">
        <v>195</v>
      </c>
      <c r="B837" s="462" t="s">
        <v>33</v>
      </c>
      <c r="C837" s="605"/>
      <c r="D837" s="667"/>
      <c r="E837" s="470" t="e">
        <f>C837/'MNB100'!C$29</f>
        <v>#DIV/0!</v>
      </c>
    </row>
    <row r="838" spans="1:5">
      <c r="A838" s="474">
        <v>196</v>
      </c>
      <c r="B838" s="462" t="s">
        <v>33</v>
      </c>
      <c r="C838" s="605"/>
      <c r="D838" s="667"/>
      <c r="E838" s="470" t="e">
        <f>C838/'MNB100'!C$29</f>
        <v>#DIV/0!</v>
      </c>
    </row>
    <row r="839" spans="1:5">
      <c r="A839" s="474">
        <v>197</v>
      </c>
      <c r="B839" s="462" t="s">
        <v>33</v>
      </c>
      <c r="C839" s="605"/>
      <c r="D839" s="667"/>
      <c r="E839" s="470" t="e">
        <f>C839/'MNB100'!C$29</f>
        <v>#DIV/0!</v>
      </c>
    </row>
    <row r="840" spans="1:5">
      <c r="A840" s="474">
        <v>198</v>
      </c>
      <c r="B840" s="462" t="s">
        <v>33</v>
      </c>
      <c r="C840" s="605"/>
      <c r="D840" s="667"/>
      <c r="E840" s="470" t="e">
        <f>C840/'MNB100'!C$29</f>
        <v>#DIV/0!</v>
      </c>
    </row>
    <row r="841" spans="1:5">
      <c r="A841" s="474">
        <v>199</v>
      </c>
      <c r="B841" s="462" t="s">
        <v>33</v>
      </c>
      <c r="C841" s="605"/>
      <c r="D841" s="667"/>
      <c r="E841" s="470" t="e">
        <f>C841/'MNB100'!C$29</f>
        <v>#DIV/0!</v>
      </c>
    </row>
    <row r="842" spans="1:5">
      <c r="A842" s="474">
        <v>200</v>
      </c>
      <c r="B842" s="462" t="s">
        <v>33</v>
      </c>
      <c r="C842" s="605"/>
      <c r="D842" s="667"/>
      <c r="E842" s="470" t="e">
        <f>C842/'MNB100'!C$29</f>
        <v>#DIV/0!</v>
      </c>
    </row>
    <row r="843" spans="1:5" s="468" customFormat="1" ht="24.95" customHeight="1">
      <c r="A843" s="329" t="s">
        <v>204</v>
      </c>
      <c r="B843" s="848" t="s">
        <v>2180</v>
      </c>
      <c r="C843" s="848"/>
      <c r="D843" s="465" t="s">
        <v>33</v>
      </c>
      <c r="E843" s="464"/>
    </row>
    <row r="844" spans="1:5" s="468" customFormat="1" ht="12.75">
      <c r="A844" s="168" t="s">
        <v>890</v>
      </c>
      <c r="B844" s="168" t="s">
        <v>896</v>
      </c>
      <c r="C844" s="458" t="s">
        <v>2038</v>
      </c>
      <c r="D844" s="457" t="s">
        <v>892</v>
      </c>
      <c r="E844" s="444" t="s">
        <v>893</v>
      </c>
    </row>
    <row r="845" spans="1:5" s="468" customFormat="1" ht="12.75">
      <c r="A845" s="466"/>
      <c r="B845" s="459" t="s">
        <v>106</v>
      </c>
      <c r="C845" s="421">
        <f>SUM(C846:C1045)</f>
        <v>0</v>
      </c>
      <c r="D845" s="460" t="s">
        <v>33</v>
      </c>
      <c r="E845" s="467"/>
    </row>
    <row r="846" spans="1:5">
      <c r="A846" s="474">
        <v>1</v>
      </c>
      <c r="B846" s="462" t="s">
        <v>33</v>
      </c>
      <c r="C846" s="605"/>
      <c r="D846" s="667"/>
      <c r="E846" s="470" t="e">
        <f>C846/'MNB100'!C$29</f>
        <v>#DIV/0!</v>
      </c>
    </row>
    <row r="847" spans="1:5">
      <c r="A847" s="474">
        <v>2</v>
      </c>
      <c r="B847" s="462" t="s">
        <v>33</v>
      </c>
      <c r="C847" s="605"/>
      <c r="D847" s="667"/>
      <c r="E847" s="470" t="e">
        <f>C847/'MNB100'!C$29</f>
        <v>#DIV/0!</v>
      </c>
    </row>
    <row r="848" spans="1:5">
      <c r="A848" s="474">
        <v>3</v>
      </c>
      <c r="B848" s="462" t="s">
        <v>33</v>
      </c>
      <c r="C848" s="605"/>
      <c r="D848" s="667"/>
      <c r="E848" s="470" t="e">
        <f>C848/'MNB100'!C$29</f>
        <v>#DIV/0!</v>
      </c>
    </row>
    <row r="849" spans="1:5">
      <c r="A849" s="474">
        <v>4</v>
      </c>
      <c r="B849" s="462" t="s">
        <v>33</v>
      </c>
      <c r="C849" s="605"/>
      <c r="D849" s="667"/>
      <c r="E849" s="470" t="e">
        <f>C849/'MNB100'!C$29</f>
        <v>#DIV/0!</v>
      </c>
    </row>
    <row r="850" spans="1:5">
      <c r="A850" s="474">
        <v>5</v>
      </c>
      <c r="B850" s="462" t="s">
        <v>33</v>
      </c>
      <c r="C850" s="605"/>
      <c r="D850" s="667"/>
      <c r="E850" s="470" t="e">
        <f>C850/'MNB100'!C$29</f>
        <v>#DIV/0!</v>
      </c>
    </row>
    <row r="851" spans="1:5">
      <c r="A851" s="474">
        <v>6</v>
      </c>
      <c r="B851" s="462" t="s">
        <v>33</v>
      </c>
      <c r="C851" s="605"/>
      <c r="D851" s="667"/>
      <c r="E851" s="470" t="e">
        <f>C851/'MNB100'!C$29</f>
        <v>#DIV/0!</v>
      </c>
    </row>
    <row r="852" spans="1:5">
      <c r="A852" s="474">
        <v>7</v>
      </c>
      <c r="B852" s="462" t="s">
        <v>33</v>
      </c>
      <c r="C852" s="605"/>
      <c r="D852" s="667"/>
      <c r="E852" s="470" t="e">
        <f>C852/'MNB100'!C$29</f>
        <v>#DIV/0!</v>
      </c>
    </row>
    <row r="853" spans="1:5">
      <c r="A853" s="474">
        <v>8</v>
      </c>
      <c r="B853" s="462" t="s">
        <v>33</v>
      </c>
      <c r="C853" s="605"/>
      <c r="D853" s="667"/>
      <c r="E853" s="470" t="e">
        <f>C853/'MNB100'!C$29</f>
        <v>#DIV/0!</v>
      </c>
    </row>
    <row r="854" spans="1:5">
      <c r="A854" s="474">
        <v>9</v>
      </c>
      <c r="B854" s="462" t="s">
        <v>33</v>
      </c>
      <c r="C854" s="605"/>
      <c r="D854" s="667"/>
      <c r="E854" s="470" t="e">
        <f>C854/'MNB100'!C$29</f>
        <v>#DIV/0!</v>
      </c>
    </row>
    <row r="855" spans="1:5">
      <c r="A855" s="474">
        <v>10</v>
      </c>
      <c r="B855" s="462" t="s">
        <v>33</v>
      </c>
      <c r="C855" s="605"/>
      <c r="D855" s="667"/>
      <c r="E855" s="470" t="e">
        <f>C855/'MNB100'!C$29</f>
        <v>#DIV/0!</v>
      </c>
    </row>
    <row r="856" spans="1:5">
      <c r="A856" s="474">
        <v>11</v>
      </c>
      <c r="B856" s="462" t="s">
        <v>33</v>
      </c>
      <c r="C856" s="605"/>
      <c r="D856" s="667"/>
      <c r="E856" s="470" t="e">
        <f>C856/'MNB100'!C$29</f>
        <v>#DIV/0!</v>
      </c>
    </row>
    <row r="857" spans="1:5">
      <c r="A857" s="474">
        <v>12</v>
      </c>
      <c r="B857" s="462" t="s">
        <v>33</v>
      </c>
      <c r="C857" s="605"/>
      <c r="D857" s="667"/>
      <c r="E857" s="470" t="e">
        <f>C857/'MNB100'!C$29</f>
        <v>#DIV/0!</v>
      </c>
    </row>
    <row r="858" spans="1:5">
      <c r="A858" s="474">
        <v>13</v>
      </c>
      <c r="B858" s="462" t="s">
        <v>33</v>
      </c>
      <c r="C858" s="605"/>
      <c r="D858" s="667"/>
      <c r="E858" s="470" t="e">
        <f>C858/'MNB100'!C$29</f>
        <v>#DIV/0!</v>
      </c>
    </row>
    <row r="859" spans="1:5">
      <c r="A859" s="474">
        <v>14</v>
      </c>
      <c r="B859" s="462" t="s">
        <v>33</v>
      </c>
      <c r="C859" s="605"/>
      <c r="D859" s="667"/>
      <c r="E859" s="470" t="e">
        <f>C859/'MNB100'!C$29</f>
        <v>#DIV/0!</v>
      </c>
    </row>
    <row r="860" spans="1:5">
      <c r="A860" s="474">
        <v>15</v>
      </c>
      <c r="B860" s="462" t="s">
        <v>33</v>
      </c>
      <c r="C860" s="605"/>
      <c r="D860" s="667"/>
      <c r="E860" s="470" t="e">
        <f>C860/'MNB100'!C$29</f>
        <v>#DIV/0!</v>
      </c>
    </row>
    <row r="861" spans="1:5">
      <c r="A861" s="474">
        <v>16</v>
      </c>
      <c r="B861" s="462" t="s">
        <v>33</v>
      </c>
      <c r="C861" s="605"/>
      <c r="D861" s="667"/>
      <c r="E861" s="470" t="e">
        <f>C861/'MNB100'!C$29</f>
        <v>#DIV/0!</v>
      </c>
    </row>
    <row r="862" spans="1:5">
      <c r="A862" s="474">
        <v>17</v>
      </c>
      <c r="B862" s="462" t="s">
        <v>33</v>
      </c>
      <c r="C862" s="605"/>
      <c r="D862" s="667"/>
      <c r="E862" s="470" t="e">
        <f>C862/'MNB100'!C$29</f>
        <v>#DIV/0!</v>
      </c>
    </row>
    <row r="863" spans="1:5">
      <c r="A863" s="474">
        <v>18</v>
      </c>
      <c r="B863" s="462" t="s">
        <v>33</v>
      </c>
      <c r="C863" s="605"/>
      <c r="D863" s="667"/>
      <c r="E863" s="470" t="e">
        <f>C863/'MNB100'!C$29</f>
        <v>#DIV/0!</v>
      </c>
    </row>
    <row r="864" spans="1:5">
      <c r="A864" s="474">
        <v>19</v>
      </c>
      <c r="B864" s="462" t="s">
        <v>33</v>
      </c>
      <c r="C864" s="605"/>
      <c r="D864" s="667"/>
      <c r="E864" s="470" t="e">
        <f>C864/'MNB100'!C$29</f>
        <v>#DIV/0!</v>
      </c>
    </row>
    <row r="865" spans="1:5">
      <c r="A865" s="474">
        <v>20</v>
      </c>
      <c r="B865" s="462" t="s">
        <v>33</v>
      </c>
      <c r="C865" s="605"/>
      <c r="D865" s="667"/>
      <c r="E865" s="470" t="e">
        <f>C865/'MNB100'!C$29</f>
        <v>#DIV/0!</v>
      </c>
    </row>
    <row r="866" spans="1:5">
      <c r="A866" s="474">
        <v>21</v>
      </c>
      <c r="B866" s="462" t="s">
        <v>33</v>
      </c>
      <c r="C866" s="605"/>
      <c r="D866" s="667"/>
      <c r="E866" s="470" t="e">
        <f>C866/'MNB100'!C$29</f>
        <v>#DIV/0!</v>
      </c>
    </row>
    <row r="867" spans="1:5">
      <c r="A867" s="474">
        <v>22</v>
      </c>
      <c r="B867" s="462" t="s">
        <v>33</v>
      </c>
      <c r="C867" s="605"/>
      <c r="D867" s="667"/>
      <c r="E867" s="470" t="e">
        <f>C867/'MNB100'!C$29</f>
        <v>#DIV/0!</v>
      </c>
    </row>
    <row r="868" spans="1:5">
      <c r="A868" s="474">
        <v>23</v>
      </c>
      <c r="B868" s="462" t="s">
        <v>33</v>
      </c>
      <c r="C868" s="605"/>
      <c r="D868" s="667"/>
      <c r="E868" s="470" t="e">
        <f>C868/'MNB100'!C$29</f>
        <v>#DIV/0!</v>
      </c>
    </row>
    <row r="869" spans="1:5">
      <c r="A869" s="474">
        <v>24</v>
      </c>
      <c r="B869" s="462" t="s">
        <v>33</v>
      </c>
      <c r="C869" s="605"/>
      <c r="D869" s="667"/>
      <c r="E869" s="470" t="e">
        <f>C869/'MNB100'!C$29</f>
        <v>#DIV/0!</v>
      </c>
    </row>
    <row r="870" spans="1:5">
      <c r="A870" s="474">
        <v>25</v>
      </c>
      <c r="B870" s="462" t="s">
        <v>33</v>
      </c>
      <c r="C870" s="605"/>
      <c r="D870" s="667"/>
      <c r="E870" s="470" t="e">
        <f>C870/'MNB100'!C$29</f>
        <v>#DIV/0!</v>
      </c>
    </row>
    <row r="871" spans="1:5">
      <c r="A871" s="474">
        <v>26</v>
      </c>
      <c r="B871" s="462" t="s">
        <v>33</v>
      </c>
      <c r="C871" s="605"/>
      <c r="D871" s="667"/>
      <c r="E871" s="470" t="e">
        <f>C871/'MNB100'!C$29</f>
        <v>#DIV/0!</v>
      </c>
    </row>
    <row r="872" spans="1:5">
      <c r="A872" s="474">
        <v>27</v>
      </c>
      <c r="B872" s="462" t="s">
        <v>33</v>
      </c>
      <c r="C872" s="605"/>
      <c r="D872" s="667"/>
      <c r="E872" s="470" t="e">
        <f>C872/'MNB100'!C$29</f>
        <v>#DIV/0!</v>
      </c>
    </row>
    <row r="873" spans="1:5">
      <c r="A873" s="474">
        <v>28</v>
      </c>
      <c r="B873" s="462" t="s">
        <v>33</v>
      </c>
      <c r="C873" s="605"/>
      <c r="D873" s="667"/>
      <c r="E873" s="470" t="e">
        <f>C873/'MNB100'!C$29</f>
        <v>#DIV/0!</v>
      </c>
    </row>
    <row r="874" spans="1:5">
      <c r="A874" s="474">
        <v>29</v>
      </c>
      <c r="B874" s="462" t="s">
        <v>33</v>
      </c>
      <c r="C874" s="605"/>
      <c r="D874" s="667"/>
      <c r="E874" s="470" t="e">
        <f>C874/'MNB100'!C$29</f>
        <v>#DIV/0!</v>
      </c>
    </row>
    <row r="875" spans="1:5">
      <c r="A875" s="474">
        <v>30</v>
      </c>
      <c r="B875" s="462" t="s">
        <v>33</v>
      </c>
      <c r="C875" s="605"/>
      <c r="D875" s="667"/>
      <c r="E875" s="470" t="e">
        <f>C875/'MNB100'!C$29</f>
        <v>#DIV/0!</v>
      </c>
    </row>
    <row r="876" spans="1:5">
      <c r="A876" s="474">
        <v>31</v>
      </c>
      <c r="B876" s="462" t="s">
        <v>33</v>
      </c>
      <c r="C876" s="605"/>
      <c r="D876" s="667"/>
      <c r="E876" s="470" t="e">
        <f>C876/'MNB100'!C$29</f>
        <v>#DIV/0!</v>
      </c>
    </row>
    <row r="877" spans="1:5">
      <c r="A877" s="474">
        <v>32</v>
      </c>
      <c r="B877" s="462" t="s">
        <v>33</v>
      </c>
      <c r="C877" s="605"/>
      <c r="D877" s="667"/>
      <c r="E877" s="470" t="e">
        <f>C877/'MNB100'!C$29</f>
        <v>#DIV/0!</v>
      </c>
    </row>
    <row r="878" spans="1:5">
      <c r="A878" s="474">
        <v>33</v>
      </c>
      <c r="B878" s="462" t="s">
        <v>33</v>
      </c>
      <c r="C878" s="605"/>
      <c r="D878" s="667"/>
      <c r="E878" s="470" t="e">
        <f>C878/'MNB100'!C$29</f>
        <v>#DIV/0!</v>
      </c>
    </row>
    <row r="879" spans="1:5">
      <c r="A879" s="474">
        <v>34</v>
      </c>
      <c r="B879" s="462" t="s">
        <v>33</v>
      </c>
      <c r="C879" s="605"/>
      <c r="D879" s="667"/>
      <c r="E879" s="470" t="e">
        <f>C879/'MNB100'!C$29</f>
        <v>#DIV/0!</v>
      </c>
    </row>
    <row r="880" spans="1:5">
      <c r="A880" s="474">
        <v>35</v>
      </c>
      <c r="B880" s="462" t="s">
        <v>33</v>
      </c>
      <c r="C880" s="605"/>
      <c r="D880" s="667"/>
      <c r="E880" s="470" t="e">
        <f>C880/'MNB100'!C$29</f>
        <v>#DIV/0!</v>
      </c>
    </row>
    <row r="881" spans="1:5">
      <c r="A881" s="474">
        <v>36</v>
      </c>
      <c r="B881" s="462" t="s">
        <v>33</v>
      </c>
      <c r="C881" s="605"/>
      <c r="D881" s="667"/>
      <c r="E881" s="470" t="e">
        <f>C881/'MNB100'!C$29</f>
        <v>#DIV/0!</v>
      </c>
    </row>
    <row r="882" spans="1:5">
      <c r="A882" s="474">
        <v>37</v>
      </c>
      <c r="B882" s="462" t="s">
        <v>33</v>
      </c>
      <c r="C882" s="605"/>
      <c r="D882" s="667"/>
      <c r="E882" s="470" t="e">
        <f>C882/'MNB100'!C$29</f>
        <v>#DIV/0!</v>
      </c>
    </row>
    <row r="883" spans="1:5">
      <c r="A883" s="474">
        <v>38</v>
      </c>
      <c r="B883" s="462" t="s">
        <v>33</v>
      </c>
      <c r="C883" s="605"/>
      <c r="D883" s="667"/>
      <c r="E883" s="470" t="e">
        <f>C883/'MNB100'!C$29</f>
        <v>#DIV/0!</v>
      </c>
    </row>
    <row r="884" spans="1:5">
      <c r="A884" s="474">
        <v>39</v>
      </c>
      <c r="B884" s="462" t="s">
        <v>33</v>
      </c>
      <c r="C884" s="605"/>
      <c r="D884" s="667"/>
      <c r="E884" s="470" t="e">
        <f>C884/'MNB100'!C$29</f>
        <v>#DIV/0!</v>
      </c>
    </row>
    <row r="885" spans="1:5">
      <c r="A885" s="474">
        <v>40</v>
      </c>
      <c r="B885" s="462" t="s">
        <v>33</v>
      </c>
      <c r="C885" s="605"/>
      <c r="D885" s="667"/>
      <c r="E885" s="470" t="e">
        <f>C885/'MNB100'!C$29</f>
        <v>#DIV/0!</v>
      </c>
    </row>
    <row r="886" spans="1:5">
      <c r="A886" s="474">
        <v>41</v>
      </c>
      <c r="B886" s="462" t="s">
        <v>33</v>
      </c>
      <c r="C886" s="605"/>
      <c r="D886" s="667"/>
      <c r="E886" s="470" t="e">
        <f>C886/'MNB100'!C$29</f>
        <v>#DIV/0!</v>
      </c>
    </row>
    <row r="887" spans="1:5">
      <c r="A887" s="474">
        <v>42</v>
      </c>
      <c r="B887" s="462" t="s">
        <v>33</v>
      </c>
      <c r="C887" s="605"/>
      <c r="D887" s="667"/>
      <c r="E887" s="470" t="e">
        <f>C887/'MNB100'!C$29</f>
        <v>#DIV/0!</v>
      </c>
    </row>
    <row r="888" spans="1:5">
      <c r="A888" s="474">
        <v>43</v>
      </c>
      <c r="B888" s="462" t="s">
        <v>33</v>
      </c>
      <c r="C888" s="605"/>
      <c r="D888" s="667"/>
      <c r="E888" s="470" t="e">
        <f>C888/'MNB100'!C$29</f>
        <v>#DIV/0!</v>
      </c>
    </row>
    <row r="889" spans="1:5">
      <c r="A889" s="474">
        <v>44</v>
      </c>
      <c r="B889" s="462" t="s">
        <v>33</v>
      </c>
      <c r="C889" s="605"/>
      <c r="D889" s="667"/>
      <c r="E889" s="470" t="e">
        <f>C889/'MNB100'!C$29</f>
        <v>#DIV/0!</v>
      </c>
    </row>
    <row r="890" spans="1:5">
      <c r="A890" s="474">
        <v>45</v>
      </c>
      <c r="B890" s="462" t="s">
        <v>33</v>
      </c>
      <c r="C890" s="605"/>
      <c r="D890" s="667"/>
      <c r="E890" s="470" t="e">
        <f>C890/'MNB100'!C$29</f>
        <v>#DIV/0!</v>
      </c>
    </row>
    <row r="891" spans="1:5">
      <c r="A891" s="474">
        <v>46</v>
      </c>
      <c r="B891" s="462" t="s">
        <v>33</v>
      </c>
      <c r="C891" s="605"/>
      <c r="D891" s="667"/>
      <c r="E891" s="470" t="e">
        <f>C891/'MNB100'!C$29</f>
        <v>#DIV/0!</v>
      </c>
    </row>
    <row r="892" spans="1:5">
      <c r="A892" s="474">
        <v>47</v>
      </c>
      <c r="B892" s="462" t="s">
        <v>33</v>
      </c>
      <c r="C892" s="605"/>
      <c r="D892" s="667"/>
      <c r="E892" s="470" t="e">
        <f>C892/'MNB100'!C$29</f>
        <v>#DIV/0!</v>
      </c>
    </row>
    <row r="893" spans="1:5">
      <c r="A893" s="474">
        <v>48</v>
      </c>
      <c r="B893" s="462" t="s">
        <v>33</v>
      </c>
      <c r="C893" s="605"/>
      <c r="D893" s="667"/>
      <c r="E893" s="470" t="e">
        <f>C893/'MNB100'!C$29</f>
        <v>#DIV/0!</v>
      </c>
    </row>
    <row r="894" spans="1:5">
      <c r="A894" s="474">
        <v>49</v>
      </c>
      <c r="B894" s="462" t="s">
        <v>33</v>
      </c>
      <c r="C894" s="605"/>
      <c r="D894" s="667"/>
      <c r="E894" s="470" t="e">
        <f>C894/'MNB100'!C$29</f>
        <v>#DIV/0!</v>
      </c>
    </row>
    <row r="895" spans="1:5">
      <c r="A895" s="474">
        <v>50</v>
      </c>
      <c r="B895" s="462" t="s">
        <v>33</v>
      </c>
      <c r="C895" s="605"/>
      <c r="D895" s="667"/>
      <c r="E895" s="470" t="e">
        <f>C895/'MNB100'!C$29</f>
        <v>#DIV/0!</v>
      </c>
    </row>
    <row r="896" spans="1:5">
      <c r="A896" s="474">
        <v>51</v>
      </c>
      <c r="B896" s="462" t="s">
        <v>33</v>
      </c>
      <c r="C896" s="605"/>
      <c r="D896" s="667"/>
      <c r="E896" s="470" t="e">
        <f>C896/'MNB100'!C$29</f>
        <v>#DIV/0!</v>
      </c>
    </row>
    <row r="897" spans="1:5">
      <c r="A897" s="474">
        <v>52</v>
      </c>
      <c r="B897" s="462" t="s">
        <v>33</v>
      </c>
      <c r="C897" s="605"/>
      <c r="D897" s="667"/>
      <c r="E897" s="470" t="e">
        <f>C897/'MNB100'!C$29</f>
        <v>#DIV/0!</v>
      </c>
    </row>
    <row r="898" spans="1:5">
      <c r="A898" s="474">
        <v>53</v>
      </c>
      <c r="B898" s="462" t="s">
        <v>33</v>
      </c>
      <c r="C898" s="605"/>
      <c r="D898" s="667"/>
      <c r="E898" s="470" t="e">
        <f>C898/'MNB100'!C$29</f>
        <v>#DIV/0!</v>
      </c>
    </row>
    <row r="899" spans="1:5">
      <c r="A899" s="474">
        <v>54</v>
      </c>
      <c r="B899" s="462" t="s">
        <v>33</v>
      </c>
      <c r="C899" s="605"/>
      <c r="D899" s="667"/>
      <c r="E899" s="470" t="e">
        <f>C899/'MNB100'!C$29</f>
        <v>#DIV/0!</v>
      </c>
    </row>
    <row r="900" spans="1:5">
      <c r="A900" s="474">
        <v>55</v>
      </c>
      <c r="B900" s="462" t="s">
        <v>33</v>
      </c>
      <c r="C900" s="605"/>
      <c r="D900" s="667"/>
      <c r="E900" s="470" t="e">
        <f>C900/'MNB100'!C$29</f>
        <v>#DIV/0!</v>
      </c>
    </row>
    <row r="901" spans="1:5">
      <c r="A901" s="474">
        <v>56</v>
      </c>
      <c r="B901" s="462" t="s">
        <v>33</v>
      </c>
      <c r="C901" s="605"/>
      <c r="D901" s="667"/>
      <c r="E901" s="470" t="e">
        <f>C901/'MNB100'!C$29</f>
        <v>#DIV/0!</v>
      </c>
    </row>
    <row r="902" spans="1:5">
      <c r="A902" s="474">
        <v>57</v>
      </c>
      <c r="B902" s="462" t="s">
        <v>33</v>
      </c>
      <c r="C902" s="605"/>
      <c r="D902" s="667"/>
      <c r="E902" s="470" t="e">
        <f>C902/'MNB100'!C$29</f>
        <v>#DIV/0!</v>
      </c>
    </row>
    <row r="903" spans="1:5">
      <c r="A903" s="474">
        <v>58</v>
      </c>
      <c r="B903" s="462" t="s">
        <v>33</v>
      </c>
      <c r="C903" s="605"/>
      <c r="D903" s="667"/>
      <c r="E903" s="470" t="e">
        <f>C903/'MNB100'!C$29</f>
        <v>#DIV/0!</v>
      </c>
    </row>
    <row r="904" spans="1:5">
      <c r="A904" s="474">
        <v>59</v>
      </c>
      <c r="B904" s="462" t="s">
        <v>33</v>
      </c>
      <c r="C904" s="605"/>
      <c r="D904" s="667"/>
      <c r="E904" s="470" t="e">
        <f>C904/'MNB100'!C$29</f>
        <v>#DIV/0!</v>
      </c>
    </row>
    <row r="905" spans="1:5">
      <c r="A905" s="474">
        <v>60</v>
      </c>
      <c r="B905" s="462" t="s">
        <v>33</v>
      </c>
      <c r="C905" s="605"/>
      <c r="D905" s="667"/>
      <c r="E905" s="470" t="e">
        <f>C905/'MNB100'!C$29</f>
        <v>#DIV/0!</v>
      </c>
    </row>
    <row r="906" spans="1:5">
      <c r="A906" s="474">
        <v>61</v>
      </c>
      <c r="B906" s="462" t="s">
        <v>33</v>
      </c>
      <c r="C906" s="605"/>
      <c r="D906" s="667"/>
      <c r="E906" s="470" t="e">
        <f>C906/'MNB100'!C$29</f>
        <v>#DIV/0!</v>
      </c>
    </row>
    <row r="907" spans="1:5">
      <c r="A907" s="474">
        <v>62</v>
      </c>
      <c r="B907" s="462" t="s">
        <v>33</v>
      </c>
      <c r="C907" s="605"/>
      <c r="D907" s="667"/>
      <c r="E907" s="470" t="e">
        <f>C907/'MNB100'!C$29</f>
        <v>#DIV/0!</v>
      </c>
    </row>
    <row r="908" spans="1:5">
      <c r="A908" s="474">
        <v>63</v>
      </c>
      <c r="B908" s="462" t="s">
        <v>33</v>
      </c>
      <c r="C908" s="605"/>
      <c r="D908" s="667"/>
      <c r="E908" s="470" t="e">
        <f>C908/'MNB100'!C$29</f>
        <v>#DIV/0!</v>
      </c>
    </row>
    <row r="909" spans="1:5">
      <c r="A909" s="474">
        <v>64</v>
      </c>
      <c r="B909" s="462" t="s">
        <v>33</v>
      </c>
      <c r="C909" s="605"/>
      <c r="D909" s="667"/>
      <c r="E909" s="470" t="e">
        <f>C909/'MNB100'!C$29</f>
        <v>#DIV/0!</v>
      </c>
    </row>
    <row r="910" spans="1:5">
      <c r="A910" s="474">
        <v>65</v>
      </c>
      <c r="B910" s="462" t="s">
        <v>33</v>
      </c>
      <c r="C910" s="605"/>
      <c r="D910" s="667"/>
      <c r="E910" s="470" t="e">
        <f>C910/'MNB100'!C$29</f>
        <v>#DIV/0!</v>
      </c>
    </row>
    <row r="911" spans="1:5">
      <c r="A911" s="474">
        <v>66</v>
      </c>
      <c r="B911" s="462" t="s">
        <v>33</v>
      </c>
      <c r="C911" s="605"/>
      <c r="D911" s="667"/>
      <c r="E911" s="470" t="e">
        <f>C911/'MNB100'!C$29</f>
        <v>#DIV/0!</v>
      </c>
    </row>
    <row r="912" spans="1:5">
      <c r="A912" s="474">
        <v>67</v>
      </c>
      <c r="B912" s="462" t="s">
        <v>33</v>
      </c>
      <c r="C912" s="605"/>
      <c r="D912" s="667"/>
      <c r="E912" s="470" t="e">
        <f>C912/'MNB100'!C$29</f>
        <v>#DIV/0!</v>
      </c>
    </row>
    <row r="913" spans="1:5">
      <c r="A913" s="474">
        <v>68</v>
      </c>
      <c r="B913" s="462" t="s">
        <v>33</v>
      </c>
      <c r="C913" s="605"/>
      <c r="D913" s="667"/>
      <c r="E913" s="470" t="e">
        <f>C913/'MNB100'!C$29</f>
        <v>#DIV/0!</v>
      </c>
    </row>
    <row r="914" spans="1:5">
      <c r="A914" s="474">
        <v>69</v>
      </c>
      <c r="B914" s="462" t="s">
        <v>33</v>
      </c>
      <c r="C914" s="605"/>
      <c r="D914" s="667"/>
      <c r="E914" s="470" t="e">
        <f>C914/'MNB100'!C$29</f>
        <v>#DIV/0!</v>
      </c>
    </row>
    <row r="915" spans="1:5">
      <c r="A915" s="474">
        <v>70</v>
      </c>
      <c r="B915" s="462" t="s">
        <v>33</v>
      </c>
      <c r="C915" s="605"/>
      <c r="D915" s="667"/>
      <c r="E915" s="470" t="e">
        <f>C915/'MNB100'!C$29</f>
        <v>#DIV/0!</v>
      </c>
    </row>
    <row r="916" spans="1:5">
      <c r="A916" s="474">
        <v>71</v>
      </c>
      <c r="B916" s="462" t="s">
        <v>33</v>
      </c>
      <c r="C916" s="605"/>
      <c r="D916" s="667"/>
      <c r="E916" s="470" t="e">
        <f>C916/'MNB100'!C$29</f>
        <v>#DIV/0!</v>
      </c>
    </row>
    <row r="917" spans="1:5">
      <c r="A917" s="474">
        <v>72</v>
      </c>
      <c r="B917" s="462" t="s">
        <v>33</v>
      </c>
      <c r="C917" s="605"/>
      <c r="D917" s="667"/>
      <c r="E917" s="470" t="e">
        <f>C917/'MNB100'!C$29</f>
        <v>#DIV/0!</v>
      </c>
    </row>
    <row r="918" spans="1:5">
      <c r="A918" s="474">
        <v>73</v>
      </c>
      <c r="B918" s="462" t="s">
        <v>33</v>
      </c>
      <c r="C918" s="605"/>
      <c r="D918" s="667"/>
      <c r="E918" s="470" t="e">
        <f>C918/'MNB100'!C$29</f>
        <v>#DIV/0!</v>
      </c>
    </row>
    <row r="919" spans="1:5">
      <c r="A919" s="474">
        <v>74</v>
      </c>
      <c r="B919" s="462" t="s">
        <v>33</v>
      </c>
      <c r="C919" s="605"/>
      <c r="D919" s="667"/>
      <c r="E919" s="470" t="e">
        <f>C919/'MNB100'!C$29</f>
        <v>#DIV/0!</v>
      </c>
    </row>
    <row r="920" spans="1:5">
      <c r="A920" s="474">
        <v>75</v>
      </c>
      <c r="B920" s="462" t="s">
        <v>33</v>
      </c>
      <c r="C920" s="605"/>
      <c r="D920" s="667"/>
      <c r="E920" s="470" t="e">
        <f>C920/'MNB100'!C$29</f>
        <v>#DIV/0!</v>
      </c>
    </row>
    <row r="921" spans="1:5">
      <c r="A921" s="474">
        <v>76</v>
      </c>
      <c r="B921" s="462" t="s">
        <v>33</v>
      </c>
      <c r="C921" s="605"/>
      <c r="D921" s="667"/>
      <c r="E921" s="470" t="e">
        <f>C921/'MNB100'!C$29</f>
        <v>#DIV/0!</v>
      </c>
    </row>
    <row r="922" spans="1:5">
      <c r="A922" s="474">
        <v>77</v>
      </c>
      <c r="B922" s="462" t="s">
        <v>33</v>
      </c>
      <c r="C922" s="605"/>
      <c r="D922" s="667"/>
      <c r="E922" s="470" t="e">
        <f>C922/'MNB100'!C$29</f>
        <v>#DIV/0!</v>
      </c>
    </row>
    <row r="923" spans="1:5">
      <c r="A923" s="474">
        <v>78</v>
      </c>
      <c r="B923" s="462" t="s">
        <v>33</v>
      </c>
      <c r="C923" s="605"/>
      <c r="D923" s="667"/>
      <c r="E923" s="470" t="e">
        <f>C923/'MNB100'!C$29</f>
        <v>#DIV/0!</v>
      </c>
    </row>
    <row r="924" spans="1:5">
      <c r="A924" s="474">
        <v>79</v>
      </c>
      <c r="B924" s="462" t="s">
        <v>33</v>
      </c>
      <c r="C924" s="605"/>
      <c r="D924" s="667"/>
      <c r="E924" s="470" t="e">
        <f>C924/'MNB100'!C$29</f>
        <v>#DIV/0!</v>
      </c>
    </row>
    <row r="925" spans="1:5">
      <c r="A925" s="474">
        <v>80</v>
      </c>
      <c r="B925" s="462" t="s">
        <v>33</v>
      </c>
      <c r="C925" s="605"/>
      <c r="D925" s="667"/>
      <c r="E925" s="470" t="e">
        <f>C925/'MNB100'!C$29</f>
        <v>#DIV/0!</v>
      </c>
    </row>
    <row r="926" spans="1:5">
      <c r="A926" s="474">
        <v>81</v>
      </c>
      <c r="B926" s="462" t="s">
        <v>33</v>
      </c>
      <c r="C926" s="605"/>
      <c r="D926" s="667"/>
      <c r="E926" s="470" t="e">
        <f>C926/'MNB100'!C$29</f>
        <v>#DIV/0!</v>
      </c>
    </row>
    <row r="927" spans="1:5">
      <c r="A927" s="474">
        <v>82</v>
      </c>
      <c r="B927" s="462" t="s">
        <v>33</v>
      </c>
      <c r="C927" s="605"/>
      <c r="D927" s="667"/>
      <c r="E927" s="470" t="e">
        <f>C927/'MNB100'!C$29</f>
        <v>#DIV/0!</v>
      </c>
    </row>
    <row r="928" spans="1:5">
      <c r="A928" s="474">
        <v>83</v>
      </c>
      <c r="B928" s="462" t="s">
        <v>33</v>
      </c>
      <c r="C928" s="605"/>
      <c r="D928" s="667"/>
      <c r="E928" s="470" t="e">
        <f>C928/'MNB100'!C$29</f>
        <v>#DIV/0!</v>
      </c>
    </row>
    <row r="929" spans="1:5">
      <c r="A929" s="474">
        <v>84</v>
      </c>
      <c r="B929" s="462" t="s">
        <v>33</v>
      </c>
      <c r="C929" s="605"/>
      <c r="D929" s="667"/>
      <c r="E929" s="470" t="e">
        <f>C929/'MNB100'!C$29</f>
        <v>#DIV/0!</v>
      </c>
    </row>
    <row r="930" spans="1:5">
      <c r="A930" s="474">
        <v>85</v>
      </c>
      <c r="B930" s="462" t="s">
        <v>33</v>
      </c>
      <c r="C930" s="605"/>
      <c r="D930" s="667"/>
      <c r="E930" s="470" t="e">
        <f>C930/'MNB100'!C$29</f>
        <v>#DIV/0!</v>
      </c>
    </row>
    <row r="931" spans="1:5">
      <c r="A931" s="474">
        <v>86</v>
      </c>
      <c r="B931" s="462" t="s">
        <v>33</v>
      </c>
      <c r="C931" s="605"/>
      <c r="D931" s="667"/>
      <c r="E931" s="470" t="e">
        <f>C931/'MNB100'!C$29</f>
        <v>#DIV/0!</v>
      </c>
    </row>
    <row r="932" spans="1:5">
      <c r="A932" s="474">
        <v>87</v>
      </c>
      <c r="B932" s="462" t="s">
        <v>33</v>
      </c>
      <c r="C932" s="605"/>
      <c r="D932" s="667"/>
      <c r="E932" s="470" t="e">
        <f>C932/'MNB100'!C$29</f>
        <v>#DIV/0!</v>
      </c>
    </row>
    <row r="933" spans="1:5">
      <c r="A933" s="474">
        <v>88</v>
      </c>
      <c r="B933" s="462" t="s">
        <v>33</v>
      </c>
      <c r="C933" s="605"/>
      <c r="D933" s="667"/>
      <c r="E933" s="470" t="e">
        <f>C933/'MNB100'!C$29</f>
        <v>#DIV/0!</v>
      </c>
    </row>
    <row r="934" spans="1:5">
      <c r="A934" s="474">
        <v>89</v>
      </c>
      <c r="B934" s="462" t="s">
        <v>33</v>
      </c>
      <c r="C934" s="605"/>
      <c r="D934" s="667"/>
      <c r="E934" s="470" t="e">
        <f>C934/'MNB100'!C$29</f>
        <v>#DIV/0!</v>
      </c>
    </row>
    <row r="935" spans="1:5">
      <c r="A935" s="474">
        <v>90</v>
      </c>
      <c r="B935" s="462" t="s">
        <v>33</v>
      </c>
      <c r="C935" s="605"/>
      <c r="D935" s="667"/>
      <c r="E935" s="470" t="e">
        <f>C935/'MNB100'!C$29</f>
        <v>#DIV/0!</v>
      </c>
    </row>
    <row r="936" spans="1:5">
      <c r="A936" s="474">
        <v>91</v>
      </c>
      <c r="B936" s="462" t="s">
        <v>33</v>
      </c>
      <c r="C936" s="605"/>
      <c r="D936" s="667"/>
      <c r="E936" s="470" t="e">
        <f>C936/'MNB100'!C$29</f>
        <v>#DIV/0!</v>
      </c>
    </row>
    <row r="937" spans="1:5">
      <c r="A937" s="474">
        <v>92</v>
      </c>
      <c r="B937" s="462" t="s">
        <v>33</v>
      </c>
      <c r="C937" s="605"/>
      <c r="D937" s="667"/>
      <c r="E937" s="470" t="e">
        <f>C937/'MNB100'!C$29</f>
        <v>#DIV/0!</v>
      </c>
    </row>
    <row r="938" spans="1:5">
      <c r="A938" s="474">
        <v>93</v>
      </c>
      <c r="B938" s="462" t="s">
        <v>33</v>
      </c>
      <c r="C938" s="605"/>
      <c r="D938" s="667"/>
      <c r="E938" s="470" t="e">
        <f>C938/'MNB100'!C$29</f>
        <v>#DIV/0!</v>
      </c>
    </row>
    <row r="939" spans="1:5">
      <c r="A939" s="474">
        <v>94</v>
      </c>
      <c r="B939" s="462" t="s">
        <v>33</v>
      </c>
      <c r="C939" s="605"/>
      <c r="D939" s="667"/>
      <c r="E939" s="470" t="e">
        <f>C939/'MNB100'!C$29</f>
        <v>#DIV/0!</v>
      </c>
    </row>
    <row r="940" spans="1:5">
      <c r="A940" s="474">
        <v>95</v>
      </c>
      <c r="B940" s="462" t="s">
        <v>33</v>
      </c>
      <c r="C940" s="605"/>
      <c r="D940" s="667"/>
      <c r="E940" s="470" t="e">
        <f>C940/'MNB100'!C$29</f>
        <v>#DIV/0!</v>
      </c>
    </row>
    <row r="941" spans="1:5">
      <c r="A941" s="474">
        <v>96</v>
      </c>
      <c r="B941" s="462" t="s">
        <v>33</v>
      </c>
      <c r="C941" s="605"/>
      <c r="D941" s="667"/>
      <c r="E941" s="470" t="e">
        <f>C941/'MNB100'!C$29</f>
        <v>#DIV/0!</v>
      </c>
    </row>
    <row r="942" spans="1:5">
      <c r="A942" s="474">
        <v>97</v>
      </c>
      <c r="B942" s="462" t="s">
        <v>33</v>
      </c>
      <c r="C942" s="605"/>
      <c r="D942" s="667"/>
      <c r="E942" s="470" t="e">
        <f>C942/'MNB100'!C$29</f>
        <v>#DIV/0!</v>
      </c>
    </row>
    <row r="943" spans="1:5">
      <c r="A943" s="474">
        <v>98</v>
      </c>
      <c r="B943" s="462" t="s">
        <v>33</v>
      </c>
      <c r="C943" s="605"/>
      <c r="D943" s="667"/>
      <c r="E943" s="470" t="e">
        <f>C943/'MNB100'!C$29</f>
        <v>#DIV/0!</v>
      </c>
    </row>
    <row r="944" spans="1:5">
      <c r="A944" s="474">
        <v>99</v>
      </c>
      <c r="B944" s="462" t="s">
        <v>33</v>
      </c>
      <c r="C944" s="605"/>
      <c r="D944" s="667"/>
      <c r="E944" s="470" t="e">
        <f>C944/'MNB100'!C$29</f>
        <v>#DIV/0!</v>
      </c>
    </row>
    <row r="945" spans="1:5">
      <c r="A945" s="474">
        <v>100</v>
      </c>
      <c r="B945" s="462" t="s">
        <v>33</v>
      </c>
      <c r="C945" s="605"/>
      <c r="D945" s="667"/>
      <c r="E945" s="470" t="e">
        <f>C945/'MNB100'!C$29</f>
        <v>#DIV/0!</v>
      </c>
    </row>
    <row r="946" spans="1:5">
      <c r="A946" s="474">
        <v>101</v>
      </c>
      <c r="B946" s="462" t="s">
        <v>33</v>
      </c>
      <c r="C946" s="605"/>
      <c r="D946" s="667"/>
      <c r="E946" s="470" t="e">
        <f>C946/'MNB100'!C$29</f>
        <v>#DIV/0!</v>
      </c>
    </row>
    <row r="947" spans="1:5">
      <c r="A947" s="474">
        <v>102</v>
      </c>
      <c r="B947" s="462" t="s">
        <v>33</v>
      </c>
      <c r="C947" s="605"/>
      <c r="D947" s="667"/>
      <c r="E947" s="470" t="e">
        <f>C947/'MNB100'!C$29</f>
        <v>#DIV/0!</v>
      </c>
    </row>
    <row r="948" spans="1:5">
      <c r="A948" s="474">
        <v>103</v>
      </c>
      <c r="B948" s="462" t="s">
        <v>33</v>
      </c>
      <c r="C948" s="605"/>
      <c r="D948" s="667"/>
      <c r="E948" s="470" t="e">
        <f>C948/'MNB100'!C$29</f>
        <v>#DIV/0!</v>
      </c>
    </row>
    <row r="949" spans="1:5">
      <c r="A949" s="474">
        <v>104</v>
      </c>
      <c r="B949" s="462" t="s">
        <v>33</v>
      </c>
      <c r="C949" s="605"/>
      <c r="D949" s="667"/>
      <c r="E949" s="470" t="e">
        <f>C949/'MNB100'!C$29</f>
        <v>#DIV/0!</v>
      </c>
    </row>
    <row r="950" spans="1:5">
      <c r="A950" s="474">
        <v>105</v>
      </c>
      <c r="B950" s="462" t="s">
        <v>33</v>
      </c>
      <c r="C950" s="605"/>
      <c r="D950" s="667"/>
      <c r="E950" s="470" t="e">
        <f>C950/'MNB100'!C$29</f>
        <v>#DIV/0!</v>
      </c>
    </row>
    <row r="951" spans="1:5">
      <c r="A951" s="474">
        <v>106</v>
      </c>
      <c r="B951" s="462" t="s">
        <v>33</v>
      </c>
      <c r="C951" s="605"/>
      <c r="D951" s="667"/>
      <c r="E951" s="470" t="e">
        <f>C951/'MNB100'!C$29</f>
        <v>#DIV/0!</v>
      </c>
    </row>
    <row r="952" spans="1:5">
      <c r="A952" s="474">
        <v>107</v>
      </c>
      <c r="B952" s="462" t="s">
        <v>33</v>
      </c>
      <c r="C952" s="605"/>
      <c r="D952" s="667"/>
      <c r="E952" s="470" t="e">
        <f>C952/'MNB100'!C$29</f>
        <v>#DIV/0!</v>
      </c>
    </row>
    <row r="953" spans="1:5">
      <c r="A953" s="474">
        <v>108</v>
      </c>
      <c r="B953" s="462" t="s">
        <v>33</v>
      </c>
      <c r="C953" s="605"/>
      <c r="D953" s="667"/>
      <c r="E953" s="470" t="e">
        <f>C953/'MNB100'!C$29</f>
        <v>#DIV/0!</v>
      </c>
    </row>
    <row r="954" spans="1:5">
      <c r="A954" s="474">
        <v>109</v>
      </c>
      <c r="B954" s="462" t="s">
        <v>33</v>
      </c>
      <c r="C954" s="605"/>
      <c r="D954" s="667"/>
      <c r="E954" s="470" t="e">
        <f>C954/'MNB100'!C$29</f>
        <v>#DIV/0!</v>
      </c>
    </row>
    <row r="955" spans="1:5">
      <c r="A955" s="474">
        <v>110</v>
      </c>
      <c r="B955" s="462" t="s">
        <v>33</v>
      </c>
      <c r="C955" s="605"/>
      <c r="D955" s="667"/>
      <c r="E955" s="470" t="e">
        <f>C955/'MNB100'!C$29</f>
        <v>#DIV/0!</v>
      </c>
    </row>
    <row r="956" spans="1:5">
      <c r="A956" s="474">
        <v>111</v>
      </c>
      <c r="B956" s="462" t="s">
        <v>33</v>
      </c>
      <c r="C956" s="605"/>
      <c r="D956" s="667"/>
      <c r="E956" s="470" t="e">
        <f>C956/'MNB100'!C$29</f>
        <v>#DIV/0!</v>
      </c>
    </row>
    <row r="957" spans="1:5">
      <c r="A957" s="474">
        <v>112</v>
      </c>
      <c r="B957" s="462" t="s">
        <v>33</v>
      </c>
      <c r="C957" s="605"/>
      <c r="D957" s="667"/>
      <c r="E957" s="470" t="e">
        <f>C957/'MNB100'!C$29</f>
        <v>#DIV/0!</v>
      </c>
    </row>
    <row r="958" spans="1:5">
      <c r="A958" s="474">
        <v>113</v>
      </c>
      <c r="B958" s="462" t="s">
        <v>33</v>
      </c>
      <c r="C958" s="605"/>
      <c r="D958" s="667"/>
      <c r="E958" s="470" t="e">
        <f>C958/'MNB100'!C$29</f>
        <v>#DIV/0!</v>
      </c>
    </row>
    <row r="959" spans="1:5">
      <c r="A959" s="474">
        <v>114</v>
      </c>
      <c r="B959" s="462" t="s">
        <v>33</v>
      </c>
      <c r="C959" s="605"/>
      <c r="D959" s="667"/>
      <c r="E959" s="470" t="e">
        <f>C959/'MNB100'!C$29</f>
        <v>#DIV/0!</v>
      </c>
    </row>
    <row r="960" spans="1:5">
      <c r="A960" s="474">
        <v>115</v>
      </c>
      <c r="B960" s="462" t="s">
        <v>33</v>
      </c>
      <c r="C960" s="605"/>
      <c r="D960" s="667"/>
      <c r="E960" s="470" t="e">
        <f>C960/'MNB100'!C$29</f>
        <v>#DIV/0!</v>
      </c>
    </row>
    <row r="961" spans="1:5">
      <c r="A961" s="474">
        <v>116</v>
      </c>
      <c r="B961" s="462" t="s">
        <v>33</v>
      </c>
      <c r="C961" s="605"/>
      <c r="D961" s="667"/>
      <c r="E961" s="470" t="e">
        <f>C961/'MNB100'!C$29</f>
        <v>#DIV/0!</v>
      </c>
    </row>
    <row r="962" spans="1:5">
      <c r="A962" s="474">
        <v>117</v>
      </c>
      <c r="B962" s="462" t="s">
        <v>33</v>
      </c>
      <c r="C962" s="605"/>
      <c r="D962" s="667"/>
      <c r="E962" s="470" t="e">
        <f>C962/'MNB100'!C$29</f>
        <v>#DIV/0!</v>
      </c>
    </row>
    <row r="963" spans="1:5">
      <c r="A963" s="474">
        <v>118</v>
      </c>
      <c r="B963" s="462" t="s">
        <v>33</v>
      </c>
      <c r="C963" s="605"/>
      <c r="D963" s="667"/>
      <c r="E963" s="470" t="e">
        <f>C963/'MNB100'!C$29</f>
        <v>#DIV/0!</v>
      </c>
    </row>
    <row r="964" spans="1:5">
      <c r="A964" s="474">
        <v>119</v>
      </c>
      <c r="B964" s="462" t="s">
        <v>33</v>
      </c>
      <c r="C964" s="605"/>
      <c r="D964" s="667"/>
      <c r="E964" s="470" t="e">
        <f>C964/'MNB100'!C$29</f>
        <v>#DIV/0!</v>
      </c>
    </row>
    <row r="965" spans="1:5">
      <c r="A965" s="474">
        <v>120</v>
      </c>
      <c r="B965" s="462" t="s">
        <v>33</v>
      </c>
      <c r="C965" s="605"/>
      <c r="D965" s="667"/>
      <c r="E965" s="470" t="e">
        <f>C965/'MNB100'!C$29</f>
        <v>#DIV/0!</v>
      </c>
    </row>
    <row r="966" spans="1:5">
      <c r="A966" s="474">
        <v>121</v>
      </c>
      <c r="B966" s="462" t="s">
        <v>33</v>
      </c>
      <c r="C966" s="605"/>
      <c r="D966" s="667"/>
      <c r="E966" s="470" t="e">
        <f>C966/'MNB100'!C$29</f>
        <v>#DIV/0!</v>
      </c>
    </row>
    <row r="967" spans="1:5">
      <c r="A967" s="474">
        <v>122</v>
      </c>
      <c r="B967" s="462" t="s">
        <v>33</v>
      </c>
      <c r="C967" s="605"/>
      <c r="D967" s="667"/>
      <c r="E967" s="470" t="e">
        <f>C967/'MNB100'!C$29</f>
        <v>#DIV/0!</v>
      </c>
    </row>
    <row r="968" spans="1:5">
      <c r="A968" s="474">
        <v>123</v>
      </c>
      <c r="B968" s="462" t="s">
        <v>33</v>
      </c>
      <c r="C968" s="605"/>
      <c r="D968" s="667"/>
      <c r="E968" s="470" t="e">
        <f>C968/'MNB100'!C$29</f>
        <v>#DIV/0!</v>
      </c>
    </row>
    <row r="969" spans="1:5">
      <c r="A969" s="474">
        <v>124</v>
      </c>
      <c r="B969" s="462" t="s">
        <v>33</v>
      </c>
      <c r="C969" s="605"/>
      <c r="D969" s="667"/>
      <c r="E969" s="470" t="e">
        <f>C969/'MNB100'!C$29</f>
        <v>#DIV/0!</v>
      </c>
    </row>
    <row r="970" spans="1:5">
      <c r="A970" s="474">
        <v>125</v>
      </c>
      <c r="B970" s="462" t="s">
        <v>33</v>
      </c>
      <c r="C970" s="605"/>
      <c r="D970" s="667"/>
      <c r="E970" s="470" t="e">
        <f>C970/'MNB100'!C$29</f>
        <v>#DIV/0!</v>
      </c>
    </row>
    <row r="971" spans="1:5">
      <c r="A971" s="474">
        <v>126</v>
      </c>
      <c r="B971" s="462" t="s">
        <v>33</v>
      </c>
      <c r="C971" s="605"/>
      <c r="D971" s="667"/>
      <c r="E971" s="470" t="e">
        <f>C971/'MNB100'!C$29</f>
        <v>#DIV/0!</v>
      </c>
    </row>
    <row r="972" spans="1:5">
      <c r="A972" s="474">
        <v>127</v>
      </c>
      <c r="B972" s="462" t="s">
        <v>33</v>
      </c>
      <c r="C972" s="605"/>
      <c r="D972" s="667"/>
      <c r="E972" s="470" t="e">
        <f>C972/'MNB100'!C$29</f>
        <v>#DIV/0!</v>
      </c>
    </row>
    <row r="973" spans="1:5">
      <c r="A973" s="474">
        <v>128</v>
      </c>
      <c r="B973" s="462" t="s">
        <v>33</v>
      </c>
      <c r="C973" s="605"/>
      <c r="D973" s="667"/>
      <c r="E973" s="470" t="e">
        <f>C973/'MNB100'!C$29</f>
        <v>#DIV/0!</v>
      </c>
    </row>
    <row r="974" spans="1:5">
      <c r="A974" s="474">
        <v>129</v>
      </c>
      <c r="B974" s="462" t="s">
        <v>33</v>
      </c>
      <c r="C974" s="605"/>
      <c r="D974" s="667"/>
      <c r="E974" s="470" t="e">
        <f>C974/'MNB100'!C$29</f>
        <v>#DIV/0!</v>
      </c>
    </row>
    <row r="975" spans="1:5">
      <c r="A975" s="474">
        <v>130</v>
      </c>
      <c r="B975" s="462" t="s">
        <v>33</v>
      </c>
      <c r="C975" s="605"/>
      <c r="D975" s="667"/>
      <c r="E975" s="470" t="e">
        <f>C975/'MNB100'!C$29</f>
        <v>#DIV/0!</v>
      </c>
    </row>
    <row r="976" spans="1:5">
      <c r="A976" s="474">
        <v>131</v>
      </c>
      <c r="B976" s="462" t="s">
        <v>33</v>
      </c>
      <c r="C976" s="605"/>
      <c r="D976" s="667"/>
      <c r="E976" s="470" t="e">
        <f>C976/'MNB100'!C$29</f>
        <v>#DIV/0!</v>
      </c>
    </row>
    <row r="977" spans="1:5">
      <c r="A977" s="474">
        <v>132</v>
      </c>
      <c r="B977" s="462" t="s">
        <v>33</v>
      </c>
      <c r="C977" s="605"/>
      <c r="D977" s="667"/>
      <c r="E977" s="470" t="e">
        <f>C977/'MNB100'!C$29</f>
        <v>#DIV/0!</v>
      </c>
    </row>
    <row r="978" spans="1:5">
      <c r="A978" s="474">
        <v>133</v>
      </c>
      <c r="B978" s="462" t="s">
        <v>33</v>
      </c>
      <c r="C978" s="605"/>
      <c r="D978" s="667"/>
      <c r="E978" s="470" t="e">
        <f>C978/'MNB100'!C$29</f>
        <v>#DIV/0!</v>
      </c>
    </row>
    <row r="979" spans="1:5">
      <c r="A979" s="474">
        <v>134</v>
      </c>
      <c r="B979" s="462" t="s">
        <v>33</v>
      </c>
      <c r="C979" s="605"/>
      <c r="D979" s="667"/>
      <c r="E979" s="470" t="e">
        <f>C979/'MNB100'!C$29</f>
        <v>#DIV/0!</v>
      </c>
    </row>
    <row r="980" spans="1:5">
      <c r="A980" s="474">
        <v>135</v>
      </c>
      <c r="B980" s="462" t="s">
        <v>33</v>
      </c>
      <c r="C980" s="605"/>
      <c r="D980" s="667"/>
      <c r="E980" s="470" t="e">
        <f>C980/'MNB100'!C$29</f>
        <v>#DIV/0!</v>
      </c>
    </row>
    <row r="981" spans="1:5">
      <c r="A981" s="474">
        <v>136</v>
      </c>
      <c r="B981" s="462" t="s">
        <v>33</v>
      </c>
      <c r="C981" s="605"/>
      <c r="D981" s="667"/>
      <c r="E981" s="470" t="e">
        <f>C981/'MNB100'!C$29</f>
        <v>#DIV/0!</v>
      </c>
    </row>
    <row r="982" spans="1:5">
      <c r="A982" s="474">
        <v>137</v>
      </c>
      <c r="B982" s="462" t="s">
        <v>33</v>
      </c>
      <c r="C982" s="605"/>
      <c r="D982" s="667"/>
      <c r="E982" s="470" t="e">
        <f>C982/'MNB100'!C$29</f>
        <v>#DIV/0!</v>
      </c>
    </row>
    <row r="983" spans="1:5">
      <c r="A983" s="474">
        <v>138</v>
      </c>
      <c r="B983" s="462" t="s">
        <v>33</v>
      </c>
      <c r="C983" s="605"/>
      <c r="D983" s="667"/>
      <c r="E983" s="470" t="e">
        <f>C983/'MNB100'!C$29</f>
        <v>#DIV/0!</v>
      </c>
    </row>
    <row r="984" spans="1:5">
      <c r="A984" s="474">
        <v>139</v>
      </c>
      <c r="B984" s="462" t="s">
        <v>33</v>
      </c>
      <c r="C984" s="605"/>
      <c r="D984" s="667"/>
      <c r="E984" s="470" t="e">
        <f>C984/'MNB100'!C$29</f>
        <v>#DIV/0!</v>
      </c>
    </row>
    <row r="985" spans="1:5">
      <c r="A985" s="474">
        <v>140</v>
      </c>
      <c r="B985" s="462" t="s">
        <v>33</v>
      </c>
      <c r="C985" s="605"/>
      <c r="D985" s="667"/>
      <c r="E985" s="470" t="e">
        <f>C985/'MNB100'!C$29</f>
        <v>#DIV/0!</v>
      </c>
    </row>
    <row r="986" spans="1:5">
      <c r="A986" s="474">
        <v>141</v>
      </c>
      <c r="B986" s="462" t="s">
        <v>33</v>
      </c>
      <c r="C986" s="605"/>
      <c r="D986" s="667"/>
      <c r="E986" s="470" t="e">
        <f>C986/'MNB100'!C$29</f>
        <v>#DIV/0!</v>
      </c>
    </row>
    <row r="987" spans="1:5">
      <c r="A987" s="474">
        <v>142</v>
      </c>
      <c r="B987" s="462" t="s">
        <v>33</v>
      </c>
      <c r="C987" s="605"/>
      <c r="D987" s="667"/>
      <c r="E987" s="470" t="e">
        <f>C987/'MNB100'!C$29</f>
        <v>#DIV/0!</v>
      </c>
    </row>
    <row r="988" spans="1:5">
      <c r="A988" s="474">
        <v>143</v>
      </c>
      <c r="B988" s="462" t="s">
        <v>33</v>
      </c>
      <c r="C988" s="605"/>
      <c r="D988" s="667"/>
      <c r="E988" s="470" t="e">
        <f>C988/'MNB100'!C$29</f>
        <v>#DIV/0!</v>
      </c>
    </row>
    <row r="989" spans="1:5">
      <c r="A989" s="474">
        <v>144</v>
      </c>
      <c r="B989" s="462" t="s">
        <v>33</v>
      </c>
      <c r="C989" s="605"/>
      <c r="D989" s="667"/>
      <c r="E989" s="470" t="e">
        <f>C989/'MNB100'!C$29</f>
        <v>#DIV/0!</v>
      </c>
    </row>
    <row r="990" spans="1:5">
      <c r="A990" s="474">
        <v>145</v>
      </c>
      <c r="B990" s="462" t="s">
        <v>33</v>
      </c>
      <c r="C990" s="605"/>
      <c r="D990" s="667"/>
      <c r="E990" s="470" t="e">
        <f>C990/'MNB100'!C$29</f>
        <v>#DIV/0!</v>
      </c>
    </row>
    <row r="991" spans="1:5">
      <c r="A991" s="474">
        <v>146</v>
      </c>
      <c r="B991" s="462" t="s">
        <v>33</v>
      </c>
      <c r="C991" s="605"/>
      <c r="D991" s="667"/>
      <c r="E991" s="470" t="e">
        <f>C991/'MNB100'!C$29</f>
        <v>#DIV/0!</v>
      </c>
    </row>
    <row r="992" spans="1:5">
      <c r="A992" s="474">
        <v>147</v>
      </c>
      <c r="B992" s="462" t="s">
        <v>33</v>
      </c>
      <c r="C992" s="605"/>
      <c r="D992" s="667"/>
      <c r="E992" s="470" t="e">
        <f>C992/'MNB100'!C$29</f>
        <v>#DIV/0!</v>
      </c>
    </row>
    <row r="993" spans="1:5">
      <c r="A993" s="474">
        <v>148</v>
      </c>
      <c r="B993" s="462" t="s">
        <v>33</v>
      </c>
      <c r="C993" s="605"/>
      <c r="D993" s="667"/>
      <c r="E993" s="470" t="e">
        <f>C993/'MNB100'!C$29</f>
        <v>#DIV/0!</v>
      </c>
    </row>
    <row r="994" spans="1:5">
      <c r="A994" s="474">
        <v>149</v>
      </c>
      <c r="B994" s="462" t="s">
        <v>33</v>
      </c>
      <c r="C994" s="605"/>
      <c r="D994" s="667"/>
      <c r="E994" s="470" t="e">
        <f>C994/'MNB100'!C$29</f>
        <v>#DIV/0!</v>
      </c>
    </row>
    <row r="995" spans="1:5">
      <c r="A995" s="474">
        <v>150</v>
      </c>
      <c r="B995" s="462" t="s">
        <v>33</v>
      </c>
      <c r="C995" s="605"/>
      <c r="D995" s="667"/>
      <c r="E995" s="470" t="e">
        <f>C995/'MNB100'!C$29</f>
        <v>#DIV/0!</v>
      </c>
    </row>
    <row r="996" spans="1:5">
      <c r="A996" s="474">
        <v>151</v>
      </c>
      <c r="B996" s="462" t="s">
        <v>33</v>
      </c>
      <c r="C996" s="605"/>
      <c r="D996" s="667"/>
      <c r="E996" s="470" t="e">
        <f>C996/'MNB100'!C$29</f>
        <v>#DIV/0!</v>
      </c>
    </row>
    <row r="997" spans="1:5">
      <c r="A997" s="474">
        <v>152</v>
      </c>
      <c r="B997" s="462" t="s">
        <v>33</v>
      </c>
      <c r="C997" s="605"/>
      <c r="D997" s="667"/>
      <c r="E997" s="470" t="e">
        <f>C997/'MNB100'!C$29</f>
        <v>#DIV/0!</v>
      </c>
    </row>
    <row r="998" spans="1:5">
      <c r="A998" s="474">
        <v>153</v>
      </c>
      <c r="B998" s="462" t="s">
        <v>33</v>
      </c>
      <c r="C998" s="605"/>
      <c r="D998" s="667"/>
      <c r="E998" s="470" t="e">
        <f>C998/'MNB100'!C$29</f>
        <v>#DIV/0!</v>
      </c>
    </row>
    <row r="999" spans="1:5">
      <c r="A999" s="474">
        <v>154</v>
      </c>
      <c r="B999" s="462" t="s">
        <v>33</v>
      </c>
      <c r="C999" s="605"/>
      <c r="D999" s="667"/>
      <c r="E999" s="470" t="e">
        <f>C999/'MNB100'!C$29</f>
        <v>#DIV/0!</v>
      </c>
    </row>
    <row r="1000" spans="1:5">
      <c r="A1000" s="474">
        <v>155</v>
      </c>
      <c r="B1000" s="462" t="s">
        <v>33</v>
      </c>
      <c r="C1000" s="605"/>
      <c r="D1000" s="667"/>
      <c r="E1000" s="470" t="e">
        <f>C1000/'MNB100'!C$29</f>
        <v>#DIV/0!</v>
      </c>
    </row>
    <row r="1001" spans="1:5">
      <c r="A1001" s="474">
        <v>156</v>
      </c>
      <c r="B1001" s="462" t="s">
        <v>33</v>
      </c>
      <c r="C1001" s="605"/>
      <c r="D1001" s="667"/>
      <c r="E1001" s="470" t="e">
        <f>C1001/'MNB100'!C$29</f>
        <v>#DIV/0!</v>
      </c>
    </row>
    <row r="1002" spans="1:5">
      <c r="A1002" s="474">
        <v>157</v>
      </c>
      <c r="B1002" s="462" t="s">
        <v>33</v>
      </c>
      <c r="C1002" s="605"/>
      <c r="D1002" s="667"/>
      <c r="E1002" s="470" t="e">
        <f>C1002/'MNB100'!C$29</f>
        <v>#DIV/0!</v>
      </c>
    </row>
    <row r="1003" spans="1:5">
      <c r="A1003" s="474">
        <v>158</v>
      </c>
      <c r="B1003" s="462" t="s">
        <v>33</v>
      </c>
      <c r="C1003" s="605"/>
      <c r="D1003" s="667"/>
      <c r="E1003" s="470" t="e">
        <f>C1003/'MNB100'!C$29</f>
        <v>#DIV/0!</v>
      </c>
    </row>
    <row r="1004" spans="1:5">
      <c r="A1004" s="474">
        <v>159</v>
      </c>
      <c r="B1004" s="462" t="s">
        <v>33</v>
      </c>
      <c r="C1004" s="605"/>
      <c r="D1004" s="667"/>
      <c r="E1004" s="470" t="e">
        <f>C1004/'MNB100'!C$29</f>
        <v>#DIV/0!</v>
      </c>
    </row>
    <row r="1005" spans="1:5">
      <c r="A1005" s="474">
        <v>160</v>
      </c>
      <c r="B1005" s="462" t="s">
        <v>33</v>
      </c>
      <c r="C1005" s="605"/>
      <c r="D1005" s="667"/>
      <c r="E1005" s="470" t="e">
        <f>C1005/'MNB100'!C$29</f>
        <v>#DIV/0!</v>
      </c>
    </row>
    <row r="1006" spans="1:5">
      <c r="A1006" s="474">
        <v>161</v>
      </c>
      <c r="B1006" s="462" t="s">
        <v>33</v>
      </c>
      <c r="C1006" s="605"/>
      <c r="D1006" s="667"/>
      <c r="E1006" s="470" t="e">
        <f>C1006/'MNB100'!C$29</f>
        <v>#DIV/0!</v>
      </c>
    </row>
    <row r="1007" spans="1:5">
      <c r="A1007" s="474">
        <v>162</v>
      </c>
      <c r="B1007" s="462" t="s">
        <v>33</v>
      </c>
      <c r="C1007" s="605"/>
      <c r="D1007" s="667"/>
      <c r="E1007" s="470" t="e">
        <f>C1007/'MNB100'!C$29</f>
        <v>#DIV/0!</v>
      </c>
    </row>
    <row r="1008" spans="1:5">
      <c r="A1008" s="474">
        <v>163</v>
      </c>
      <c r="B1008" s="462" t="s">
        <v>33</v>
      </c>
      <c r="C1008" s="605"/>
      <c r="D1008" s="667"/>
      <c r="E1008" s="470" t="e">
        <f>C1008/'MNB100'!C$29</f>
        <v>#DIV/0!</v>
      </c>
    </row>
    <row r="1009" spans="1:5">
      <c r="A1009" s="474">
        <v>164</v>
      </c>
      <c r="B1009" s="462" t="s">
        <v>33</v>
      </c>
      <c r="C1009" s="605"/>
      <c r="D1009" s="667"/>
      <c r="E1009" s="470" t="e">
        <f>C1009/'MNB100'!C$29</f>
        <v>#DIV/0!</v>
      </c>
    </row>
    <row r="1010" spans="1:5">
      <c r="A1010" s="474">
        <v>165</v>
      </c>
      <c r="B1010" s="462" t="s">
        <v>33</v>
      </c>
      <c r="C1010" s="605"/>
      <c r="D1010" s="667"/>
      <c r="E1010" s="470" t="e">
        <f>C1010/'MNB100'!C$29</f>
        <v>#DIV/0!</v>
      </c>
    </row>
    <row r="1011" spans="1:5">
      <c r="A1011" s="474">
        <v>166</v>
      </c>
      <c r="B1011" s="462" t="s">
        <v>33</v>
      </c>
      <c r="C1011" s="605"/>
      <c r="D1011" s="667"/>
      <c r="E1011" s="470" t="e">
        <f>C1011/'MNB100'!C$29</f>
        <v>#DIV/0!</v>
      </c>
    </row>
    <row r="1012" spans="1:5">
      <c r="A1012" s="474">
        <v>167</v>
      </c>
      <c r="B1012" s="462" t="s">
        <v>33</v>
      </c>
      <c r="C1012" s="605"/>
      <c r="D1012" s="667"/>
      <c r="E1012" s="470" t="e">
        <f>C1012/'MNB100'!C$29</f>
        <v>#DIV/0!</v>
      </c>
    </row>
    <row r="1013" spans="1:5">
      <c r="A1013" s="474">
        <v>168</v>
      </c>
      <c r="B1013" s="462" t="s">
        <v>33</v>
      </c>
      <c r="C1013" s="605"/>
      <c r="D1013" s="667"/>
      <c r="E1013" s="470" t="e">
        <f>C1013/'MNB100'!C$29</f>
        <v>#DIV/0!</v>
      </c>
    </row>
    <row r="1014" spans="1:5">
      <c r="A1014" s="474">
        <v>169</v>
      </c>
      <c r="B1014" s="462" t="s">
        <v>33</v>
      </c>
      <c r="C1014" s="605"/>
      <c r="D1014" s="667"/>
      <c r="E1014" s="470" t="e">
        <f>C1014/'MNB100'!C$29</f>
        <v>#DIV/0!</v>
      </c>
    </row>
    <row r="1015" spans="1:5">
      <c r="A1015" s="474">
        <v>170</v>
      </c>
      <c r="B1015" s="462" t="s">
        <v>33</v>
      </c>
      <c r="C1015" s="605"/>
      <c r="D1015" s="667"/>
      <c r="E1015" s="470" t="e">
        <f>C1015/'MNB100'!C$29</f>
        <v>#DIV/0!</v>
      </c>
    </row>
    <row r="1016" spans="1:5">
      <c r="A1016" s="474">
        <v>171</v>
      </c>
      <c r="B1016" s="462" t="s">
        <v>33</v>
      </c>
      <c r="C1016" s="605"/>
      <c r="D1016" s="667"/>
      <c r="E1016" s="470" t="e">
        <f>C1016/'MNB100'!C$29</f>
        <v>#DIV/0!</v>
      </c>
    </row>
    <row r="1017" spans="1:5">
      <c r="A1017" s="474">
        <v>172</v>
      </c>
      <c r="B1017" s="462" t="s">
        <v>33</v>
      </c>
      <c r="C1017" s="605"/>
      <c r="D1017" s="667"/>
      <c r="E1017" s="470" t="e">
        <f>C1017/'MNB100'!C$29</f>
        <v>#DIV/0!</v>
      </c>
    </row>
    <row r="1018" spans="1:5">
      <c r="A1018" s="474">
        <v>173</v>
      </c>
      <c r="B1018" s="462" t="s">
        <v>33</v>
      </c>
      <c r="C1018" s="605"/>
      <c r="D1018" s="667"/>
      <c r="E1018" s="470" t="e">
        <f>C1018/'MNB100'!C$29</f>
        <v>#DIV/0!</v>
      </c>
    </row>
    <row r="1019" spans="1:5">
      <c r="A1019" s="474">
        <v>174</v>
      </c>
      <c r="B1019" s="462" t="s">
        <v>33</v>
      </c>
      <c r="C1019" s="605"/>
      <c r="D1019" s="667"/>
      <c r="E1019" s="470" t="e">
        <f>C1019/'MNB100'!C$29</f>
        <v>#DIV/0!</v>
      </c>
    </row>
    <row r="1020" spans="1:5">
      <c r="A1020" s="474">
        <v>175</v>
      </c>
      <c r="B1020" s="462" t="s">
        <v>33</v>
      </c>
      <c r="C1020" s="605"/>
      <c r="D1020" s="667"/>
      <c r="E1020" s="470" t="e">
        <f>C1020/'MNB100'!C$29</f>
        <v>#DIV/0!</v>
      </c>
    </row>
    <row r="1021" spans="1:5">
      <c r="A1021" s="474">
        <v>176</v>
      </c>
      <c r="B1021" s="462" t="s">
        <v>33</v>
      </c>
      <c r="C1021" s="605"/>
      <c r="D1021" s="667"/>
      <c r="E1021" s="470" t="e">
        <f>C1021/'MNB100'!C$29</f>
        <v>#DIV/0!</v>
      </c>
    </row>
    <row r="1022" spans="1:5">
      <c r="A1022" s="474">
        <v>177</v>
      </c>
      <c r="B1022" s="462" t="s">
        <v>33</v>
      </c>
      <c r="C1022" s="605"/>
      <c r="D1022" s="667"/>
      <c r="E1022" s="470" t="e">
        <f>C1022/'MNB100'!C$29</f>
        <v>#DIV/0!</v>
      </c>
    </row>
    <row r="1023" spans="1:5">
      <c r="A1023" s="474">
        <v>178</v>
      </c>
      <c r="B1023" s="462" t="s">
        <v>33</v>
      </c>
      <c r="C1023" s="605"/>
      <c r="D1023" s="667"/>
      <c r="E1023" s="470" t="e">
        <f>C1023/'MNB100'!C$29</f>
        <v>#DIV/0!</v>
      </c>
    </row>
    <row r="1024" spans="1:5">
      <c r="A1024" s="474">
        <v>179</v>
      </c>
      <c r="B1024" s="462" t="s">
        <v>33</v>
      </c>
      <c r="C1024" s="605"/>
      <c r="D1024" s="667"/>
      <c r="E1024" s="470" t="e">
        <f>C1024/'MNB100'!C$29</f>
        <v>#DIV/0!</v>
      </c>
    </row>
    <row r="1025" spans="1:5">
      <c r="A1025" s="474">
        <v>180</v>
      </c>
      <c r="B1025" s="462" t="s">
        <v>33</v>
      </c>
      <c r="C1025" s="605"/>
      <c r="D1025" s="667"/>
      <c r="E1025" s="470" t="e">
        <f>C1025/'MNB100'!C$29</f>
        <v>#DIV/0!</v>
      </c>
    </row>
    <row r="1026" spans="1:5">
      <c r="A1026" s="474">
        <v>181</v>
      </c>
      <c r="B1026" s="462" t="s">
        <v>33</v>
      </c>
      <c r="C1026" s="605"/>
      <c r="D1026" s="667"/>
      <c r="E1026" s="470" t="e">
        <f>C1026/'MNB100'!C$29</f>
        <v>#DIV/0!</v>
      </c>
    </row>
    <row r="1027" spans="1:5">
      <c r="A1027" s="474">
        <v>182</v>
      </c>
      <c r="B1027" s="462" t="s">
        <v>33</v>
      </c>
      <c r="C1027" s="605"/>
      <c r="D1027" s="667"/>
      <c r="E1027" s="470" t="e">
        <f>C1027/'MNB100'!C$29</f>
        <v>#DIV/0!</v>
      </c>
    </row>
    <row r="1028" spans="1:5">
      <c r="A1028" s="474">
        <v>183</v>
      </c>
      <c r="B1028" s="462" t="s">
        <v>33</v>
      </c>
      <c r="C1028" s="605"/>
      <c r="D1028" s="667"/>
      <c r="E1028" s="470" t="e">
        <f>C1028/'MNB100'!C$29</f>
        <v>#DIV/0!</v>
      </c>
    </row>
    <row r="1029" spans="1:5">
      <c r="A1029" s="474">
        <v>184</v>
      </c>
      <c r="B1029" s="462" t="s">
        <v>33</v>
      </c>
      <c r="C1029" s="605"/>
      <c r="D1029" s="667"/>
      <c r="E1029" s="470" t="e">
        <f>C1029/'MNB100'!C$29</f>
        <v>#DIV/0!</v>
      </c>
    </row>
    <row r="1030" spans="1:5">
      <c r="A1030" s="474">
        <v>185</v>
      </c>
      <c r="B1030" s="462" t="s">
        <v>33</v>
      </c>
      <c r="C1030" s="605"/>
      <c r="D1030" s="667"/>
      <c r="E1030" s="470" t="e">
        <f>C1030/'MNB100'!C$29</f>
        <v>#DIV/0!</v>
      </c>
    </row>
    <row r="1031" spans="1:5">
      <c r="A1031" s="474">
        <v>186</v>
      </c>
      <c r="B1031" s="462" t="s">
        <v>33</v>
      </c>
      <c r="C1031" s="605"/>
      <c r="D1031" s="667"/>
      <c r="E1031" s="470" t="e">
        <f>C1031/'MNB100'!C$29</f>
        <v>#DIV/0!</v>
      </c>
    </row>
    <row r="1032" spans="1:5">
      <c r="A1032" s="474">
        <v>187</v>
      </c>
      <c r="B1032" s="462" t="s">
        <v>33</v>
      </c>
      <c r="C1032" s="605"/>
      <c r="D1032" s="667"/>
      <c r="E1032" s="470" t="e">
        <f>C1032/'MNB100'!C$29</f>
        <v>#DIV/0!</v>
      </c>
    </row>
    <row r="1033" spans="1:5">
      <c r="A1033" s="474">
        <v>188</v>
      </c>
      <c r="B1033" s="462" t="s">
        <v>33</v>
      </c>
      <c r="C1033" s="605"/>
      <c r="D1033" s="667"/>
      <c r="E1033" s="470" t="e">
        <f>C1033/'MNB100'!C$29</f>
        <v>#DIV/0!</v>
      </c>
    </row>
    <row r="1034" spans="1:5">
      <c r="A1034" s="474">
        <v>189</v>
      </c>
      <c r="B1034" s="462" t="s">
        <v>33</v>
      </c>
      <c r="C1034" s="605"/>
      <c r="D1034" s="667"/>
      <c r="E1034" s="470" t="e">
        <f>C1034/'MNB100'!C$29</f>
        <v>#DIV/0!</v>
      </c>
    </row>
    <row r="1035" spans="1:5">
      <c r="A1035" s="474">
        <v>190</v>
      </c>
      <c r="B1035" s="462" t="s">
        <v>33</v>
      </c>
      <c r="C1035" s="605"/>
      <c r="D1035" s="667"/>
      <c r="E1035" s="470" t="e">
        <f>C1035/'MNB100'!C$29</f>
        <v>#DIV/0!</v>
      </c>
    </row>
    <row r="1036" spans="1:5">
      <c r="A1036" s="474">
        <v>191</v>
      </c>
      <c r="B1036" s="462" t="s">
        <v>33</v>
      </c>
      <c r="C1036" s="605"/>
      <c r="D1036" s="667"/>
      <c r="E1036" s="470" t="e">
        <f>C1036/'MNB100'!C$29</f>
        <v>#DIV/0!</v>
      </c>
    </row>
    <row r="1037" spans="1:5">
      <c r="A1037" s="474">
        <v>192</v>
      </c>
      <c r="B1037" s="462" t="s">
        <v>33</v>
      </c>
      <c r="C1037" s="605"/>
      <c r="D1037" s="667"/>
      <c r="E1037" s="470" t="e">
        <f>C1037/'MNB100'!C$29</f>
        <v>#DIV/0!</v>
      </c>
    </row>
    <row r="1038" spans="1:5">
      <c r="A1038" s="474">
        <v>193</v>
      </c>
      <c r="B1038" s="462" t="s">
        <v>33</v>
      </c>
      <c r="C1038" s="605"/>
      <c r="D1038" s="667"/>
      <c r="E1038" s="470" t="e">
        <f>C1038/'MNB100'!C$29</f>
        <v>#DIV/0!</v>
      </c>
    </row>
    <row r="1039" spans="1:5">
      <c r="A1039" s="474">
        <v>194</v>
      </c>
      <c r="B1039" s="462" t="s">
        <v>33</v>
      </c>
      <c r="C1039" s="605"/>
      <c r="D1039" s="667"/>
      <c r="E1039" s="470" t="e">
        <f>C1039/'MNB100'!C$29</f>
        <v>#DIV/0!</v>
      </c>
    </row>
    <row r="1040" spans="1:5">
      <c r="A1040" s="474">
        <v>195</v>
      </c>
      <c r="B1040" s="462" t="s">
        <v>33</v>
      </c>
      <c r="C1040" s="605"/>
      <c r="D1040" s="667"/>
      <c r="E1040" s="470" t="e">
        <f>C1040/'MNB100'!C$29</f>
        <v>#DIV/0!</v>
      </c>
    </row>
    <row r="1041" spans="1:5">
      <c r="A1041" s="474">
        <v>196</v>
      </c>
      <c r="B1041" s="462" t="s">
        <v>33</v>
      </c>
      <c r="C1041" s="605"/>
      <c r="D1041" s="667"/>
      <c r="E1041" s="470" t="e">
        <f>C1041/'MNB100'!C$29</f>
        <v>#DIV/0!</v>
      </c>
    </row>
    <row r="1042" spans="1:5">
      <c r="A1042" s="474">
        <v>197</v>
      </c>
      <c r="B1042" s="462" t="s">
        <v>33</v>
      </c>
      <c r="C1042" s="605"/>
      <c r="D1042" s="667"/>
      <c r="E1042" s="470" t="e">
        <f>C1042/'MNB100'!C$29</f>
        <v>#DIV/0!</v>
      </c>
    </row>
    <row r="1043" spans="1:5">
      <c r="A1043" s="474">
        <v>198</v>
      </c>
      <c r="B1043" s="462" t="s">
        <v>33</v>
      </c>
      <c r="C1043" s="605"/>
      <c r="D1043" s="667"/>
      <c r="E1043" s="470" t="e">
        <f>C1043/'MNB100'!C$29</f>
        <v>#DIV/0!</v>
      </c>
    </row>
    <row r="1044" spans="1:5">
      <c r="A1044" s="474">
        <v>199</v>
      </c>
      <c r="B1044" s="462" t="s">
        <v>33</v>
      </c>
      <c r="C1044" s="605"/>
      <c r="D1044" s="667"/>
      <c r="E1044" s="470" t="e">
        <f>C1044/'MNB100'!C$29</f>
        <v>#DIV/0!</v>
      </c>
    </row>
    <row r="1045" spans="1:5">
      <c r="A1045" s="474">
        <v>200</v>
      </c>
      <c r="B1045" s="462" t="s">
        <v>33</v>
      </c>
      <c r="C1045" s="605"/>
      <c r="D1045" s="667"/>
      <c r="E1045" s="470" t="e">
        <f>C1045/'MNB100'!C$29</f>
        <v>#DIV/0!</v>
      </c>
    </row>
  </sheetData>
  <sheetProtection algorithmName="SHA-512" hashValue="jaJ4gYv3ymUrzSwygefHAz9SnD3unzv1FtaE4lQt6jVhOKR5r/lJvsjEGNNlANJkmLx5Jv76g1q3/lQawF11aw==" saltValue="IJkSq+z5aEQNj7fFt/fqog==" spinCount="100000" sheet="1" objects="1" scenarios="1" selectLockedCells="1"/>
  <mergeCells count="1">
    <mergeCell ref="B843:C843"/>
  </mergeCells>
  <dataValidations count="1">
    <dataValidation type="decimal" operator="greaterThanOrEqual" allowBlank="1" showInputMessage="1" showErrorMessage="1" sqref="D10:D30 D33:D233 D237:D436 D440:D639 D643:D842 D846:D1045 C10:C30 C34:C233 C237:C436 C440:C639 C643:C842 C846:C1045" xr:uid="{00000000-0002-0000-1400-000000000000}">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1000000}">
          <x14:formula1>
            <xm:f>'Institution Type Key'!$D$6:$D$14</xm:f>
          </x14:formula1>
          <xm:sqref>B5</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30">
    <tabColor rgb="FFFF0000"/>
  </sheetPr>
  <dimension ref="A1:J60"/>
  <sheetViews>
    <sheetView showGridLines="0" topLeftCell="A16" zoomScaleNormal="100" zoomScaleSheetLayoutView="100" workbookViewId="0">
      <selection activeCell="C14" sqref="C14"/>
    </sheetView>
  </sheetViews>
  <sheetFormatPr defaultColWidth="10.85546875" defaultRowHeight="12"/>
  <cols>
    <col min="1" max="1" width="11.5703125" style="112" customWidth="1"/>
    <col min="2" max="2" width="43.28515625" style="61" customWidth="1"/>
    <col min="3" max="3" width="16.7109375" style="41" customWidth="1"/>
    <col min="4" max="8" width="16.28515625" style="41" customWidth="1"/>
    <col min="9" max="9" width="16.5703125" style="41" bestFit="1" customWidth="1"/>
    <col min="10" max="197" width="10.85546875" style="499"/>
    <col min="198" max="198" width="7" style="499" customWidth="1"/>
    <col min="199" max="199" width="6.85546875" style="499" customWidth="1"/>
    <col min="200" max="200" width="33.85546875" style="499" customWidth="1"/>
    <col min="201" max="201" width="24.42578125" style="499" customWidth="1"/>
    <col min="202" max="202" width="24.140625" style="499" customWidth="1"/>
    <col min="203" max="203" width="19.42578125" style="499" bestFit="1" customWidth="1"/>
    <col min="204" max="204" width="24.42578125" style="499" customWidth="1"/>
    <col min="205" max="205" width="27.85546875" style="499" customWidth="1"/>
    <col min="206" max="206" width="21.42578125" style="499" customWidth="1"/>
    <col min="207" max="207" width="22.42578125" style="499" customWidth="1"/>
    <col min="208" max="208" width="4.42578125" style="499" customWidth="1"/>
    <col min="209" max="209" width="27.5703125" style="499" customWidth="1"/>
    <col min="210" max="210" width="15.85546875" style="499" bestFit="1" customWidth="1"/>
    <col min="211" max="211" width="15.5703125" style="499" customWidth="1"/>
    <col min="212" max="453" width="10.85546875" style="499"/>
    <col min="454" max="454" width="7" style="499" customWidth="1"/>
    <col min="455" max="455" width="6.85546875" style="499" customWidth="1"/>
    <col min="456" max="456" width="33.85546875" style="499" customWidth="1"/>
    <col min="457" max="457" width="24.42578125" style="499" customWidth="1"/>
    <col min="458" max="458" width="24.140625" style="499" customWidth="1"/>
    <col min="459" max="459" width="19.42578125" style="499" bestFit="1" customWidth="1"/>
    <col min="460" max="460" width="24.42578125" style="499" customWidth="1"/>
    <col min="461" max="461" width="27.85546875" style="499" customWidth="1"/>
    <col min="462" max="462" width="21.42578125" style="499" customWidth="1"/>
    <col min="463" max="463" width="22.42578125" style="499" customWidth="1"/>
    <col min="464" max="464" width="4.42578125" style="499" customWidth="1"/>
    <col min="465" max="465" width="27.5703125" style="499" customWidth="1"/>
    <col min="466" max="466" width="15.85546875" style="499" bestFit="1" customWidth="1"/>
    <col min="467" max="467" width="15.5703125" style="499" customWidth="1"/>
    <col min="468" max="709" width="10.85546875" style="499"/>
    <col min="710" max="710" width="7" style="499" customWidth="1"/>
    <col min="711" max="711" width="6.85546875" style="499" customWidth="1"/>
    <col min="712" max="712" width="33.85546875" style="499" customWidth="1"/>
    <col min="713" max="713" width="24.42578125" style="499" customWidth="1"/>
    <col min="714" max="714" width="24.140625" style="499" customWidth="1"/>
    <col min="715" max="715" width="19.42578125" style="499" bestFit="1" customWidth="1"/>
    <col min="716" max="716" width="24.42578125" style="499" customWidth="1"/>
    <col min="717" max="717" width="27.85546875" style="499" customWidth="1"/>
    <col min="718" max="718" width="21.42578125" style="499" customWidth="1"/>
    <col min="719" max="719" width="22.42578125" style="499" customWidth="1"/>
    <col min="720" max="720" width="4.42578125" style="499" customWidth="1"/>
    <col min="721" max="721" width="27.5703125" style="499" customWidth="1"/>
    <col min="722" max="722" width="15.85546875" style="499" bestFit="1" customWidth="1"/>
    <col min="723" max="723" width="15.5703125" style="499" customWidth="1"/>
    <col min="724" max="965" width="10.85546875" style="499"/>
    <col min="966" max="966" width="7" style="499" customWidth="1"/>
    <col min="967" max="967" width="6.85546875" style="499" customWidth="1"/>
    <col min="968" max="968" width="33.85546875" style="499" customWidth="1"/>
    <col min="969" max="969" width="24.42578125" style="499" customWidth="1"/>
    <col min="970" max="970" width="24.140625" style="499" customWidth="1"/>
    <col min="971" max="971" width="19.42578125" style="499" bestFit="1" customWidth="1"/>
    <col min="972" max="972" width="24.42578125" style="499" customWidth="1"/>
    <col min="973" max="973" width="27.85546875" style="499" customWidth="1"/>
    <col min="974" max="974" width="21.42578125" style="499" customWidth="1"/>
    <col min="975" max="975" width="22.42578125" style="499" customWidth="1"/>
    <col min="976" max="976" width="4.42578125" style="499" customWidth="1"/>
    <col min="977" max="977" width="27.5703125" style="499" customWidth="1"/>
    <col min="978" max="978" width="15.85546875" style="499" bestFit="1" customWidth="1"/>
    <col min="979" max="979" width="15.5703125" style="499" customWidth="1"/>
    <col min="980" max="1221" width="10.85546875" style="499"/>
    <col min="1222" max="1222" width="7" style="499" customWidth="1"/>
    <col min="1223" max="1223" width="6.85546875" style="499" customWidth="1"/>
    <col min="1224" max="1224" width="33.85546875" style="499" customWidth="1"/>
    <col min="1225" max="1225" width="24.42578125" style="499" customWidth="1"/>
    <col min="1226" max="1226" width="24.140625" style="499" customWidth="1"/>
    <col min="1227" max="1227" width="19.42578125" style="499" bestFit="1" customWidth="1"/>
    <col min="1228" max="1228" width="24.42578125" style="499" customWidth="1"/>
    <col min="1229" max="1229" width="27.85546875" style="499" customWidth="1"/>
    <col min="1230" max="1230" width="21.42578125" style="499" customWidth="1"/>
    <col min="1231" max="1231" width="22.42578125" style="499" customWidth="1"/>
    <col min="1232" max="1232" width="4.42578125" style="499" customWidth="1"/>
    <col min="1233" max="1233" width="27.5703125" style="499" customWidth="1"/>
    <col min="1234" max="1234" width="15.85546875" style="499" bestFit="1" customWidth="1"/>
    <col min="1235" max="1235" width="15.5703125" style="499" customWidth="1"/>
    <col min="1236" max="1477" width="10.85546875" style="499"/>
    <col min="1478" max="1478" width="7" style="499" customWidth="1"/>
    <col min="1479" max="1479" width="6.85546875" style="499" customWidth="1"/>
    <col min="1480" max="1480" width="33.85546875" style="499" customWidth="1"/>
    <col min="1481" max="1481" width="24.42578125" style="499" customWidth="1"/>
    <col min="1482" max="1482" width="24.140625" style="499" customWidth="1"/>
    <col min="1483" max="1483" width="19.42578125" style="499" bestFit="1" customWidth="1"/>
    <col min="1484" max="1484" width="24.42578125" style="499" customWidth="1"/>
    <col min="1485" max="1485" width="27.85546875" style="499" customWidth="1"/>
    <col min="1486" max="1486" width="21.42578125" style="499" customWidth="1"/>
    <col min="1487" max="1487" width="22.42578125" style="499" customWidth="1"/>
    <col min="1488" max="1488" width="4.42578125" style="499" customWidth="1"/>
    <col min="1489" max="1489" width="27.5703125" style="499" customWidth="1"/>
    <col min="1490" max="1490" width="15.85546875" style="499" bestFit="1" customWidth="1"/>
    <col min="1491" max="1491" width="15.5703125" style="499" customWidth="1"/>
    <col min="1492" max="1733" width="10.85546875" style="499"/>
    <col min="1734" max="1734" width="7" style="499" customWidth="1"/>
    <col min="1735" max="1735" width="6.85546875" style="499" customWidth="1"/>
    <col min="1736" max="1736" width="33.85546875" style="499" customWidth="1"/>
    <col min="1737" max="1737" width="24.42578125" style="499" customWidth="1"/>
    <col min="1738" max="1738" width="24.140625" style="499" customWidth="1"/>
    <col min="1739" max="1739" width="19.42578125" style="499" bestFit="1" customWidth="1"/>
    <col min="1740" max="1740" width="24.42578125" style="499" customWidth="1"/>
    <col min="1741" max="1741" width="27.85546875" style="499" customWidth="1"/>
    <col min="1742" max="1742" width="21.42578125" style="499" customWidth="1"/>
    <col min="1743" max="1743" width="22.42578125" style="499" customWidth="1"/>
    <col min="1744" max="1744" width="4.42578125" style="499" customWidth="1"/>
    <col min="1745" max="1745" width="27.5703125" style="499" customWidth="1"/>
    <col min="1746" max="1746" width="15.85546875" style="499" bestFit="1" customWidth="1"/>
    <col min="1747" max="1747" width="15.5703125" style="499" customWidth="1"/>
    <col min="1748" max="1989" width="10.85546875" style="499"/>
    <col min="1990" max="1990" width="7" style="499" customWidth="1"/>
    <col min="1991" max="1991" width="6.85546875" style="499" customWidth="1"/>
    <col min="1992" max="1992" width="33.85546875" style="499" customWidth="1"/>
    <col min="1993" max="1993" width="24.42578125" style="499" customWidth="1"/>
    <col min="1994" max="1994" width="24.140625" style="499" customWidth="1"/>
    <col min="1995" max="1995" width="19.42578125" style="499" bestFit="1" customWidth="1"/>
    <col min="1996" max="1996" width="24.42578125" style="499" customWidth="1"/>
    <col min="1997" max="1997" width="27.85546875" style="499" customWidth="1"/>
    <col min="1998" max="1998" width="21.42578125" style="499" customWidth="1"/>
    <col min="1999" max="1999" width="22.42578125" style="499" customWidth="1"/>
    <col min="2000" max="2000" width="4.42578125" style="499" customWidth="1"/>
    <col min="2001" max="2001" width="27.5703125" style="499" customWidth="1"/>
    <col min="2002" max="2002" width="15.85546875" style="499" bestFit="1" customWidth="1"/>
    <col min="2003" max="2003" width="15.5703125" style="499" customWidth="1"/>
    <col min="2004" max="2245" width="10.85546875" style="499"/>
    <col min="2246" max="2246" width="7" style="499" customWidth="1"/>
    <col min="2247" max="2247" width="6.85546875" style="499" customWidth="1"/>
    <col min="2248" max="2248" width="33.85546875" style="499" customWidth="1"/>
    <col min="2249" max="2249" width="24.42578125" style="499" customWidth="1"/>
    <col min="2250" max="2250" width="24.140625" style="499" customWidth="1"/>
    <col min="2251" max="2251" width="19.42578125" style="499" bestFit="1" customWidth="1"/>
    <col min="2252" max="2252" width="24.42578125" style="499" customWidth="1"/>
    <col min="2253" max="2253" width="27.85546875" style="499" customWidth="1"/>
    <col min="2254" max="2254" width="21.42578125" style="499" customWidth="1"/>
    <col min="2255" max="2255" width="22.42578125" style="499" customWidth="1"/>
    <col min="2256" max="2256" width="4.42578125" style="499" customWidth="1"/>
    <col min="2257" max="2257" width="27.5703125" style="499" customWidth="1"/>
    <col min="2258" max="2258" width="15.85546875" style="499" bestFit="1" customWidth="1"/>
    <col min="2259" max="2259" width="15.5703125" style="499" customWidth="1"/>
    <col min="2260" max="2501" width="10.85546875" style="499"/>
    <col min="2502" max="2502" width="7" style="499" customWidth="1"/>
    <col min="2503" max="2503" width="6.85546875" style="499" customWidth="1"/>
    <col min="2504" max="2504" width="33.85546875" style="499" customWidth="1"/>
    <col min="2505" max="2505" width="24.42578125" style="499" customWidth="1"/>
    <col min="2506" max="2506" width="24.140625" style="499" customWidth="1"/>
    <col min="2507" max="2507" width="19.42578125" style="499" bestFit="1" customWidth="1"/>
    <col min="2508" max="2508" width="24.42578125" style="499" customWidth="1"/>
    <col min="2509" max="2509" width="27.85546875" style="499" customWidth="1"/>
    <col min="2510" max="2510" width="21.42578125" style="499" customWidth="1"/>
    <col min="2511" max="2511" width="22.42578125" style="499" customWidth="1"/>
    <col min="2512" max="2512" width="4.42578125" style="499" customWidth="1"/>
    <col min="2513" max="2513" width="27.5703125" style="499" customWidth="1"/>
    <col min="2514" max="2514" width="15.85546875" style="499" bestFit="1" customWidth="1"/>
    <col min="2515" max="2515" width="15.5703125" style="499" customWidth="1"/>
    <col min="2516" max="2757" width="10.85546875" style="499"/>
    <col min="2758" max="2758" width="7" style="499" customWidth="1"/>
    <col min="2759" max="2759" width="6.85546875" style="499" customWidth="1"/>
    <col min="2760" max="2760" width="33.85546875" style="499" customWidth="1"/>
    <col min="2761" max="2761" width="24.42578125" style="499" customWidth="1"/>
    <col min="2762" max="2762" width="24.140625" style="499" customWidth="1"/>
    <col min="2763" max="2763" width="19.42578125" style="499" bestFit="1" customWidth="1"/>
    <col min="2764" max="2764" width="24.42578125" style="499" customWidth="1"/>
    <col min="2765" max="2765" width="27.85546875" style="499" customWidth="1"/>
    <col min="2766" max="2766" width="21.42578125" style="499" customWidth="1"/>
    <col min="2767" max="2767" width="22.42578125" style="499" customWidth="1"/>
    <col min="2768" max="2768" width="4.42578125" style="499" customWidth="1"/>
    <col min="2769" max="2769" width="27.5703125" style="499" customWidth="1"/>
    <col min="2770" max="2770" width="15.85546875" style="499" bestFit="1" customWidth="1"/>
    <col min="2771" max="2771" width="15.5703125" style="499" customWidth="1"/>
    <col min="2772" max="3013" width="10.85546875" style="499"/>
    <col min="3014" max="3014" width="7" style="499" customWidth="1"/>
    <col min="3015" max="3015" width="6.85546875" style="499" customWidth="1"/>
    <col min="3016" max="3016" width="33.85546875" style="499" customWidth="1"/>
    <col min="3017" max="3017" width="24.42578125" style="499" customWidth="1"/>
    <col min="3018" max="3018" width="24.140625" style="499" customWidth="1"/>
    <col min="3019" max="3019" width="19.42578125" style="499" bestFit="1" customWidth="1"/>
    <col min="3020" max="3020" width="24.42578125" style="499" customWidth="1"/>
    <col min="3021" max="3021" width="27.85546875" style="499" customWidth="1"/>
    <col min="3022" max="3022" width="21.42578125" style="499" customWidth="1"/>
    <col min="3023" max="3023" width="22.42578125" style="499" customWidth="1"/>
    <col min="3024" max="3024" width="4.42578125" style="499" customWidth="1"/>
    <col min="3025" max="3025" width="27.5703125" style="499" customWidth="1"/>
    <col min="3026" max="3026" width="15.85546875" style="499" bestFit="1" customWidth="1"/>
    <col min="3027" max="3027" width="15.5703125" style="499" customWidth="1"/>
    <col min="3028" max="3269" width="10.85546875" style="499"/>
    <col min="3270" max="3270" width="7" style="499" customWidth="1"/>
    <col min="3271" max="3271" width="6.85546875" style="499" customWidth="1"/>
    <col min="3272" max="3272" width="33.85546875" style="499" customWidth="1"/>
    <col min="3273" max="3273" width="24.42578125" style="499" customWidth="1"/>
    <col min="3274" max="3274" width="24.140625" style="499" customWidth="1"/>
    <col min="3275" max="3275" width="19.42578125" style="499" bestFit="1" customWidth="1"/>
    <col min="3276" max="3276" width="24.42578125" style="499" customWidth="1"/>
    <col min="3277" max="3277" width="27.85546875" style="499" customWidth="1"/>
    <col min="3278" max="3278" width="21.42578125" style="499" customWidth="1"/>
    <col min="3279" max="3279" width="22.42578125" style="499" customWidth="1"/>
    <col min="3280" max="3280" width="4.42578125" style="499" customWidth="1"/>
    <col min="3281" max="3281" width="27.5703125" style="499" customWidth="1"/>
    <col min="3282" max="3282" width="15.85546875" style="499" bestFit="1" customWidth="1"/>
    <col min="3283" max="3283" width="15.5703125" style="499" customWidth="1"/>
    <col min="3284" max="3525" width="10.85546875" style="499"/>
    <col min="3526" max="3526" width="7" style="499" customWidth="1"/>
    <col min="3527" max="3527" width="6.85546875" style="499" customWidth="1"/>
    <col min="3528" max="3528" width="33.85546875" style="499" customWidth="1"/>
    <col min="3529" max="3529" width="24.42578125" style="499" customWidth="1"/>
    <col min="3530" max="3530" width="24.140625" style="499" customWidth="1"/>
    <col min="3531" max="3531" width="19.42578125" style="499" bestFit="1" customWidth="1"/>
    <col min="3532" max="3532" width="24.42578125" style="499" customWidth="1"/>
    <col min="3533" max="3533" width="27.85546875" style="499" customWidth="1"/>
    <col min="3534" max="3534" width="21.42578125" style="499" customWidth="1"/>
    <col min="3535" max="3535" width="22.42578125" style="499" customWidth="1"/>
    <col min="3536" max="3536" width="4.42578125" style="499" customWidth="1"/>
    <col min="3537" max="3537" width="27.5703125" style="499" customWidth="1"/>
    <col min="3538" max="3538" width="15.85546875" style="499" bestFit="1" customWidth="1"/>
    <col min="3539" max="3539" width="15.5703125" style="499" customWidth="1"/>
    <col min="3540" max="3781" width="10.85546875" style="499"/>
    <col min="3782" max="3782" width="7" style="499" customWidth="1"/>
    <col min="3783" max="3783" width="6.85546875" style="499" customWidth="1"/>
    <col min="3784" max="3784" width="33.85546875" style="499" customWidth="1"/>
    <col min="3785" max="3785" width="24.42578125" style="499" customWidth="1"/>
    <col min="3786" max="3786" width="24.140625" style="499" customWidth="1"/>
    <col min="3787" max="3787" width="19.42578125" style="499" bestFit="1" customWidth="1"/>
    <col min="3788" max="3788" width="24.42578125" style="499" customWidth="1"/>
    <col min="3789" max="3789" width="27.85546875" style="499" customWidth="1"/>
    <col min="3790" max="3790" width="21.42578125" style="499" customWidth="1"/>
    <col min="3791" max="3791" width="22.42578125" style="499" customWidth="1"/>
    <col min="3792" max="3792" width="4.42578125" style="499" customWidth="1"/>
    <col min="3793" max="3793" width="27.5703125" style="499" customWidth="1"/>
    <col min="3794" max="3794" width="15.85546875" style="499" bestFit="1" customWidth="1"/>
    <col min="3795" max="3795" width="15.5703125" style="499" customWidth="1"/>
    <col min="3796" max="4037" width="10.85546875" style="499"/>
    <col min="4038" max="4038" width="7" style="499" customWidth="1"/>
    <col min="4039" max="4039" width="6.85546875" style="499" customWidth="1"/>
    <col min="4040" max="4040" width="33.85546875" style="499" customWidth="1"/>
    <col min="4041" max="4041" width="24.42578125" style="499" customWidth="1"/>
    <col min="4042" max="4042" width="24.140625" style="499" customWidth="1"/>
    <col min="4043" max="4043" width="19.42578125" style="499" bestFit="1" customWidth="1"/>
    <col min="4044" max="4044" width="24.42578125" style="499" customWidth="1"/>
    <col min="4045" max="4045" width="27.85546875" style="499" customWidth="1"/>
    <col min="4046" max="4046" width="21.42578125" style="499" customWidth="1"/>
    <col min="4047" max="4047" width="22.42578125" style="499" customWidth="1"/>
    <col min="4048" max="4048" width="4.42578125" style="499" customWidth="1"/>
    <col min="4049" max="4049" width="27.5703125" style="499" customWidth="1"/>
    <col min="4050" max="4050" width="15.85546875" style="499" bestFit="1" customWidth="1"/>
    <col min="4051" max="4051" width="15.5703125" style="499" customWidth="1"/>
    <col min="4052" max="4293" width="10.85546875" style="499"/>
    <col min="4294" max="4294" width="7" style="499" customWidth="1"/>
    <col min="4295" max="4295" width="6.85546875" style="499" customWidth="1"/>
    <col min="4296" max="4296" width="33.85546875" style="499" customWidth="1"/>
    <col min="4297" max="4297" width="24.42578125" style="499" customWidth="1"/>
    <col min="4298" max="4298" width="24.140625" style="499" customWidth="1"/>
    <col min="4299" max="4299" width="19.42578125" style="499" bestFit="1" customWidth="1"/>
    <col min="4300" max="4300" width="24.42578125" style="499" customWidth="1"/>
    <col min="4301" max="4301" width="27.85546875" style="499" customWidth="1"/>
    <col min="4302" max="4302" width="21.42578125" style="499" customWidth="1"/>
    <col min="4303" max="4303" width="22.42578125" style="499" customWidth="1"/>
    <col min="4304" max="4304" width="4.42578125" style="499" customWidth="1"/>
    <col min="4305" max="4305" width="27.5703125" style="499" customWidth="1"/>
    <col min="4306" max="4306" width="15.85546875" style="499" bestFit="1" customWidth="1"/>
    <col min="4307" max="4307" width="15.5703125" style="499" customWidth="1"/>
    <col min="4308" max="4549" width="10.85546875" style="499"/>
    <col min="4550" max="4550" width="7" style="499" customWidth="1"/>
    <col min="4551" max="4551" width="6.85546875" style="499" customWidth="1"/>
    <col min="4552" max="4552" width="33.85546875" style="499" customWidth="1"/>
    <col min="4553" max="4553" width="24.42578125" style="499" customWidth="1"/>
    <col min="4554" max="4554" width="24.140625" style="499" customWidth="1"/>
    <col min="4555" max="4555" width="19.42578125" style="499" bestFit="1" customWidth="1"/>
    <col min="4556" max="4556" width="24.42578125" style="499" customWidth="1"/>
    <col min="4557" max="4557" width="27.85546875" style="499" customWidth="1"/>
    <col min="4558" max="4558" width="21.42578125" style="499" customWidth="1"/>
    <col min="4559" max="4559" width="22.42578125" style="499" customWidth="1"/>
    <col min="4560" max="4560" width="4.42578125" style="499" customWidth="1"/>
    <col min="4561" max="4561" width="27.5703125" style="499" customWidth="1"/>
    <col min="4562" max="4562" width="15.85546875" style="499" bestFit="1" customWidth="1"/>
    <col min="4563" max="4563" width="15.5703125" style="499" customWidth="1"/>
    <col min="4564" max="4805" width="10.85546875" style="499"/>
    <col min="4806" max="4806" width="7" style="499" customWidth="1"/>
    <col min="4807" max="4807" width="6.85546875" style="499" customWidth="1"/>
    <col min="4808" max="4808" width="33.85546875" style="499" customWidth="1"/>
    <col min="4809" max="4809" width="24.42578125" style="499" customWidth="1"/>
    <col min="4810" max="4810" width="24.140625" style="499" customWidth="1"/>
    <col min="4811" max="4811" width="19.42578125" style="499" bestFit="1" customWidth="1"/>
    <col min="4812" max="4812" width="24.42578125" style="499" customWidth="1"/>
    <col min="4813" max="4813" width="27.85546875" style="499" customWidth="1"/>
    <col min="4814" max="4814" width="21.42578125" style="499" customWidth="1"/>
    <col min="4815" max="4815" width="22.42578125" style="499" customWidth="1"/>
    <col min="4816" max="4816" width="4.42578125" style="499" customWidth="1"/>
    <col min="4817" max="4817" width="27.5703125" style="499" customWidth="1"/>
    <col min="4818" max="4818" width="15.85546875" style="499" bestFit="1" customWidth="1"/>
    <col min="4819" max="4819" width="15.5703125" style="499" customWidth="1"/>
    <col min="4820" max="5061" width="10.85546875" style="499"/>
    <col min="5062" max="5062" width="7" style="499" customWidth="1"/>
    <col min="5063" max="5063" width="6.85546875" style="499" customWidth="1"/>
    <col min="5064" max="5064" width="33.85546875" style="499" customWidth="1"/>
    <col min="5065" max="5065" width="24.42578125" style="499" customWidth="1"/>
    <col min="5066" max="5066" width="24.140625" style="499" customWidth="1"/>
    <col min="5067" max="5067" width="19.42578125" style="499" bestFit="1" customWidth="1"/>
    <col min="5068" max="5068" width="24.42578125" style="499" customWidth="1"/>
    <col min="5069" max="5069" width="27.85546875" style="499" customWidth="1"/>
    <col min="5070" max="5070" width="21.42578125" style="499" customWidth="1"/>
    <col min="5071" max="5071" width="22.42578125" style="499" customWidth="1"/>
    <col min="5072" max="5072" width="4.42578125" style="499" customWidth="1"/>
    <col min="5073" max="5073" width="27.5703125" style="499" customWidth="1"/>
    <col min="5074" max="5074" width="15.85546875" style="499" bestFit="1" customWidth="1"/>
    <col min="5075" max="5075" width="15.5703125" style="499" customWidth="1"/>
    <col min="5076" max="5317" width="10.85546875" style="499"/>
    <col min="5318" max="5318" width="7" style="499" customWidth="1"/>
    <col min="5319" max="5319" width="6.85546875" style="499" customWidth="1"/>
    <col min="5320" max="5320" width="33.85546875" style="499" customWidth="1"/>
    <col min="5321" max="5321" width="24.42578125" style="499" customWidth="1"/>
    <col min="5322" max="5322" width="24.140625" style="499" customWidth="1"/>
    <col min="5323" max="5323" width="19.42578125" style="499" bestFit="1" customWidth="1"/>
    <col min="5324" max="5324" width="24.42578125" style="499" customWidth="1"/>
    <col min="5325" max="5325" width="27.85546875" style="499" customWidth="1"/>
    <col min="5326" max="5326" width="21.42578125" style="499" customWidth="1"/>
    <col min="5327" max="5327" width="22.42578125" style="499" customWidth="1"/>
    <col min="5328" max="5328" width="4.42578125" style="499" customWidth="1"/>
    <col min="5329" max="5329" width="27.5703125" style="499" customWidth="1"/>
    <col min="5330" max="5330" width="15.85546875" style="499" bestFit="1" customWidth="1"/>
    <col min="5331" max="5331" width="15.5703125" style="499" customWidth="1"/>
    <col min="5332" max="5573" width="10.85546875" style="499"/>
    <col min="5574" max="5574" width="7" style="499" customWidth="1"/>
    <col min="5575" max="5575" width="6.85546875" style="499" customWidth="1"/>
    <col min="5576" max="5576" width="33.85546875" style="499" customWidth="1"/>
    <col min="5577" max="5577" width="24.42578125" style="499" customWidth="1"/>
    <col min="5578" max="5578" width="24.140625" style="499" customWidth="1"/>
    <col min="5579" max="5579" width="19.42578125" style="499" bestFit="1" customWidth="1"/>
    <col min="5580" max="5580" width="24.42578125" style="499" customWidth="1"/>
    <col min="5581" max="5581" width="27.85546875" style="499" customWidth="1"/>
    <col min="5582" max="5582" width="21.42578125" style="499" customWidth="1"/>
    <col min="5583" max="5583" width="22.42578125" style="499" customWidth="1"/>
    <col min="5584" max="5584" width="4.42578125" style="499" customWidth="1"/>
    <col min="5585" max="5585" width="27.5703125" style="499" customWidth="1"/>
    <col min="5586" max="5586" width="15.85546875" style="499" bestFit="1" customWidth="1"/>
    <col min="5587" max="5587" width="15.5703125" style="499" customWidth="1"/>
    <col min="5588" max="5829" width="10.85546875" style="499"/>
    <col min="5830" max="5830" width="7" style="499" customWidth="1"/>
    <col min="5831" max="5831" width="6.85546875" style="499" customWidth="1"/>
    <col min="5832" max="5832" width="33.85546875" style="499" customWidth="1"/>
    <col min="5833" max="5833" width="24.42578125" style="499" customWidth="1"/>
    <col min="5834" max="5834" width="24.140625" style="499" customWidth="1"/>
    <col min="5835" max="5835" width="19.42578125" style="499" bestFit="1" customWidth="1"/>
    <col min="5836" max="5836" width="24.42578125" style="499" customWidth="1"/>
    <col min="5837" max="5837" width="27.85546875" style="499" customWidth="1"/>
    <col min="5838" max="5838" width="21.42578125" style="499" customWidth="1"/>
    <col min="5839" max="5839" width="22.42578125" style="499" customWidth="1"/>
    <col min="5840" max="5840" width="4.42578125" style="499" customWidth="1"/>
    <col min="5841" max="5841" width="27.5703125" style="499" customWidth="1"/>
    <col min="5842" max="5842" width="15.85546875" style="499" bestFit="1" customWidth="1"/>
    <col min="5843" max="5843" width="15.5703125" style="499" customWidth="1"/>
    <col min="5844" max="6085" width="10.85546875" style="499"/>
    <col min="6086" max="6086" width="7" style="499" customWidth="1"/>
    <col min="6087" max="6087" width="6.85546875" style="499" customWidth="1"/>
    <col min="6088" max="6088" width="33.85546875" style="499" customWidth="1"/>
    <col min="6089" max="6089" width="24.42578125" style="499" customWidth="1"/>
    <col min="6090" max="6090" width="24.140625" style="499" customWidth="1"/>
    <col min="6091" max="6091" width="19.42578125" style="499" bestFit="1" customWidth="1"/>
    <col min="6092" max="6092" width="24.42578125" style="499" customWidth="1"/>
    <col min="6093" max="6093" width="27.85546875" style="499" customWidth="1"/>
    <col min="6094" max="6094" width="21.42578125" style="499" customWidth="1"/>
    <col min="6095" max="6095" width="22.42578125" style="499" customWidth="1"/>
    <col min="6096" max="6096" width="4.42578125" style="499" customWidth="1"/>
    <col min="6097" max="6097" width="27.5703125" style="499" customWidth="1"/>
    <col min="6098" max="6098" width="15.85546875" style="499" bestFit="1" customWidth="1"/>
    <col min="6099" max="6099" width="15.5703125" style="499" customWidth="1"/>
    <col min="6100" max="6341" width="10.85546875" style="499"/>
    <col min="6342" max="6342" width="7" style="499" customWidth="1"/>
    <col min="6343" max="6343" width="6.85546875" style="499" customWidth="1"/>
    <col min="6344" max="6344" width="33.85546875" style="499" customWidth="1"/>
    <col min="6345" max="6345" width="24.42578125" style="499" customWidth="1"/>
    <col min="6346" max="6346" width="24.140625" style="499" customWidth="1"/>
    <col min="6347" max="6347" width="19.42578125" style="499" bestFit="1" customWidth="1"/>
    <col min="6348" max="6348" width="24.42578125" style="499" customWidth="1"/>
    <col min="6349" max="6349" width="27.85546875" style="499" customWidth="1"/>
    <col min="6350" max="6350" width="21.42578125" style="499" customWidth="1"/>
    <col min="6351" max="6351" width="22.42578125" style="499" customWidth="1"/>
    <col min="6352" max="6352" width="4.42578125" style="499" customWidth="1"/>
    <col min="6353" max="6353" width="27.5703125" style="499" customWidth="1"/>
    <col min="6354" max="6354" width="15.85546875" style="499" bestFit="1" customWidth="1"/>
    <col min="6355" max="6355" width="15.5703125" style="499" customWidth="1"/>
    <col min="6356" max="6597" width="10.85546875" style="499"/>
    <col min="6598" max="6598" width="7" style="499" customWidth="1"/>
    <col min="6599" max="6599" width="6.85546875" style="499" customWidth="1"/>
    <col min="6600" max="6600" width="33.85546875" style="499" customWidth="1"/>
    <col min="6601" max="6601" width="24.42578125" style="499" customWidth="1"/>
    <col min="6602" max="6602" width="24.140625" style="499" customWidth="1"/>
    <col min="6603" max="6603" width="19.42578125" style="499" bestFit="1" customWidth="1"/>
    <col min="6604" max="6604" width="24.42578125" style="499" customWidth="1"/>
    <col min="6605" max="6605" width="27.85546875" style="499" customWidth="1"/>
    <col min="6606" max="6606" width="21.42578125" style="499" customWidth="1"/>
    <col min="6607" max="6607" width="22.42578125" style="499" customWidth="1"/>
    <col min="6608" max="6608" width="4.42578125" style="499" customWidth="1"/>
    <col min="6609" max="6609" width="27.5703125" style="499" customWidth="1"/>
    <col min="6610" max="6610" width="15.85546875" style="499" bestFit="1" customWidth="1"/>
    <col min="6611" max="6611" width="15.5703125" style="499" customWidth="1"/>
    <col min="6612" max="6853" width="10.85546875" style="499"/>
    <col min="6854" max="6854" width="7" style="499" customWidth="1"/>
    <col min="6855" max="6855" width="6.85546875" style="499" customWidth="1"/>
    <col min="6856" max="6856" width="33.85546875" style="499" customWidth="1"/>
    <col min="6857" max="6857" width="24.42578125" style="499" customWidth="1"/>
    <col min="6858" max="6858" width="24.140625" style="499" customWidth="1"/>
    <col min="6859" max="6859" width="19.42578125" style="499" bestFit="1" customWidth="1"/>
    <col min="6860" max="6860" width="24.42578125" style="499" customWidth="1"/>
    <col min="6861" max="6861" width="27.85546875" style="499" customWidth="1"/>
    <col min="6862" max="6862" width="21.42578125" style="499" customWidth="1"/>
    <col min="6863" max="6863" width="22.42578125" style="499" customWidth="1"/>
    <col min="6864" max="6864" width="4.42578125" style="499" customWidth="1"/>
    <col min="6865" max="6865" width="27.5703125" style="499" customWidth="1"/>
    <col min="6866" max="6866" width="15.85546875" style="499" bestFit="1" customWidth="1"/>
    <col min="6867" max="6867" width="15.5703125" style="499" customWidth="1"/>
    <col min="6868" max="7109" width="10.85546875" style="499"/>
    <col min="7110" max="7110" width="7" style="499" customWidth="1"/>
    <col min="7111" max="7111" width="6.85546875" style="499" customWidth="1"/>
    <col min="7112" max="7112" width="33.85546875" style="499" customWidth="1"/>
    <col min="7113" max="7113" width="24.42578125" style="499" customWidth="1"/>
    <col min="7114" max="7114" width="24.140625" style="499" customWidth="1"/>
    <col min="7115" max="7115" width="19.42578125" style="499" bestFit="1" customWidth="1"/>
    <col min="7116" max="7116" width="24.42578125" style="499" customWidth="1"/>
    <col min="7117" max="7117" width="27.85546875" style="499" customWidth="1"/>
    <col min="7118" max="7118" width="21.42578125" style="499" customWidth="1"/>
    <col min="7119" max="7119" width="22.42578125" style="499" customWidth="1"/>
    <col min="7120" max="7120" width="4.42578125" style="499" customWidth="1"/>
    <col min="7121" max="7121" width="27.5703125" style="499" customWidth="1"/>
    <col min="7122" max="7122" width="15.85546875" style="499" bestFit="1" customWidth="1"/>
    <col min="7123" max="7123" width="15.5703125" style="499" customWidth="1"/>
    <col min="7124" max="7365" width="10.85546875" style="499"/>
    <col min="7366" max="7366" width="7" style="499" customWidth="1"/>
    <col min="7367" max="7367" width="6.85546875" style="499" customWidth="1"/>
    <col min="7368" max="7368" width="33.85546875" style="499" customWidth="1"/>
    <col min="7369" max="7369" width="24.42578125" style="499" customWidth="1"/>
    <col min="7370" max="7370" width="24.140625" style="499" customWidth="1"/>
    <col min="7371" max="7371" width="19.42578125" style="499" bestFit="1" customWidth="1"/>
    <col min="7372" max="7372" width="24.42578125" style="499" customWidth="1"/>
    <col min="7373" max="7373" width="27.85546875" style="499" customWidth="1"/>
    <col min="7374" max="7374" width="21.42578125" style="499" customWidth="1"/>
    <col min="7375" max="7375" width="22.42578125" style="499" customWidth="1"/>
    <col min="7376" max="7376" width="4.42578125" style="499" customWidth="1"/>
    <col min="7377" max="7377" width="27.5703125" style="499" customWidth="1"/>
    <col min="7378" max="7378" width="15.85546875" style="499" bestFit="1" customWidth="1"/>
    <col min="7379" max="7379" width="15.5703125" style="499" customWidth="1"/>
    <col min="7380" max="7621" width="10.85546875" style="499"/>
    <col min="7622" max="7622" width="7" style="499" customWidth="1"/>
    <col min="7623" max="7623" width="6.85546875" style="499" customWidth="1"/>
    <col min="7624" max="7624" width="33.85546875" style="499" customWidth="1"/>
    <col min="7625" max="7625" width="24.42578125" style="499" customWidth="1"/>
    <col min="7626" max="7626" width="24.140625" style="499" customWidth="1"/>
    <col min="7627" max="7627" width="19.42578125" style="499" bestFit="1" customWidth="1"/>
    <col min="7628" max="7628" width="24.42578125" style="499" customWidth="1"/>
    <col min="7629" max="7629" width="27.85546875" style="499" customWidth="1"/>
    <col min="7630" max="7630" width="21.42578125" style="499" customWidth="1"/>
    <col min="7631" max="7631" width="22.42578125" style="499" customWidth="1"/>
    <col min="7632" max="7632" width="4.42578125" style="499" customWidth="1"/>
    <col min="7633" max="7633" width="27.5703125" style="499" customWidth="1"/>
    <col min="7634" max="7634" width="15.85546875" style="499" bestFit="1" customWidth="1"/>
    <col min="7635" max="7635" width="15.5703125" style="499" customWidth="1"/>
    <col min="7636" max="7877" width="10.85546875" style="499"/>
    <col min="7878" max="7878" width="7" style="499" customWidth="1"/>
    <col min="7879" max="7879" width="6.85546875" style="499" customWidth="1"/>
    <col min="7880" max="7880" width="33.85546875" style="499" customWidth="1"/>
    <col min="7881" max="7881" width="24.42578125" style="499" customWidth="1"/>
    <col min="7882" max="7882" width="24.140625" style="499" customWidth="1"/>
    <col min="7883" max="7883" width="19.42578125" style="499" bestFit="1" customWidth="1"/>
    <col min="7884" max="7884" width="24.42578125" style="499" customWidth="1"/>
    <col min="7885" max="7885" width="27.85546875" style="499" customWidth="1"/>
    <col min="7886" max="7886" width="21.42578125" style="499" customWidth="1"/>
    <col min="7887" max="7887" width="22.42578125" style="499" customWidth="1"/>
    <col min="7888" max="7888" width="4.42578125" style="499" customWidth="1"/>
    <col min="7889" max="7889" width="27.5703125" style="499" customWidth="1"/>
    <col min="7890" max="7890" width="15.85546875" style="499" bestFit="1" customWidth="1"/>
    <col min="7891" max="7891" width="15.5703125" style="499" customWidth="1"/>
    <col min="7892" max="8133" width="10.85546875" style="499"/>
    <col min="8134" max="8134" width="7" style="499" customWidth="1"/>
    <col min="8135" max="8135" width="6.85546875" style="499" customWidth="1"/>
    <col min="8136" max="8136" width="33.85546875" style="499" customWidth="1"/>
    <col min="8137" max="8137" width="24.42578125" style="499" customWidth="1"/>
    <col min="8138" max="8138" width="24.140625" style="499" customWidth="1"/>
    <col min="8139" max="8139" width="19.42578125" style="499" bestFit="1" customWidth="1"/>
    <col min="8140" max="8140" width="24.42578125" style="499" customWidth="1"/>
    <col min="8141" max="8141" width="27.85546875" style="499" customWidth="1"/>
    <col min="8142" max="8142" width="21.42578125" style="499" customWidth="1"/>
    <col min="8143" max="8143" width="22.42578125" style="499" customWidth="1"/>
    <col min="8144" max="8144" width="4.42578125" style="499" customWidth="1"/>
    <col min="8145" max="8145" width="27.5703125" style="499" customWidth="1"/>
    <col min="8146" max="8146" width="15.85546875" style="499" bestFit="1" customWidth="1"/>
    <col min="8147" max="8147" width="15.5703125" style="499" customWidth="1"/>
    <col min="8148" max="8389" width="10.85546875" style="499"/>
    <col min="8390" max="8390" width="7" style="499" customWidth="1"/>
    <col min="8391" max="8391" width="6.85546875" style="499" customWidth="1"/>
    <col min="8392" max="8392" width="33.85546875" style="499" customWidth="1"/>
    <col min="8393" max="8393" width="24.42578125" style="499" customWidth="1"/>
    <col min="8394" max="8394" width="24.140625" style="499" customWidth="1"/>
    <col min="8395" max="8395" width="19.42578125" style="499" bestFit="1" customWidth="1"/>
    <col min="8396" max="8396" width="24.42578125" style="499" customWidth="1"/>
    <col min="8397" max="8397" width="27.85546875" style="499" customWidth="1"/>
    <col min="8398" max="8398" width="21.42578125" style="499" customWidth="1"/>
    <col min="8399" max="8399" width="22.42578125" style="499" customWidth="1"/>
    <col min="8400" max="8400" width="4.42578125" style="499" customWidth="1"/>
    <col min="8401" max="8401" width="27.5703125" style="499" customWidth="1"/>
    <col min="8402" max="8402" width="15.85546875" style="499" bestFit="1" customWidth="1"/>
    <col min="8403" max="8403" width="15.5703125" style="499" customWidth="1"/>
    <col min="8404" max="8645" width="10.85546875" style="499"/>
    <col min="8646" max="8646" width="7" style="499" customWidth="1"/>
    <col min="8647" max="8647" width="6.85546875" style="499" customWidth="1"/>
    <col min="8648" max="8648" width="33.85546875" style="499" customWidth="1"/>
    <col min="8649" max="8649" width="24.42578125" style="499" customWidth="1"/>
    <col min="8650" max="8650" width="24.140625" style="499" customWidth="1"/>
    <col min="8651" max="8651" width="19.42578125" style="499" bestFit="1" customWidth="1"/>
    <col min="8652" max="8652" width="24.42578125" style="499" customWidth="1"/>
    <col min="8653" max="8653" width="27.85546875" style="499" customWidth="1"/>
    <col min="8654" max="8654" width="21.42578125" style="499" customWidth="1"/>
    <col min="8655" max="8655" width="22.42578125" style="499" customWidth="1"/>
    <col min="8656" max="8656" width="4.42578125" style="499" customWidth="1"/>
    <col min="8657" max="8657" width="27.5703125" style="499" customWidth="1"/>
    <col min="8658" max="8658" width="15.85546875" style="499" bestFit="1" customWidth="1"/>
    <col min="8659" max="8659" width="15.5703125" style="499" customWidth="1"/>
    <col min="8660" max="8901" width="10.85546875" style="499"/>
    <col min="8902" max="8902" width="7" style="499" customWidth="1"/>
    <col min="8903" max="8903" width="6.85546875" style="499" customWidth="1"/>
    <col min="8904" max="8904" width="33.85546875" style="499" customWidth="1"/>
    <col min="8905" max="8905" width="24.42578125" style="499" customWidth="1"/>
    <col min="8906" max="8906" width="24.140625" style="499" customWidth="1"/>
    <col min="8907" max="8907" width="19.42578125" style="499" bestFit="1" customWidth="1"/>
    <col min="8908" max="8908" width="24.42578125" style="499" customWidth="1"/>
    <col min="8909" max="8909" width="27.85546875" style="499" customWidth="1"/>
    <col min="8910" max="8910" width="21.42578125" style="499" customWidth="1"/>
    <col min="8911" max="8911" width="22.42578125" style="499" customWidth="1"/>
    <col min="8912" max="8912" width="4.42578125" style="499" customWidth="1"/>
    <col min="8913" max="8913" width="27.5703125" style="499" customWidth="1"/>
    <col min="8914" max="8914" width="15.85546875" style="499" bestFit="1" customWidth="1"/>
    <col min="8915" max="8915" width="15.5703125" style="499" customWidth="1"/>
    <col min="8916" max="9157" width="10.85546875" style="499"/>
    <col min="9158" max="9158" width="7" style="499" customWidth="1"/>
    <col min="9159" max="9159" width="6.85546875" style="499" customWidth="1"/>
    <col min="9160" max="9160" width="33.85546875" style="499" customWidth="1"/>
    <col min="9161" max="9161" width="24.42578125" style="499" customWidth="1"/>
    <col min="9162" max="9162" width="24.140625" style="499" customWidth="1"/>
    <col min="9163" max="9163" width="19.42578125" style="499" bestFit="1" customWidth="1"/>
    <col min="9164" max="9164" width="24.42578125" style="499" customWidth="1"/>
    <col min="9165" max="9165" width="27.85546875" style="499" customWidth="1"/>
    <col min="9166" max="9166" width="21.42578125" style="499" customWidth="1"/>
    <col min="9167" max="9167" width="22.42578125" style="499" customWidth="1"/>
    <col min="9168" max="9168" width="4.42578125" style="499" customWidth="1"/>
    <col min="9169" max="9169" width="27.5703125" style="499" customWidth="1"/>
    <col min="9170" max="9170" width="15.85546875" style="499" bestFit="1" customWidth="1"/>
    <col min="9171" max="9171" width="15.5703125" style="499" customWidth="1"/>
    <col min="9172" max="9413" width="10.85546875" style="499"/>
    <col min="9414" max="9414" width="7" style="499" customWidth="1"/>
    <col min="9415" max="9415" width="6.85546875" style="499" customWidth="1"/>
    <col min="9416" max="9416" width="33.85546875" style="499" customWidth="1"/>
    <col min="9417" max="9417" width="24.42578125" style="499" customWidth="1"/>
    <col min="9418" max="9418" width="24.140625" style="499" customWidth="1"/>
    <col min="9419" max="9419" width="19.42578125" style="499" bestFit="1" customWidth="1"/>
    <col min="9420" max="9420" width="24.42578125" style="499" customWidth="1"/>
    <col min="9421" max="9421" width="27.85546875" style="499" customWidth="1"/>
    <col min="9422" max="9422" width="21.42578125" style="499" customWidth="1"/>
    <col min="9423" max="9423" width="22.42578125" style="499" customWidth="1"/>
    <col min="9424" max="9424" width="4.42578125" style="499" customWidth="1"/>
    <col min="9425" max="9425" width="27.5703125" style="499" customWidth="1"/>
    <col min="9426" max="9426" width="15.85546875" style="499" bestFit="1" customWidth="1"/>
    <col min="9427" max="9427" width="15.5703125" style="499" customWidth="1"/>
    <col min="9428" max="9669" width="10.85546875" style="499"/>
    <col min="9670" max="9670" width="7" style="499" customWidth="1"/>
    <col min="9671" max="9671" width="6.85546875" style="499" customWidth="1"/>
    <col min="9672" max="9672" width="33.85546875" style="499" customWidth="1"/>
    <col min="9673" max="9673" width="24.42578125" style="499" customWidth="1"/>
    <col min="9674" max="9674" width="24.140625" style="499" customWidth="1"/>
    <col min="9675" max="9675" width="19.42578125" style="499" bestFit="1" customWidth="1"/>
    <col min="9676" max="9676" width="24.42578125" style="499" customWidth="1"/>
    <col min="9677" max="9677" width="27.85546875" style="499" customWidth="1"/>
    <col min="9678" max="9678" width="21.42578125" style="499" customWidth="1"/>
    <col min="9679" max="9679" width="22.42578125" style="499" customWidth="1"/>
    <col min="9680" max="9680" width="4.42578125" style="499" customWidth="1"/>
    <col min="9681" max="9681" width="27.5703125" style="499" customWidth="1"/>
    <col min="9682" max="9682" width="15.85546875" style="499" bestFit="1" customWidth="1"/>
    <col min="9683" max="9683" width="15.5703125" style="499" customWidth="1"/>
    <col min="9684" max="9925" width="10.85546875" style="499"/>
    <col min="9926" max="9926" width="7" style="499" customWidth="1"/>
    <col min="9927" max="9927" width="6.85546875" style="499" customWidth="1"/>
    <col min="9928" max="9928" width="33.85546875" style="499" customWidth="1"/>
    <col min="9929" max="9929" width="24.42578125" style="499" customWidth="1"/>
    <col min="9930" max="9930" width="24.140625" style="499" customWidth="1"/>
    <col min="9931" max="9931" width="19.42578125" style="499" bestFit="1" customWidth="1"/>
    <col min="9932" max="9932" width="24.42578125" style="499" customWidth="1"/>
    <col min="9933" max="9933" width="27.85546875" style="499" customWidth="1"/>
    <col min="9934" max="9934" width="21.42578125" style="499" customWidth="1"/>
    <col min="9935" max="9935" width="22.42578125" style="499" customWidth="1"/>
    <col min="9936" max="9936" width="4.42578125" style="499" customWidth="1"/>
    <col min="9937" max="9937" width="27.5703125" style="499" customWidth="1"/>
    <col min="9938" max="9938" width="15.85546875" style="499" bestFit="1" customWidth="1"/>
    <col min="9939" max="9939" width="15.5703125" style="499" customWidth="1"/>
    <col min="9940" max="10181" width="10.85546875" style="499"/>
    <col min="10182" max="10182" width="7" style="499" customWidth="1"/>
    <col min="10183" max="10183" width="6.85546875" style="499" customWidth="1"/>
    <col min="10184" max="10184" width="33.85546875" style="499" customWidth="1"/>
    <col min="10185" max="10185" width="24.42578125" style="499" customWidth="1"/>
    <col min="10186" max="10186" width="24.140625" style="499" customWidth="1"/>
    <col min="10187" max="10187" width="19.42578125" style="499" bestFit="1" customWidth="1"/>
    <col min="10188" max="10188" width="24.42578125" style="499" customWidth="1"/>
    <col min="10189" max="10189" width="27.85546875" style="499" customWidth="1"/>
    <col min="10190" max="10190" width="21.42578125" style="499" customWidth="1"/>
    <col min="10191" max="10191" width="22.42578125" style="499" customWidth="1"/>
    <col min="10192" max="10192" width="4.42578125" style="499" customWidth="1"/>
    <col min="10193" max="10193" width="27.5703125" style="499" customWidth="1"/>
    <col min="10194" max="10194" width="15.85546875" style="499" bestFit="1" customWidth="1"/>
    <col min="10195" max="10195" width="15.5703125" style="499" customWidth="1"/>
    <col min="10196" max="10437" width="10.85546875" style="499"/>
    <col min="10438" max="10438" width="7" style="499" customWidth="1"/>
    <col min="10439" max="10439" width="6.85546875" style="499" customWidth="1"/>
    <col min="10440" max="10440" width="33.85546875" style="499" customWidth="1"/>
    <col min="10441" max="10441" width="24.42578125" style="499" customWidth="1"/>
    <col min="10442" max="10442" width="24.140625" style="499" customWidth="1"/>
    <col min="10443" max="10443" width="19.42578125" style="499" bestFit="1" customWidth="1"/>
    <col min="10444" max="10444" width="24.42578125" style="499" customWidth="1"/>
    <col min="10445" max="10445" width="27.85546875" style="499" customWidth="1"/>
    <col min="10446" max="10446" width="21.42578125" style="499" customWidth="1"/>
    <col min="10447" max="10447" width="22.42578125" style="499" customWidth="1"/>
    <col min="10448" max="10448" width="4.42578125" style="499" customWidth="1"/>
    <col min="10449" max="10449" width="27.5703125" style="499" customWidth="1"/>
    <col min="10450" max="10450" width="15.85546875" style="499" bestFit="1" customWidth="1"/>
    <col min="10451" max="10451" width="15.5703125" style="499" customWidth="1"/>
    <col min="10452" max="10693" width="10.85546875" style="499"/>
    <col min="10694" max="10694" width="7" style="499" customWidth="1"/>
    <col min="10695" max="10695" width="6.85546875" style="499" customWidth="1"/>
    <col min="10696" max="10696" width="33.85546875" style="499" customWidth="1"/>
    <col min="10697" max="10697" width="24.42578125" style="499" customWidth="1"/>
    <col min="10698" max="10698" width="24.140625" style="499" customWidth="1"/>
    <col min="10699" max="10699" width="19.42578125" style="499" bestFit="1" customWidth="1"/>
    <col min="10700" max="10700" width="24.42578125" style="499" customWidth="1"/>
    <col min="10701" max="10701" width="27.85546875" style="499" customWidth="1"/>
    <col min="10702" max="10702" width="21.42578125" style="499" customWidth="1"/>
    <col min="10703" max="10703" width="22.42578125" style="499" customWidth="1"/>
    <col min="10704" max="10704" width="4.42578125" style="499" customWidth="1"/>
    <col min="10705" max="10705" width="27.5703125" style="499" customWidth="1"/>
    <col min="10706" max="10706" width="15.85546875" style="499" bestFit="1" customWidth="1"/>
    <col min="10707" max="10707" width="15.5703125" style="499" customWidth="1"/>
    <col min="10708" max="10949" width="10.85546875" style="499"/>
    <col min="10950" max="10950" width="7" style="499" customWidth="1"/>
    <col min="10951" max="10951" width="6.85546875" style="499" customWidth="1"/>
    <col min="10952" max="10952" width="33.85546875" style="499" customWidth="1"/>
    <col min="10953" max="10953" width="24.42578125" style="499" customWidth="1"/>
    <col min="10954" max="10954" width="24.140625" style="499" customWidth="1"/>
    <col min="10955" max="10955" width="19.42578125" style="499" bestFit="1" customWidth="1"/>
    <col min="10956" max="10956" width="24.42578125" style="499" customWidth="1"/>
    <col min="10957" max="10957" width="27.85546875" style="499" customWidth="1"/>
    <col min="10958" max="10958" width="21.42578125" style="499" customWidth="1"/>
    <col min="10959" max="10959" width="22.42578125" style="499" customWidth="1"/>
    <col min="10960" max="10960" width="4.42578125" style="499" customWidth="1"/>
    <col min="10961" max="10961" width="27.5703125" style="499" customWidth="1"/>
    <col min="10962" max="10962" width="15.85546875" style="499" bestFit="1" customWidth="1"/>
    <col min="10963" max="10963" width="15.5703125" style="499" customWidth="1"/>
    <col min="10964" max="11205" width="10.85546875" style="499"/>
    <col min="11206" max="11206" width="7" style="499" customWidth="1"/>
    <col min="11207" max="11207" width="6.85546875" style="499" customWidth="1"/>
    <col min="11208" max="11208" width="33.85546875" style="499" customWidth="1"/>
    <col min="11209" max="11209" width="24.42578125" style="499" customWidth="1"/>
    <col min="11210" max="11210" width="24.140625" style="499" customWidth="1"/>
    <col min="11211" max="11211" width="19.42578125" style="499" bestFit="1" customWidth="1"/>
    <col min="11212" max="11212" width="24.42578125" style="499" customWidth="1"/>
    <col min="11213" max="11213" width="27.85546875" style="499" customWidth="1"/>
    <col min="11214" max="11214" width="21.42578125" style="499" customWidth="1"/>
    <col min="11215" max="11215" width="22.42578125" style="499" customWidth="1"/>
    <col min="11216" max="11216" width="4.42578125" style="499" customWidth="1"/>
    <col min="11217" max="11217" width="27.5703125" style="499" customWidth="1"/>
    <col min="11218" max="11218" width="15.85546875" style="499" bestFit="1" customWidth="1"/>
    <col min="11219" max="11219" width="15.5703125" style="499" customWidth="1"/>
    <col min="11220" max="11461" width="10.85546875" style="499"/>
    <col min="11462" max="11462" width="7" style="499" customWidth="1"/>
    <col min="11463" max="11463" width="6.85546875" style="499" customWidth="1"/>
    <col min="11464" max="11464" width="33.85546875" style="499" customWidth="1"/>
    <col min="11465" max="11465" width="24.42578125" style="499" customWidth="1"/>
    <col min="11466" max="11466" width="24.140625" style="499" customWidth="1"/>
    <col min="11467" max="11467" width="19.42578125" style="499" bestFit="1" customWidth="1"/>
    <col min="11468" max="11468" width="24.42578125" style="499" customWidth="1"/>
    <col min="11469" max="11469" width="27.85546875" style="499" customWidth="1"/>
    <col min="11470" max="11470" width="21.42578125" style="499" customWidth="1"/>
    <col min="11471" max="11471" width="22.42578125" style="499" customWidth="1"/>
    <col min="11472" max="11472" width="4.42578125" style="499" customWidth="1"/>
    <col min="11473" max="11473" width="27.5703125" style="499" customWidth="1"/>
    <col min="11474" max="11474" width="15.85546875" style="499" bestFit="1" customWidth="1"/>
    <col min="11475" max="11475" width="15.5703125" style="499" customWidth="1"/>
    <col min="11476" max="11717" width="10.85546875" style="499"/>
    <col min="11718" max="11718" width="7" style="499" customWidth="1"/>
    <col min="11719" max="11719" width="6.85546875" style="499" customWidth="1"/>
    <col min="11720" max="11720" width="33.85546875" style="499" customWidth="1"/>
    <col min="11721" max="11721" width="24.42578125" style="499" customWidth="1"/>
    <col min="11722" max="11722" width="24.140625" style="499" customWidth="1"/>
    <col min="11723" max="11723" width="19.42578125" style="499" bestFit="1" customWidth="1"/>
    <col min="11724" max="11724" width="24.42578125" style="499" customWidth="1"/>
    <col min="11725" max="11725" width="27.85546875" style="499" customWidth="1"/>
    <col min="11726" max="11726" width="21.42578125" style="499" customWidth="1"/>
    <col min="11727" max="11727" width="22.42578125" style="499" customWidth="1"/>
    <col min="11728" max="11728" width="4.42578125" style="499" customWidth="1"/>
    <col min="11729" max="11729" width="27.5703125" style="499" customWidth="1"/>
    <col min="11730" max="11730" width="15.85546875" style="499" bestFit="1" customWidth="1"/>
    <col min="11731" max="11731" width="15.5703125" style="499" customWidth="1"/>
    <col min="11732" max="11973" width="10.85546875" style="499"/>
    <col min="11974" max="11974" width="7" style="499" customWidth="1"/>
    <col min="11975" max="11975" width="6.85546875" style="499" customWidth="1"/>
    <col min="11976" max="11976" width="33.85546875" style="499" customWidth="1"/>
    <col min="11977" max="11977" width="24.42578125" style="499" customWidth="1"/>
    <col min="11978" max="11978" width="24.140625" style="499" customWidth="1"/>
    <col min="11979" max="11979" width="19.42578125" style="499" bestFit="1" customWidth="1"/>
    <col min="11980" max="11980" width="24.42578125" style="499" customWidth="1"/>
    <col min="11981" max="11981" width="27.85546875" style="499" customWidth="1"/>
    <col min="11982" max="11982" width="21.42578125" style="499" customWidth="1"/>
    <col min="11983" max="11983" width="22.42578125" style="499" customWidth="1"/>
    <col min="11984" max="11984" width="4.42578125" style="499" customWidth="1"/>
    <col min="11985" max="11985" width="27.5703125" style="499" customWidth="1"/>
    <col min="11986" max="11986" width="15.85546875" style="499" bestFit="1" customWidth="1"/>
    <col min="11987" max="11987" width="15.5703125" style="499" customWidth="1"/>
    <col min="11988" max="12229" width="10.85546875" style="499"/>
    <col min="12230" max="12230" width="7" style="499" customWidth="1"/>
    <col min="12231" max="12231" width="6.85546875" style="499" customWidth="1"/>
    <col min="12232" max="12232" width="33.85546875" style="499" customWidth="1"/>
    <col min="12233" max="12233" width="24.42578125" style="499" customWidth="1"/>
    <col min="12234" max="12234" width="24.140625" style="499" customWidth="1"/>
    <col min="12235" max="12235" width="19.42578125" style="499" bestFit="1" customWidth="1"/>
    <col min="12236" max="12236" width="24.42578125" style="499" customWidth="1"/>
    <col min="12237" max="12237" width="27.85546875" style="499" customWidth="1"/>
    <col min="12238" max="12238" width="21.42578125" style="499" customWidth="1"/>
    <col min="12239" max="12239" width="22.42578125" style="499" customWidth="1"/>
    <col min="12240" max="12240" width="4.42578125" style="499" customWidth="1"/>
    <col min="12241" max="12241" width="27.5703125" style="499" customWidth="1"/>
    <col min="12242" max="12242" width="15.85546875" style="499" bestFit="1" customWidth="1"/>
    <col min="12243" max="12243" width="15.5703125" style="499" customWidth="1"/>
    <col min="12244" max="12485" width="10.85546875" style="499"/>
    <col min="12486" max="12486" width="7" style="499" customWidth="1"/>
    <col min="12487" max="12487" width="6.85546875" style="499" customWidth="1"/>
    <col min="12488" max="12488" width="33.85546875" style="499" customWidth="1"/>
    <col min="12489" max="12489" width="24.42578125" style="499" customWidth="1"/>
    <col min="12490" max="12490" width="24.140625" style="499" customWidth="1"/>
    <col min="12491" max="12491" width="19.42578125" style="499" bestFit="1" customWidth="1"/>
    <col min="12492" max="12492" width="24.42578125" style="499" customWidth="1"/>
    <col min="12493" max="12493" width="27.85546875" style="499" customWidth="1"/>
    <col min="12494" max="12494" width="21.42578125" style="499" customWidth="1"/>
    <col min="12495" max="12495" width="22.42578125" style="499" customWidth="1"/>
    <col min="12496" max="12496" width="4.42578125" style="499" customWidth="1"/>
    <col min="12497" max="12497" width="27.5703125" style="499" customWidth="1"/>
    <col min="12498" max="12498" width="15.85546875" style="499" bestFit="1" customWidth="1"/>
    <col min="12499" max="12499" width="15.5703125" style="499" customWidth="1"/>
    <col min="12500" max="12741" width="10.85546875" style="499"/>
    <col min="12742" max="12742" width="7" style="499" customWidth="1"/>
    <col min="12743" max="12743" width="6.85546875" style="499" customWidth="1"/>
    <col min="12744" max="12744" width="33.85546875" style="499" customWidth="1"/>
    <col min="12745" max="12745" width="24.42578125" style="499" customWidth="1"/>
    <col min="12746" max="12746" width="24.140625" style="499" customWidth="1"/>
    <col min="12747" max="12747" width="19.42578125" style="499" bestFit="1" customWidth="1"/>
    <col min="12748" max="12748" width="24.42578125" style="499" customWidth="1"/>
    <col min="12749" max="12749" width="27.85546875" style="499" customWidth="1"/>
    <col min="12750" max="12750" width="21.42578125" style="499" customWidth="1"/>
    <col min="12751" max="12751" width="22.42578125" style="499" customWidth="1"/>
    <col min="12752" max="12752" width="4.42578125" style="499" customWidth="1"/>
    <col min="12753" max="12753" width="27.5703125" style="499" customWidth="1"/>
    <col min="12754" max="12754" width="15.85546875" style="499" bestFit="1" customWidth="1"/>
    <col min="12755" max="12755" width="15.5703125" style="499" customWidth="1"/>
    <col min="12756" max="12997" width="10.85546875" style="499"/>
    <col min="12998" max="12998" width="7" style="499" customWidth="1"/>
    <col min="12999" max="12999" width="6.85546875" style="499" customWidth="1"/>
    <col min="13000" max="13000" width="33.85546875" style="499" customWidth="1"/>
    <col min="13001" max="13001" width="24.42578125" style="499" customWidth="1"/>
    <col min="13002" max="13002" width="24.140625" style="499" customWidth="1"/>
    <col min="13003" max="13003" width="19.42578125" style="499" bestFit="1" customWidth="1"/>
    <col min="13004" max="13004" width="24.42578125" style="499" customWidth="1"/>
    <col min="13005" max="13005" width="27.85546875" style="499" customWidth="1"/>
    <col min="13006" max="13006" width="21.42578125" style="499" customWidth="1"/>
    <col min="13007" max="13007" width="22.42578125" style="499" customWidth="1"/>
    <col min="13008" max="13008" width="4.42578125" style="499" customWidth="1"/>
    <col min="13009" max="13009" width="27.5703125" style="499" customWidth="1"/>
    <col min="13010" max="13010" width="15.85546875" style="499" bestFit="1" customWidth="1"/>
    <col min="13011" max="13011" width="15.5703125" style="499" customWidth="1"/>
    <col min="13012" max="13253" width="10.85546875" style="499"/>
    <col min="13254" max="13254" width="7" style="499" customWidth="1"/>
    <col min="13255" max="13255" width="6.85546875" style="499" customWidth="1"/>
    <col min="13256" max="13256" width="33.85546875" style="499" customWidth="1"/>
    <col min="13257" max="13257" width="24.42578125" style="499" customWidth="1"/>
    <col min="13258" max="13258" width="24.140625" style="499" customWidth="1"/>
    <col min="13259" max="13259" width="19.42578125" style="499" bestFit="1" customWidth="1"/>
    <col min="13260" max="13260" width="24.42578125" style="499" customWidth="1"/>
    <col min="13261" max="13261" width="27.85546875" style="499" customWidth="1"/>
    <col min="13262" max="13262" width="21.42578125" style="499" customWidth="1"/>
    <col min="13263" max="13263" width="22.42578125" style="499" customWidth="1"/>
    <col min="13264" max="13264" width="4.42578125" style="499" customWidth="1"/>
    <col min="13265" max="13265" width="27.5703125" style="499" customWidth="1"/>
    <col min="13266" max="13266" width="15.85546875" style="499" bestFit="1" customWidth="1"/>
    <col min="13267" max="13267" width="15.5703125" style="499" customWidth="1"/>
    <col min="13268" max="13509" width="10.85546875" style="499"/>
    <col min="13510" max="13510" width="7" style="499" customWidth="1"/>
    <col min="13511" max="13511" width="6.85546875" style="499" customWidth="1"/>
    <col min="13512" max="13512" width="33.85546875" style="499" customWidth="1"/>
    <col min="13513" max="13513" width="24.42578125" style="499" customWidth="1"/>
    <col min="13514" max="13514" width="24.140625" style="499" customWidth="1"/>
    <col min="13515" max="13515" width="19.42578125" style="499" bestFit="1" customWidth="1"/>
    <col min="13516" max="13516" width="24.42578125" style="499" customWidth="1"/>
    <col min="13517" max="13517" width="27.85546875" style="499" customWidth="1"/>
    <col min="13518" max="13518" width="21.42578125" style="499" customWidth="1"/>
    <col min="13519" max="13519" width="22.42578125" style="499" customWidth="1"/>
    <col min="13520" max="13520" width="4.42578125" style="499" customWidth="1"/>
    <col min="13521" max="13521" width="27.5703125" style="499" customWidth="1"/>
    <col min="13522" max="13522" width="15.85546875" style="499" bestFit="1" customWidth="1"/>
    <col min="13523" max="13523" width="15.5703125" style="499" customWidth="1"/>
    <col min="13524" max="13765" width="10.85546875" style="499"/>
    <col min="13766" max="13766" width="7" style="499" customWidth="1"/>
    <col min="13767" max="13767" width="6.85546875" style="499" customWidth="1"/>
    <col min="13768" max="13768" width="33.85546875" style="499" customWidth="1"/>
    <col min="13769" max="13769" width="24.42578125" style="499" customWidth="1"/>
    <col min="13770" max="13770" width="24.140625" style="499" customWidth="1"/>
    <col min="13771" max="13771" width="19.42578125" style="499" bestFit="1" customWidth="1"/>
    <col min="13772" max="13772" width="24.42578125" style="499" customWidth="1"/>
    <col min="13773" max="13773" width="27.85546875" style="499" customWidth="1"/>
    <col min="13774" max="13774" width="21.42578125" style="499" customWidth="1"/>
    <col min="13775" max="13775" width="22.42578125" style="499" customWidth="1"/>
    <col min="13776" max="13776" width="4.42578125" style="499" customWidth="1"/>
    <col min="13777" max="13777" width="27.5703125" style="499" customWidth="1"/>
    <col min="13778" max="13778" width="15.85546875" style="499" bestFit="1" customWidth="1"/>
    <col min="13779" max="13779" width="15.5703125" style="499" customWidth="1"/>
    <col min="13780" max="14021" width="10.85546875" style="499"/>
    <col min="14022" max="14022" width="7" style="499" customWidth="1"/>
    <col min="14023" max="14023" width="6.85546875" style="499" customWidth="1"/>
    <col min="14024" max="14024" width="33.85546875" style="499" customWidth="1"/>
    <col min="14025" max="14025" width="24.42578125" style="499" customWidth="1"/>
    <col min="14026" max="14026" width="24.140625" style="499" customWidth="1"/>
    <col min="14027" max="14027" width="19.42578125" style="499" bestFit="1" customWidth="1"/>
    <col min="14028" max="14028" width="24.42578125" style="499" customWidth="1"/>
    <col min="14029" max="14029" width="27.85546875" style="499" customWidth="1"/>
    <col min="14030" max="14030" width="21.42578125" style="499" customWidth="1"/>
    <col min="14031" max="14031" width="22.42578125" style="499" customWidth="1"/>
    <col min="14032" max="14032" width="4.42578125" style="499" customWidth="1"/>
    <col min="14033" max="14033" width="27.5703125" style="499" customWidth="1"/>
    <col min="14034" max="14034" width="15.85546875" style="499" bestFit="1" customWidth="1"/>
    <col min="14035" max="14035" width="15.5703125" style="499" customWidth="1"/>
    <col min="14036" max="14277" width="10.85546875" style="499"/>
    <col min="14278" max="14278" width="7" style="499" customWidth="1"/>
    <col min="14279" max="14279" width="6.85546875" style="499" customWidth="1"/>
    <col min="14280" max="14280" width="33.85546875" style="499" customWidth="1"/>
    <col min="14281" max="14281" width="24.42578125" style="499" customWidth="1"/>
    <col min="14282" max="14282" width="24.140625" style="499" customWidth="1"/>
    <col min="14283" max="14283" width="19.42578125" style="499" bestFit="1" customWidth="1"/>
    <col min="14284" max="14284" width="24.42578125" style="499" customWidth="1"/>
    <col min="14285" max="14285" width="27.85546875" style="499" customWidth="1"/>
    <col min="14286" max="14286" width="21.42578125" style="499" customWidth="1"/>
    <col min="14287" max="14287" width="22.42578125" style="499" customWidth="1"/>
    <col min="14288" max="14288" width="4.42578125" style="499" customWidth="1"/>
    <col min="14289" max="14289" width="27.5703125" style="499" customWidth="1"/>
    <col min="14290" max="14290" width="15.85546875" style="499" bestFit="1" customWidth="1"/>
    <col min="14291" max="14291" width="15.5703125" style="499" customWidth="1"/>
    <col min="14292" max="14533" width="10.85546875" style="499"/>
    <col min="14534" max="14534" width="7" style="499" customWidth="1"/>
    <col min="14535" max="14535" width="6.85546875" style="499" customWidth="1"/>
    <col min="14536" max="14536" width="33.85546875" style="499" customWidth="1"/>
    <col min="14537" max="14537" width="24.42578125" style="499" customWidth="1"/>
    <col min="14538" max="14538" width="24.140625" style="499" customWidth="1"/>
    <col min="14539" max="14539" width="19.42578125" style="499" bestFit="1" customWidth="1"/>
    <col min="14540" max="14540" width="24.42578125" style="499" customWidth="1"/>
    <col min="14541" max="14541" width="27.85546875" style="499" customWidth="1"/>
    <col min="14542" max="14542" width="21.42578125" style="499" customWidth="1"/>
    <col min="14543" max="14543" width="22.42578125" style="499" customWidth="1"/>
    <col min="14544" max="14544" width="4.42578125" style="499" customWidth="1"/>
    <col min="14545" max="14545" width="27.5703125" style="499" customWidth="1"/>
    <col min="14546" max="14546" width="15.85546875" style="499" bestFit="1" customWidth="1"/>
    <col min="14547" max="14547" width="15.5703125" style="499" customWidth="1"/>
    <col min="14548" max="14789" width="10.85546875" style="499"/>
    <col min="14790" max="14790" width="7" style="499" customWidth="1"/>
    <col min="14791" max="14791" width="6.85546875" style="499" customWidth="1"/>
    <col min="14792" max="14792" width="33.85546875" style="499" customWidth="1"/>
    <col min="14793" max="14793" width="24.42578125" style="499" customWidth="1"/>
    <col min="14794" max="14794" width="24.140625" style="499" customWidth="1"/>
    <col min="14795" max="14795" width="19.42578125" style="499" bestFit="1" customWidth="1"/>
    <col min="14796" max="14796" width="24.42578125" style="499" customWidth="1"/>
    <col min="14797" max="14797" width="27.85546875" style="499" customWidth="1"/>
    <col min="14798" max="14798" width="21.42578125" style="499" customWidth="1"/>
    <col min="14799" max="14799" width="22.42578125" style="499" customWidth="1"/>
    <col min="14800" max="14800" width="4.42578125" style="499" customWidth="1"/>
    <col min="14801" max="14801" width="27.5703125" style="499" customWidth="1"/>
    <col min="14802" max="14802" width="15.85546875" style="499" bestFit="1" customWidth="1"/>
    <col min="14803" max="14803" width="15.5703125" style="499" customWidth="1"/>
    <col min="14804" max="15045" width="10.85546875" style="499"/>
    <col min="15046" max="15046" width="7" style="499" customWidth="1"/>
    <col min="15047" max="15047" width="6.85546875" style="499" customWidth="1"/>
    <col min="15048" max="15048" width="33.85546875" style="499" customWidth="1"/>
    <col min="15049" max="15049" width="24.42578125" style="499" customWidth="1"/>
    <col min="15050" max="15050" width="24.140625" style="499" customWidth="1"/>
    <col min="15051" max="15051" width="19.42578125" style="499" bestFit="1" customWidth="1"/>
    <col min="15052" max="15052" width="24.42578125" style="499" customWidth="1"/>
    <col min="15053" max="15053" width="27.85546875" style="499" customWidth="1"/>
    <col min="15054" max="15054" width="21.42578125" style="499" customWidth="1"/>
    <col min="15055" max="15055" width="22.42578125" style="499" customWidth="1"/>
    <col min="15056" max="15056" width="4.42578125" style="499" customWidth="1"/>
    <col min="15057" max="15057" width="27.5703125" style="499" customWidth="1"/>
    <col min="15058" max="15058" width="15.85546875" style="499" bestFit="1" customWidth="1"/>
    <col min="15059" max="15059" width="15.5703125" style="499" customWidth="1"/>
    <col min="15060" max="15301" width="10.85546875" style="499"/>
    <col min="15302" max="15302" width="7" style="499" customWidth="1"/>
    <col min="15303" max="15303" width="6.85546875" style="499" customWidth="1"/>
    <col min="15304" max="15304" width="33.85546875" style="499" customWidth="1"/>
    <col min="15305" max="15305" width="24.42578125" style="499" customWidth="1"/>
    <col min="15306" max="15306" width="24.140625" style="499" customWidth="1"/>
    <col min="15307" max="15307" width="19.42578125" style="499" bestFit="1" customWidth="1"/>
    <col min="15308" max="15308" width="24.42578125" style="499" customWidth="1"/>
    <col min="15309" max="15309" width="27.85546875" style="499" customWidth="1"/>
    <col min="15310" max="15310" width="21.42578125" style="499" customWidth="1"/>
    <col min="15311" max="15311" width="22.42578125" style="499" customWidth="1"/>
    <col min="15312" max="15312" width="4.42578125" style="499" customWidth="1"/>
    <col min="15313" max="15313" width="27.5703125" style="499" customWidth="1"/>
    <col min="15314" max="15314" width="15.85546875" style="499" bestFit="1" customWidth="1"/>
    <col min="15315" max="15315" width="15.5703125" style="499" customWidth="1"/>
    <col min="15316" max="15557" width="10.85546875" style="499"/>
    <col min="15558" max="15558" width="7" style="499" customWidth="1"/>
    <col min="15559" max="15559" width="6.85546875" style="499" customWidth="1"/>
    <col min="15560" max="15560" width="33.85546875" style="499" customWidth="1"/>
    <col min="15561" max="15561" width="24.42578125" style="499" customWidth="1"/>
    <col min="15562" max="15562" width="24.140625" style="499" customWidth="1"/>
    <col min="15563" max="15563" width="19.42578125" style="499" bestFit="1" customWidth="1"/>
    <col min="15564" max="15564" width="24.42578125" style="499" customWidth="1"/>
    <col min="15565" max="15565" width="27.85546875" style="499" customWidth="1"/>
    <col min="15566" max="15566" width="21.42578125" style="499" customWidth="1"/>
    <col min="15567" max="15567" width="22.42578125" style="499" customWidth="1"/>
    <col min="15568" max="15568" width="4.42578125" style="499" customWidth="1"/>
    <col min="15569" max="15569" width="27.5703125" style="499" customWidth="1"/>
    <col min="15570" max="15570" width="15.85546875" style="499" bestFit="1" customWidth="1"/>
    <col min="15571" max="15571" width="15.5703125" style="499" customWidth="1"/>
    <col min="15572" max="15813" width="10.85546875" style="499"/>
    <col min="15814" max="15814" width="7" style="499" customWidth="1"/>
    <col min="15815" max="15815" width="6.85546875" style="499" customWidth="1"/>
    <col min="15816" max="15816" width="33.85546875" style="499" customWidth="1"/>
    <col min="15817" max="15817" width="24.42578125" style="499" customWidth="1"/>
    <col min="15818" max="15818" width="24.140625" style="499" customWidth="1"/>
    <col min="15819" max="15819" width="19.42578125" style="499" bestFit="1" customWidth="1"/>
    <col min="15820" max="15820" width="24.42578125" style="499" customWidth="1"/>
    <col min="15821" max="15821" width="27.85546875" style="499" customWidth="1"/>
    <col min="15822" max="15822" width="21.42578125" style="499" customWidth="1"/>
    <col min="15823" max="15823" width="22.42578125" style="499" customWidth="1"/>
    <col min="15824" max="15824" width="4.42578125" style="499" customWidth="1"/>
    <col min="15825" max="15825" width="27.5703125" style="499" customWidth="1"/>
    <col min="15826" max="15826" width="15.85546875" style="499" bestFit="1" customWidth="1"/>
    <col min="15827" max="15827" width="15.5703125" style="499" customWidth="1"/>
    <col min="15828" max="16069" width="10.85546875" style="499"/>
    <col min="16070" max="16070" width="7" style="499" customWidth="1"/>
    <col min="16071" max="16071" width="6.85546875" style="499" customWidth="1"/>
    <col min="16072" max="16072" width="33.85546875" style="499" customWidth="1"/>
    <col min="16073" max="16073" width="24.42578125" style="499" customWidth="1"/>
    <col min="16074" max="16074" width="24.140625" style="499" customWidth="1"/>
    <col min="16075" max="16075" width="19.42578125" style="499" bestFit="1" customWidth="1"/>
    <col min="16076" max="16076" width="24.42578125" style="499" customWidth="1"/>
    <col min="16077" max="16077" width="27.85546875" style="499" customWidth="1"/>
    <col min="16078" max="16078" width="21.42578125" style="499" customWidth="1"/>
    <col min="16079" max="16079" width="22.42578125" style="499" customWidth="1"/>
    <col min="16080" max="16080" width="4.42578125" style="499" customWidth="1"/>
    <col min="16081" max="16081" width="27.5703125" style="499" customWidth="1"/>
    <col min="16082" max="16082" width="15.85546875" style="499" bestFit="1" customWidth="1"/>
    <col min="16083" max="16083" width="15.5703125" style="499" customWidth="1"/>
    <col min="16084" max="16384" width="10.85546875" style="499"/>
  </cols>
  <sheetData>
    <row r="1" spans="1:10" s="348" customFormat="1" ht="15.75">
      <c r="A1" s="708" t="s">
        <v>483</v>
      </c>
      <c r="B1" s="738"/>
      <c r="C1" s="709" t="s">
        <v>499</v>
      </c>
      <c r="D1" s="767"/>
      <c r="E1" s="768"/>
      <c r="F1" s="768"/>
      <c r="G1" s="768"/>
      <c r="H1" s="768"/>
      <c r="I1" s="768"/>
      <c r="J1" s="765"/>
    </row>
    <row r="2" spans="1:10" s="348" customFormat="1" ht="0.6" customHeight="1">
      <c r="A2" s="739"/>
      <c r="B2" s="710"/>
      <c r="C2" s="710"/>
      <c r="D2" s="767"/>
      <c r="E2" s="768"/>
      <c r="F2" s="768"/>
      <c r="G2" s="768"/>
      <c r="H2" s="768"/>
      <c r="I2" s="768"/>
      <c r="J2" s="765"/>
    </row>
    <row r="3" spans="1:10" s="348" customFormat="1" ht="14.45" customHeight="1">
      <c r="A3" s="740" t="s">
        <v>178</v>
      </c>
      <c r="B3" s="741">
        <f>'AF100'!C3</f>
        <v>0</v>
      </c>
      <c r="C3" s="710"/>
      <c r="D3" s="767"/>
      <c r="E3" s="768"/>
      <c r="F3" s="768"/>
      <c r="G3" s="768"/>
      <c r="H3" s="768"/>
      <c r="I3" s="768"/>
      <c r="J3" s="765"/>
    </row>
    <row r="4" spans="1:10" s="348" customFormat="1" ht="14.45" customHeight="1">
      <c r="A4" s="740" t="s">
        <v>852</v>
      </c>
      <c r="B4" s="741">
        <f>'AF100'!C4</f>
        <v>0</v>
      </c>
      <c r="C4" s="710"/>
      <c r="D4" s="767"/>
      <c r="E4" s="768"/>
      <c r="F4" s="768"/>
      <c r="G4" s="768"/>
      <c r="H4" s="768"/>
      <c r="I4" s="768"/>
      <c r="J4" s="765"/>
    </row>
    <row r="5" spans="1:10" s="348" customFormat="1" ht="14.45" customHeight="1">
      <c r="A5" s="740" t="s">
        <v>252</v>
      </c>
      <c r="B5" s="741">
        <f>'AF100'!C5</f>
        <v>0</v>
      </c>
      <c r="C5" s="710"/>
      <c r="D5" s="767"/>
      <c r="E5" s="768"/>
      <c r="F5" s="768"/>
      <c r="G5" s="768"/>
      <c r="H5" s="768"/>
      <c r="I5" s="768"/>
      <c r="J5" s="765"/>
    </row>
    <row r="6" spans="1:10" s="348" customFormat="1" ht="12" customHeight="1">
      <c r="A6" s="740" t="s">
        <v>853</v>
      </c>
      <c r="B6" s="742">
        <f>'AF100'!C6</f>
        <v>0</v>
      </c>
      <c r="C6" s="710"/>
      <c r="D6" s="767"/>
      <c r="E6" s="768"/>
      <c r="F6" s="768"/>
      <c r="G6" s="768"/>
      <c r="H6" s="768"/>
      <c r="I6" s="768"/>
      <c r="J6" s="765"/>
    </row>
    <row r="7" spans="1:10">
      <c r="A7" s="173" t="s">
        <v>1949</v>
      </c>
      <c r="B7" s="146"/>
      <c r="C7" s="146"/>
      <c r="D7" s="150"/>
      <c r="E7" s="151"/>
      <c r="F7" s="149"/>
      <c r="G7" s="149"/>
      <c r="H7" s="149"/>
      <c r="I7" s="149"/>
    </row>
    <row r="8" spans="1:10">
      <c r="A8" s="168" t="s">
        <v>111</v>
      </c>
      <c r="B8" s="168" t="s">
        <v>897</v>
      </c>
      <c r="C8" s="484"/>
      <c r="D8" s="150"/>
      <c r="E8" s="150"/>
      <c r="F8" s="152"/>
      <c r="G8" s="153"/>
      <c r="H8" s="153"/>
      <c r="I8" s="150"/>
    </row>
    <row r="9" spans="1:10">
      <c r="A9" s="469">
        <v>1</v>
      </c>
      <c r="B9" s="485" t="s">
        <v>2040</v>
      </c>
      <c r="C9" s="486"/>
      <c r="D9" s="150"/>
      <c r="E9" s="150"/>
      <c r="F9" s="152"/>
      <c r="G9" s="153"/>
      <c r="H9" s="153"/>
      <c r="I9" s="150"/>
    </row>
    <row r="10" spans="1:10">
      <c r="A10" s="469">
        <v>2</v>
      </c>
      <c r="B10" s="487" t="s">
        <v>2041</v>
      </c>
      <c r="C10" s="610">
        <f>E26+F26</f>
        <v>0</v>
      </c>
      <c r="D10" s="150"/>
      <c r="E10" s="150"/>
      <c r="F10" s="152"/>
      <c r="G10" s="153"/>
      <c r="H10" s="153"/>
      <c r="I10" s="150"/>
    </row>
    <row r="11" spans="1:10">
      <c r="A11" s="469">
        <v>3</v>
      </c>
      <c r="B11" s="485" t="s">
        <v>2042</v>
      </c>
      <c r="C11" s="486"/>
      <c r="D11" s="150"/>
      <c r="E11" s="150"/>
      <c r="F11" s="152"/>
      <c r="G11" s="153"/>
      <c r="H11" s="153"/>
      <c r="I11" s="150"/>
    </row>
    <row r="12" spans="1:10">
      <c r="A12" s="469">
        <v>4</v>
      </c>
      <c r="B12" s="485" t="s">
        <v>2043</v>
      </c>
      <c r="C12" s="610">
        <f>G26+H26</f>
        <v>0</v>
      </c>
      <c r="D12" s="150"/>
      <c r="E12" s="150"/>
      <c r="F12" s="152"/>
      <c r="G12" s="153"/>
      <c r="H12" s="153"/>
      <c r="I12" s="150"/>
    </row>
    <row r="13" spans="1:10">
      <c r="A13" s="469">
        <v>5</v>
      </c>
      <c r="B13" s="485" t="s">
        <v>2044</v>
      </c>
      <c r="C13" s="461" t="e">
        <f>C10/C9</f>
        <v>#DIV/0!</v>
      </c>
      <c r="D13" s="150"/>
      <c r="E13" s="150"/>
      <c r="F13" s="152"/>
      <c r="G13" s="153"/>
      <c r="H13" s="153"/>
      <c r="I13" s="150"/>
    </row>
    <row r="14" spans="1:10">
      <c r="A14" s="469">
        <v>6</v>
      </c>
      <c r="B14" s="485" t="s">
        <v>2045</v>
      </c>
      <c r="C14" s="486"/>
      <c r="D14" s="150"/>
      <c r="E14" s="150"/>
      <c r="F14" s="152"/>
      <c r="G14" s="153"/>
      <c r="H14" s="153"/>
      <c r="I14" s="150"/>
    </row>
    <row r="15" spans="1:10">
      <c r="A15" s="469">
        <v>7</v>
      </c>
      <c r="B15" s="485" t="s">
        <v>2046</v>
      </c>
      <c r="C15" s="605"/>
      <c r="D15" s="150"/>
      <c r="E15" s="150"/>
      <c r="F15" s="152"/>
      <c r="G15" s="153"/>
      <c r="H15" s="153"/>
      <c r="I15" s="150"/>
    </row>
    <row r="16" spans="1:10">
      <c r="A16" s="469">
        <v>8</v>
      </c>
      <c r="B16" s="485" t="s">
        <v>2047</v>
      </c>
      <c r="C16" s="605"/>
      <c r="D16" s="150"/>
      <c r="E16" s="150"/>
      <c r="F16" s="152"/>
      <c r="G16" s="153"/>
      <c r="H16" s="153"/>
      <c r="I16" s="150"/>
    </row>
    <row r="17" spans="1:9">
      <c r="A17" s="469">
        <v>9</v>
      </c>
      <c r="B17" s="485" t="s">
        <v>659</v>
      </c>
      <c r="C17" s="605"/>
      <c r="D17" s="150"/>
      <c r="E17" s="150"/>
      <c r="F17" s="152"/>
      <c r="G17" s="153"/>
      <c r="H17" s="153"/>
      <c r="I17" s="150"/>
    </row>
    <row r="18" spans="1:9" s="483" customFormat="1">
      <c r="A18" s="850"/>
      <c r="B18" s="850"/>
      <c r="C18" s="850"/>
      <c r="D18" s="479"/>
      <c r="E18" s="480"/>
      <c r="F18" s="481"/>
      <c r="G18" s="479"/>
      <c r="H18" s="482"/>
      <c r="I18" s="479"/>
    </row>
    <row r="19" spans="1:9">
      <c r="A19" s="491"/>
      <c r="B19" s="168" t="s">
        <v>898</v>
      </c>
      <c r="C19" s="853" t="s">
        <v>2048</v>
      </c>
      <c r="D19" s="854"/>
      <c r="E19" s="853" t="s">
        <v>2049</v>
      </c>
      <c r="F19" s="853"/>
      <c r="G19" s="854" t="s">
        <v>2050</v>
      </c>
      <c r="H19" s="854"/>
      <c r="I19" s="153"/>
    </row>
    <row r="20" spans="1:9">
      <c r="A20" s="510"/>
      <c r="B20" s="509"/>
      <c r="C20" s="165" t="s">
        <v>386</v>
      </c>
      <c r="D20" s="165" t="s">
        <v>387</v>
      </c>
      <c r="E20" s="165" t="s">
        <v>386</v>
      </c>
      <c r="F20" s="165" t="s">
        <v>387</v>
      </c>
      <c r="G20" s="165" t="s">
        <v>386</v>
      </c>
      <c r="H20" s="165" t="s">
        <v>387</v>
      </c>
      <c r="I20" s="154"/>
    </row>
    <row r="21" spans="1:9">
      <c r="A21" s="469">
        <v>1</v>
      </c>
      <c r="B21" s="413" t="s">
        <v>437</v>
      </c>
      <c r="C21" s="486"/>
      <c r="D21" s="486"/>
      <c r="E21" s="447"/>
      <c r="F21" s="447"/>
      <c r="G21" s="447"/>
      <c r="H21" s="447"/>
      <c r="I21" s="150"/>
    </row>
    <row r="22" spans="1:9">
      <c r="A22" s="469">
        <v>2</v>
      </c>
      <c r="B22" s="413" t="s">
        <v>438</v>
      </c>
      <c r="C22" s="486"/>
      <c r="D22" s="486"/>
      <c r="E22" s="447"/>
      <c r="F22" s="447"/>
      <c r="G22" s="447"/>
      <c r="H22" s="447"/>
      <c r="I22" s="150"/>
    </row>
    <row r="23" spans="1:9">
      <c r="A23" s="469">
        <v>3</v>
      </c>
      <c r="B23" s="413" t="s">
        <v>439</v>
      </c>
      <c r="C23" s="486"/>
      <c r="D23" s="486"/>
      <c r="E23" s="447"/>
      <c r="F23" s="447"/>
      <c r="G23" s="447"/>
      <c r="H23" s="447"/>
      <c r="I23" s="150"/>
    </row>
    <row r="24" spans="1:9">
      <c r="A24" s="469">
        <v>4</v>
      </c>
      <c r="B24" s="413" t="s">
        <v>440</v>
      </c>
      <c r="C24" s="486"/>
      <c r="D24" s="486"/>
      <c r="E24" s="447"/>
      <c r="F24" s="447"/>
      <c r="G24" s="447"/>
      <c r="H24" s="447"/>
      <c r="I24" s="150"/>
    </row>
    <row r="25" spans="1:9">
      <c r="A25" s="469">
        <v>5</v>
      </c>
      <c r="B25" s="413" t="s">
        <v>2051</v>
      </c>
      <c r="C25" s="486"/>
      <c r="D25" s="486"/>
      <c r="E25" s="447"/>
      <c r="F25" s="447"/>
      <c r="G25" s="447"/>
      <c r="H25" s="447"/>
      <c r="I25" s="150"/>
    </row>
    <row r="26" spans="1:9">
      <c r="A26" s="491"/>
      <c r="B26" s="492" t="s">
        <v>102</v>
      </c>
      <c r="C26" s="493">
        <f t="shared" ref="C26:H26" si="0">SUM(C21:C25)</f>
        <v>0</v>
      </c>
      <c r="D26" s="493">
        <f t="shared" si="0"/>
        <v>0</v>
      </c>
      <c r="E26" s="494">
        <f t="shared" si="0"/>
        <v>0</v>
      </c>
      <c r="F26" s="494">
        <f t="shared" si="0"/>
        <v>0</v>
      </c>
      <c r="G26" s="494">
        <f t="shared" si="0"/>
        <v>0</v>
      </c>
      <c r="H26" s="494">
        <f t="shared" si="0"/>
        <v>0</v>
      </c>
      <c r="I26" s="150"/>
    </row>
    <row r="27" spans="1:9" s="483" customFormat="1" ht="23.1" customHeight="1">
      <c r="A27" s="488"/>
      <c r="B27" s="489" t="s">
        <v>2213</v>
      </c>
      <c r="C27" s="488"/>
      <c r="D27" s="488"/>
      <c r="E27" s="488"/>
      <c r="F27" s="488"/>
      <c r="G27" s="488"/>
      <c r="H27" s="488"/>
      <c r="I27" s="490"/>
    </row>
    <row r="28" spans="1:9" ht="36">
      <c r="A28" s="491"/>
      <c r="B28" s="168" t="s">
        <v>899</v>
      </c>
      <c r="C28" s="344" t="s">
        <v>2052</v>
      </c>
      <c r="D28" s="344" t="s">
        <v>441</v>
      </c>
      <c r="E28" s="344" t="s">
        <v>2169</v>
      </c>
      <c r="F28" s="344" t="s">
        <v>2053</v>
      </c>
      <c r="G28" s="344" t="s">
        <v>442</v>
      </c>
      <c r="H28" s="344" t="s">
        <v>2054</v>
      </c>
      <c r="I28" s="156" t="s">
        <v>443</v>
      </c>
    </row>
    <row r="29" spans="1:9">
      <c r="A29" s="469">
        <v>1</v>
      </c>
      <c r="B29" s="413" t="s">
        <v>444</v>
      </c>
      <c r="C29" s="486"/>
      <c r="D29" s="605"/>
      <c r="E29" s="534">
        <v>0.01</v>
      </c>
      <c r="F29" s="605"/>
      <c r="G29" s="605"/>
      <c r="H29" s="608">
        <f>(D29-G29)*E29</f>
        <v>0</v>
      </c>
      <c r="I29" s="498"/>
    </row>
    <row r="30" spans="1:9">
      <c r="A30" s="469">
        <v>2</v>
      </c>
      <c r="B30" s="413" t="s">
        <v>2055</v>
      </c>
      <c r="C30" s="486"/>
      <c r="D30" s="605"/>
      <c r="E30" s="534">
        <v>0.05</v>
      </c>
      <c r="F30" s="605"/>
      <c r="G30" s="605"/>
      <c r="H30" s="608">
        <f t="shared" ref="H30:H35" si="1">(D30-G30)*E30</f>
        <v>0</v>
      </c>
      <c r="I30" s="470" t="e">
        <f t="shared" ref="I30:I34" si="2">D30/$D$36</f>
        <v>#DIV/0!</v>
      </c>
    </row>
    <row r="31" spans="1:9">
      <c r="A31" s="469">
        <v>3</v>
      </c>
      <c r="B31" s="413" t="s">
        <v>2056</v>
      </c>
      <c r="C31" s="486"/>
      <c r="D31" s="605"/>
      <c r="E31" s="534">
        <v>0.2</v>
      </c>
      <c r="F31" s="605"/>
      <c r="G31" s="605"/>
      <c r="H31" s="608">
        <f t="shared" si="1"/>
        <v>0</v>
      </c>
      <c r="I31" s="470" t="e">
        <f t="shared" si="2"/>
        <v>#DIV/0!</v>
      </c>
    </row>
    <row r="32" spans="1:9">
      <c r="A32" s="469">
        <v>4</v>
      </c>
      <c r="B32" s="413" t="s">
        <v>2057</v>
      </c>
      <c r="C32" s="486"/>
      <c r="D32" s="605"/>
      <c r="E32" s="534">
        <v>0.4</v>
      </c>
      <c r="F32" s="605"/>
      <c r="G32" s="605"/>
      <c r="H32" s="608">
        <f t="shared" si="1"/>
        <v>0</v>
      </c>
      <c r="I32" s="470" t="e">
        <f t="shared" si="2"/>
        <v>#DIV/0!</v>
      </c>
    </row>
    <row r="33" spans="1:9">
      <c r="A33" s="469">
        <v>5</v>
      </c>
      <c r="B33" s="413" t="s">
        <v>2058</v>
      </c>
      <c r="C33" s="486"/>
      <c r="D33" s="605"/>
      <c r="E33" s="534">
        <v>0.6</v>
      </c>
      <c r="F33" s="605"/>
      <c r="G33" s="605"/>
      <c r="H33" s="608">
        <f t="shared" si="1"/>
        <v>0</v>
      </c>
      <c r="I33" s="470" t="e">
        <f t="shared" si="2"/>
        <v>#DIV/0!</v>
      </c>
    </row>
    <row r="34" spans="1:9">
      <c r="A34" s="469">
        <v>6</v>
      </c>
      <c r="B34" s="413" t="s">
        <v>2059</v>
      </c>
      <c r="C34" s="486"/>
      <c r="D34" s="605"/>
      <c r="E34" s="534">
        <v>0.8</v>
      </c>
      <c r="F34" s="605"/>
      <c r="G34" s="605"/>
      <c r="H34" s="608">
        <f t="shared" si="1"/>
        <v>0</v>
      </c>
      <c r="I34" s="470" t="e">
        <f t="shared" si="2"/>
        <v>#DIV/0!</v>
      </c>
    </row>
    <row r="35" spans="1:9" s="506" customFormat="1">
      <c r="A35" s="469">
        <v>7</v>
      </c>
      <c r="B35" s="413" t="s">
        <v>2060</v>
      </c>
      <c r="C35" s="486"/>
      <c r="D35" s="605"/>
      <c r="E35" s="534">
        <v>1</v>
      </c>
      <c r="F35" s="605"/>
      <c r="G35" s="605"/>
      <c r="H35" s="608">
        <f t="shared" si="1"/>
        <v>0</v>
      </c>
      <c r="I35" s="470" t="e">
        <f>D35/$D$36</f>
        <v>#DIV/0!</v>
      </c>
    </row>
    <row r="36" spans="1:9" s="507" customFormat="1">
      <c r="A36" s="491"/>
      <c r="B36" s="495" t="s">
        <v>102</v>
      </c>
      <c r="C36" s="496">
        <f t="shared" ref="C36:H36" si="3">SUM(C29:C35)</f>
        <v>0</v>
      </c>
      <c r="D36" s="420">
        <f t="shared" si="3"/>
        <v>0</v>
      </c>
      <c r="E36" s="497"/>
      <c r="F36" s="420">
        <f t="shared" si="3"/>
        <v>0</v>
      </c>
      <c r="G36" s="420">
        <f t="shared" si="3"/>
        <v>0</v>
      </c>
      <c r="H36" s="609">
        <f t="shared" si="3"/>
        <v>0</v>
      </c>
      <c r="I36" s="345" t="e">
        <f>(SUM(D30:D35)/D36)</f>
        <v>#DIV/0!</v>
      </c>
    </row>
    <row r="37" spans="1:9" s="483" customFormat="1">
      <c r="A37" s="850"/>
      <c r="B37" s="850"/>
      <c r="C37" s="850"/>
      <c r="D37" s="850"/>
      <c r="E37" s="850"/>
      <c r="F37" s="850"/>
      <c r="G37" s="850"/>
      <c r="H37" s="850"/>
      <c r="I37" s="500"/>
    </row>
    <row r="38" spans="1:9" s="483" customFormat="1">
      <c r="A38" s="488"/>
      <c r="B38" s="488" t="s">
        <v>2204</v>
      </c>
      <c r="C38" s="503"/>
      <c r="D38" s="503"/>
      <c r="E38" s="503"/>
      <c r="F38" s="503"/>
      <c r="G38" s="503"/>
      <c r="H38" s="503"/>
      <c r="I38" s="504"/>
    </row>
    <row r="39" spans="1:9" ht="24">
      <c r="A39" s="508" t="s">
        <v>111</v>
      </c>
      <c r="B39" s="612" t="s">
        <v>3</v>
      </c>
      <c r="C39" s="169" t="s">
        <v>171</v>
      </c>
      <c r="D39" s="169" t="s">
        <v>900</v>
      </c>
      <c r="E39" s="613" t="s">
        <v>901</v>
      </c>
      <c r="F39" s="613" t="s">
        <v>902</v>
      </c>
      <c r="G39" s="613" t="s">
        <v>903</v>
      </c>
      <c r="H39" s="169" t="s">
        <v>106</v>
      </c>
      <c r="I39" s="150"/>
    </row>
    <row r="40" spans="1:9">
      <c r="A40" s="469">
        <v>1</v>
      </c>
      <c r="B40" s="485" t="s">
        <v>2061</v>
      </c>
      <c r="C40" s="605"/>
      <c r="D40" s="605"/>
      <c r="E40" s="605"/>
      <c r="F40" s="605"/>
      <c r="G40" s="605"/>
      <c r="H40" s="609">
        <f t="shared" ref="H40:H45" si="4">SUM(C40:G40)</f>
        <v>0</v>
      </c>
      <c r="I40" s="150"/>
    </row>
    <row r="41" spans="1:9">
      <c r="A41" s="469">
        <v>2</v>
      </c>
      <c r="B41" s="485" t="s">
        <v>2062</v>
      </c>
      <c r="C41" s="605"/>
      <c r="D41" s="605"/>
      <c r="E41" s="605"/>
      <c r="F41" s="605"/>
      <c r="G41" s="605"/>
      <c r="H41" s="609">
        <f t="shared" si="4"/>
        <v>0</v>
      </c>
      <c r="I41" s="150"/>
    </row>
    <row r="42" spans="1:9">
      <c r="A42" s="469">
        <v>3</v>
      </c>
      <c r="B42" s="485" t="s">
        <v>2063</v>
      </c>
      <c r="C42" s="605"/>
      <c r="D42" s="605"/>
      <c r="E42" s="605"/>
      <c r="F42" s="605"/>
      <c r="G42" s="605"/>
      <c r="H42" s="609">
        <f t="shared" si="4"/>
        <v>0</v>
      </c>
      <c r="I42" s="150"/>
    </row>
    <row r="43" spans="1:9">
      <c r="A43" s="469">
        <v>4</v>
      </c>
      <c r="B43" s="485" t="s">
        <v>445</v>
      </c>
      <c r="C43" s="605"/>
      <c r="D43" s="605"/>
      <c r="E43" s="605"/>
      <c r="F43" s="605"/>
      <c r="G43" s="605"/>
      <c r="H43" s="609">
        <f t="shared" si="4"/>
        <v>0</v>
      </c>
      <c r="I43" s="150"/>
    </row>
    <row r="44" spans="1:9">
      <c r="A44" s="469">
        <v>5</v>
      </c>
      <c r="B44" s="485" t="s">
        <v>446</v>
      </c>
      <c r="C44" s="605"/>
      <c r="D44" s="605"/>
      <c r="E44" s="605"/>
      <c r="F44" s="605"/>
      <c r="G44" s="605"/>
      <c r="H44" s="609">
        <f t="shared" si="4"/>
        <v>0</v>
      </c>
      <c r="I44" s="150"/>
    </row>
    <row r="45" spans="1:9">
      <c r="A45" s="469">
        <v>6</v>
      </c>
      <c r="B45" s="485" t="s">
        <v>2064</v>
      </c>
      <c r="C45" s="605"/>
      <c r="D45" s="605"/>
      <c r="E45" s="605"/>
      <c r="F45" s="605"/>
      <c r="G45" s="605"/>
      <c r="H45" s="609">
        <f t="shared" si="4"/>
        <v>0</v>
      </c>
      <c r="I45" s="150"/>
    </row>
    <row r="46" spans="1:9">
      <c r="A46" s="469">
        <v>7</v>
      </c>
      <c r="B46" s="485" t="s">
        <v>2065</v>
      </c>
      <c r="C46" s="610">
        <f>SUM(C40+C41+C42)-(C43+C44) +C45</f>
        <v>0</v>
      </c>
      <c r="D46" s="610">
        <f t="shared" ref="D46:G46" si="5">SUM(D40+D41+D42)-(D43+D44) +D45</f>
        <v>0</v>
      </c>
      <c r="E46" s="610">
        <f t="shared" si="5"/>
        <v>0</v>
      </c>
      <c r="F46" s="610">
        <f t="shared" si="5"/>
        <v>0</v>
      </c>
      <c r="G46" s="610">
        <f t="shared" si="5"/>
        <v>0</v>
      </c>
      <c r="H46" s="609">
        <f>SUM(H40+H41+H42)-(H43+H44) +H45</f>
        <v>0</v>
      </c>
      <c r="I46" s="150"/>
    </row>
    <row r="47" spans="1:9" ht="24">
      <c r="A47" s="469">
        <v>8</v>
      </c>
      <c r="B47" s="485" t="s">
        <v>2066</v>
      </c>
      <c r="C47" s="605"/>
      <c r="D47" s="605"/>
      <c r="E47" s="605"/>
      <c r="F47" s="605"/>
      <c r="G47" s="605"/>
      <c r="H47" s="609">
        <f>SUM(C47:G47)</f>
        <v>0</v>
      </c>
      <c r="I47" s="150"/>
    </row>
    <row r="48" spans="1:9">
      <c r="A48" s="469">
        <v>9</v>
      </c>
      <c r="B48" s="485" t="s">
        <v>2067</v>
      </c>
      <c r="C48" s="610">
        <f t="shared" ref="C48:H48" si="6">C46-C47</f>
        <v>0</v>
      </c>
      <c r="D48" s="610">
        <f t="shared" si="6"/>
        <v>0</v>
      </c>
      <c r="E48" s="610">
        <f t="shared" si="6"/>
        <v>0</v>
      </c>
      <c r="F48" s="610">
        <f t="shared" si="6"/>
        <v>0</v>
      </c>
      <c r="G48" s="610">
        <f t="shared" si="6"/>
        <v>0</v>
      </c>
      <c r="H48" s="609">
        <f t="shared" si="6"/>
        <v>0</v>
      </c>
      <c r="I48" s="150"/>
    </row>
    <row r="49" spans="1:9">
      <c r="A49" s="469">
        <v>10</v>
      </c>
      <c r="B49" s="485" t="s">
        <v>2068</v>
      </c>
      <c r="C49" s="610">
        <f>0.01*C48</f>
        <v>0</v>
      </c>
      <c r="D49" s="610">
        <f>0.1*D48</f>
        <v>0</v>
      </c>
      <c r="E49" s="610">
        <f>0.25*E48</f>
        <v>0</v>
      </c>
      <c r="F49" s="610">
        <f>0.5*F48</f>
        <v>0</v>
      </c>
      <c r="G49" s="610">
        <f>1*G48</f>
        <v>0</v>
      </c>
      <c r="H49" s="609">
        <f>SUM(C49:G49)</f>
        <v>0</v>
      </c>
      <c r="I49" s="150"/>
    </row>
    <row r="50" spans="1:9">
      <c r="A50" s="469">
        <v>11</v>
      </c>
      <c r="B50" s="485" t="s">
        <v>2069</v>
      </c>
      <c r="C50" s="611"/>
      <c r="D50" s="611"/>
      <c r="E50" s="611"/>
      <c r="F50" s="611"/>
      <c r="G50" s="611"/>
      <c r="H50" s="609">
        <f>SUM(C50:G50)</f>
        <v>0</v>
      </c>
      <c r="I50" s="150"/>
    </row>
    <row r="51" spans="1:9">
      <c r="A51" s="849"/>
      <c r="B51" s="850"/>
      <c r="C51" s="850"/>
      <c r="D51" s="850"/>
      <c r="E51" s="850"/>
      <c r="F51" s="850"/>
      <c r="G51" s="850"/>
      <c r="H51" s="851"/>
      <c r="I51" s="501"/>
    </row>
    <row r="52" spans="1:9" s="483" customFormat="1">
      <c r="A52" s="852" t="s">
        <v>2070</v>
      </c>
      <c r="B52" s="852"/>
      <c r="C52" s="852"/>
      <c r="D52" s="852"/>
      <c r="E52" s="852"/>
      <c r="F52" s="852"/>
      <c r="G52" s="852"/>
      <c r="H52" s="852"/>
      <c r="I52" s="505"/>
    </row>
    <row r="53" spans="1:9" ht="24">
      <c r="A53" s="508" t="s">
        <v>111</v>
      </c>
      <c r="B53" s="612" t="s">
        <v>460</v>
      </c>
      <c r="C53" s="613" t="s">
        <v>461</v>
      </c>
      <c r="D53" s="613" t="s">
        <v>462</v>
      </c>
      <c r="E53" s="613" t="s">
        <v>463</v>
      </c>
      <c r="F53" s="613" t="s">
        <v>464</v>
      </c>
      <c r="G53" s="613" t="s">
        <v>459</v>
      </c>
      <c r="H53" s="169" t="s">
        <v>106</v>
      </c>
      <c r="I53" s="150"/>
    </row>
    <row r="54" spans="1:9">
      <c r="A54" s="474"/>
      <c r="B54" s="485" t="s">
        <v>2071</v>
      </c>
      <c r="C54" s="605"/>
      <c r="D54" s="605"/>
      <c r="E54" s="605"/>
      <c r="F54" s="605"/>
      <c r="G54" s="605"/>
      <c r="H54" s="609">
        <f>SUM(C54:G54)</f>
        <v>0</v>
      </c>
      <c r="I54" s="150"/>
    </row>
    <row r="55" spans="1:9">
      <c r="A55" s="474"/>
      <c r="B55" s="485" t="s">
        <v>2072</v>
      </c>
      <c r="C55" s="605"/>
      <c r="D55" s="605"/>
      <c r="E55" s="605"/>
      <c r="F55" s="605"/>
      <c r="G55" s="605"/>
      <c r="H55" s="609">
        <f t="shared" ref="H55:H58" si="7">SUM(C55:G55)</f>
        <v>0</v>
      </c>
      <c r="I55" s="150"/>
    </row>
    <row r="56" spans="1:9">
      <c r="A56" s="474"/>
      <c r="B56" s="485" t="s">
        <v>2073</v>
      </c>
      <c r="C56" s="605"/>
      <c r="D56" s="605"/>
      <c r="E56" s="605"/>
      <c r="F56" s="605"/>
      <c r="G56" s="605"/>
      <c r="H56" s="609">
        <f t="shared" si="7"/>
        <v>0</v>
      </c>
      <c r="I56" s="150"/>
    </row>
    <row r="57" spans="1:9">
      <c r="A57" s="474"/>
      <c r="B57" s="485" t="s">
        <v>2074</v>
      </c>
      <c r="C57" s="605"/>
      <c r="D57" s="605"/>
      <c r="E57" s="605"/>
      <c r="F57" s="605"/>
      <c r="G57" s="605"/>
      <c r="H57" s="609">
        <f t="shared" si="7"/>
        <v>0</v>
      </c>
      <c r="I57" s="150"/>
    </row>
    <row r="58" spans="1:9">
      <c r="A58" s="474"/>
      <c r="B58" s="485" t="s">
        <v>2075</v>
      </c>
      <c r="C58" s="605"/>
      <c r="D58" s="605"/>
      <c r="E58" s="605"/>
      <c r="F58" s="605"/>
      <c r="G58" s="605"/>
      <c r="H58" s="609">
        <f t="shared" si="7"/>
        <v>0</v>
      </c>
      <c r="I58" s="150"/>
    </row>
    <row r="59" spans="1:9">
      <c r="A59" s="474"/>
      <c r="B59" s="485" t="s">
        <v>2076</v>
      </c>
      <c r="C59" s="605"/>
      <c r="D59" s="605"/>
      <c r="E59" s="605"/>
      <c r="F59" s="605"/>
      <c r="G59" s="605"/>
      <c r="H59" s="609">
        <f>SUM(C59:G59)</f>
        <v>0</v>
      </c>
      <c r="I59" s="150"/>
    </row>
    <row r="60" spans="1:9">
      <c r="A60" s="491"/>
      <c r="B60" s="502" t="s">
        <v>465</v>
      </c>
      <c r="C60" s="609">
        <f>SUM(C54:C59)</f>
        <v>0</v>
      </c>
      <c r="D60" s="609">
        <f t="shared" ref="D60:G60" si="8">SUM(D54:D59)</f>
        <v>0</v>
      </c>
      <c r="E60" s="609">
        <f t="shared" si="8"/>
        <v>0</v>
      </c>
      <c r="F60" s="609">
        <f t="shared" si="8"/>
        <v>0</v>
      </c>
      <c r="G60" s="609">
        <f t="shared" si="8"/>
        <v>0</v>
      </c>
      <c r="H60" s="609">
        <f>SUM(H54:H59)</f>
        <v>0</v>
      </c>
      <c r="I60" s="150"/>
    </row>
  </sheetData>
  <sheetProtection algorithmName="SHA-512" hashValue="2uDvcVjl1yyYlX/ByKYNIEu+TBzfxmO37JhH22CmHwCg3FapXjwlf7EPCJgGPWuC0rLWKklQsaJrLVO6BLjqXg==" saltValue="gbAqvTuxxNYRZbY5mIiVFA==" spinCount="100000" sheet="1" objects="1" scenarios="1" selectLockedCells="1"/>
  <mergeCells count="7">
    <mergeCell ref="A51:H51"/>
    <mergeCell ref="A52:H52"/>
    <mergeCell ref="A18:C18"/>
    <mergeCell ref="C19:D19"/>
    <mergeCell ref="E19:F19"/>
    <mergeCell ref="G19:H19"/>
    <mergeCell ref="A37:H37"/>
  </mergeCells>
  <dataValidations count="2">
    <dataValidation type="decimal" operator="greaterThanOrEqual" allowBlank="1" showInputMessage="1" showErrorMessage="1" sqref="C9:C17 E21:H26 D29:H36 C40:H50 C54:H60" xr:uid="{00000000-0002-0000-1500-000000000000}">
      <formula1>0</formula1>
    </dataValidation>
    <dataValidation type="whole" operator="greaterThanOrEqual" allowBlank="1" showInputMessage="1" showErrorMessage="1" sqref="C21:D26 C29:C36" xr:uid="{00000000-0002-0000-1500-000001000000}">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500-000002000000}">
          <x14:formula1>
            <xm:f>'Institution Type Key'!$D$6:$D$14</xm:f>
          </x14:formula1>
          <xm:sqref>B5</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
    <tabColor rgb="FFFF0000"/>
  </sheetPr>
  <dimension ref="A1:S34"/>
  <sheetViews>
    <sheetView showGridLines="0" tabSelected="1" zoomScaleNormal="100" zoomScaleSheetLayoutView="100" workbookViewId="0">
      <selection activeCell="B12" sqref="B12"/>
    </sheetView>
  </sheetViews>
  <sheetFormatPr defaultColWidth="11.42578125" defaultRowHeight="12"/>
  <cols>
    <col min="1" max="1" width="25.7109375" style="63" customWidth="1"/>
    <col min="2" max="2" width="38.85546875" style="63" customWidth="1"/>
    <col min="3" max="3" width="18.42578125" style="63" bestFit="1" customWidth="1"/>
    <col min="4" max="4" width="20" style="63" bestFit="1" customWidth="1"/>
    <col min="5" max="5" width="16.42578125" style="63" customWidth="1"/>
    <col min="6" max="8" width="11.42578125" style="63" customWidth="1"/>
    <col min="9" max="9" width="12.85546875" style="63" customWidth="1"/>
    <col min="10" max="16384" width="11.42578125" style="63"/>
  </cols>
  <sheetData>
    <row r="1" spans="1:19" s="348" customFormat="1" ht="15.75">
      <c r="A1" s="708" t="s">
        <v>2168</v>
      </c>
      <c r="B1" s="738"/>
      <c r="C1" s="709"/>
      <c r="D1" s="769" t="s">
        <v>484</v>
      </c>
      <c r="E1" s="768"/>
      <c r="F1" s="768"/>
      <c r="G1" s="768"/>
      <c r="H1" s="768"/>
      <c r="I1" s="768"/>
      <c r="J1" s="765"/>
    </row>
    <row r="2" spans="1:19" s="348" customFormat="1" ht="0.6" customHeight="1">
      <c r="A2" s="739"/>
      <c r="B2" s="710"/>
      <c r="C2" s="710"/>
      <c r="D2" s="767"/>
      <c r="E2" s="768"/>
      <c r="F2" s="768"/>
      <c r="G2" s="768"/>
      <c r="H2" s="768"/>
      <c r="I2" s="768"/>
      <c r="J2" s="765"/>
    </row>
    <row r="3" spans="1:19" s="348" customFormat="1" ht="15">
      <c r="A3" s="740" t="s">
        <v>178</v>
      </c>
      <c r="B3" s="741">
        <f>'AF100'!C3</f>
        <v>0</v>
      </c>
      <c r="C3" s="710"/>
      <c r="D3" s="767"/>
      <c r="E3" s="768"/>
      <c r="F3" s="768"/>
      <c r="G3" s="768"/>
      <c r="H3" s="768"/>
      <c r="I3" s="768"/>
      <c r="J3" s="765"/>
    </row>
    <row r="4" spans="1:19" s="348" customFormat="1" ht="15">
      <c r="A4" s="740" t="s">
        <v>852</v>
      </c>
      <c r="B4" s="741">
        <f>'AF100'!C4</f>
        <v>0</v>
      </c>
      <c r="C4" s="710"/>
      <c r="D4" s="767"/>
      <c r="E4" s="768"/>
      <c r="F4" s="768"/>
      <c r="G4" s="768"/>
      <c r="H4" s="768"/>
      <c r="I4" s="768"/>
      <c r="J4" s="765"/>
    </row>
    <row r="5" spans="1:19" s="348" customFormat="1" ht="15">
      <c r="A5" s="740" t="s">
        <v>252</v>
      </c>
      <c r="B5" s="741">
        <f>'AF100'!C5</f>
        <v>0</v>
      </c>
      <c r="C5" s="710"/>
      <c r="D5" s="767"/>
      <c r="E5" s="768"/>
      <c r="F5" s="768"/>
      <c r="G5" s="768"/>
      <c r="H5" s="768"/>
      <c r="I5" s="768"/>
      <c r="J5" s="765"/>
    </row>
    <row r="6" spans="1:19" s="348" customFormat="1" ht="15">
      <c r="A6" s="740" t="s">
        <v>853</v>
      </c>
      <c r="B6" s="742">
        <f>'AF100'!C6</f>
        <v>0</v>
      </c>
      <c r="C6" s="710"/>
      <c r="D6" s="767"/>
      <c r="E6" s="768"/>
      <c r="F6" s="768"/>
      <c r="G6" s="768"/>
      <c r="H6" s="768"/>
      <c r="I6" s="768"/>
      <c r="J6" s="765"/>
    </row>
    <row r="7" spans="1:19" s="64" customFormat="1" ht="12.75" thickBot="1">
      <c r="A7" s="173" t="s">
        <v>1949</v>
      </c>
      <c r="B7" s="146"/>
      <c r="C7" s="146"/>
      <c r="D7" s="155"/>
      <c r="E7" s="129"/>
      <c r="F7" s="129"/>
      <c r="G7" s="129"/>
      <c r="H7" s="129"/>
      <c r="I7" s="129"/>
      <c r="J7" s="129"/>
      <c r="K7" s="129"/>
      <c r="L7" s="129"/>
      <c r="M7" s="129"/>
      <c r="N7" s="129"/>
      <c r="O7" s="129"/>
      <c r="P7" s="129"/>
      <c r="Q7" s="129"/>
      <c r="R7" s="129"/>
      <c r="S7" s="129"/>
    </row>
    <row r="8" spans="1:19">
      <c r="A8" s="202" t="s">
        <v>1182</v>
      </c>
      <c r="B8" s="518"/>
      <c r="C8" s="518"/>
      <c r="D8" s="519"/>
    </row>
    <row r="9" spans="1:19">
      <c r="A9" s="520" t="s">
        <v>1183</v>
      </c>
      <c r="B9" s="511" t="s">
        <v>1184</v>
      </c>
      <c r="C9" s="511" t="s">
        <v>1185</v>
      </c>
      <c r="D9" s="521"/>
    </row>
    <row r="10" spans="1:19">
      <c r="A10" s="522" t="s">
        <v>113</v>
      </c>
      <c r="B10" s="512"/>
      <c r="C10" s="513"/>
      <c r="D10" s="521"/>
    </row>
    <row r="11" spans="1:19">
      <c r="A11" s="522" t="s">
        <v>114</v>
      </c>
      <c r="B11" s="513"/>
      <c r="C11" s="513"/>
      <c r="D11" s="521"/>
    </row>
    <row r="12" spans="1:19">
      <c r="A12" s="522" t="s">
        <v>115</v>
      </c>
      <c r="B12" s="513"/>
      <c r="C12" s="513"/>
      <c r="D12" s="521"/>
    </row>
    <row r="13" spans="1:19">
      <c r="A13" s="522" t="s">
        <v>1186</v>
      </c>
      <c r="B13" s="513"/>
      <c r="C13" s="513"/>
      <c r="D13" s="521"/>
    </row>
    <row r="14" spans="1:19">
      <c r="A14" s="522" t="s">
        <v>1187</v>
      </c>
      <c r="B14" s="513"/>
      <c r="C14" s="513"/>
      <c r="D14" s="521"/>
    </row>
    <row r="15" spans="1:19" s="514" customFormat="1">
      <c r="A15" s="523"/>
      <c r="B15" s="194"/>
      <c r="C15" s="194"/>
      <c r="D15" s="521"/>
    </row>
    <row r="16" spans="1:19">
      <c r="A16" s="524" t="s">
        <v>1188</v>
      </c>
      <c r="B16" s="515"/>
      <c r="C16" s="515"/>
      <c r="D16" s="525"/>
    </row>
    <row r="17" spans="1:5">
      <c r="A17" s="526" t="s">
        <v>1183</v>
      </c>
      <c r="B17" s="516" t="s">
        <v>1189</v>
      </c>
      <c r="C17" s="516" t="s">
        <v>1190</v>
      </c>
      <c r="D17" s="527" t="s">
        <v>1191</v>
      </c>
    </row>
    <row r="18" spans="1:5">
      <c r="A18" s="522" t="s">
        <v>113</v>
      </c>
      <c r="B18" s="513"/>
      <c r="C18" s="513"/>
      <c r="D18" s="528"/>
      <c r="E18" s="65"/>
    </row>
    <row r="19" spans="1:5">
      <c r="A19" s="522" t="s">
        <v>114</v>
      </c>
      <c r="B19" s="513"/>
      <c r="C19" s="513"/>
      <c r="D19" s="528"/>
      <c r="E19" s="65"/>
    </row>
    <row r="20" spans="1:5">
      <c r="A20" s="522" t="s">
        <v>115</v>
      </c>
      <c r="B20" s="513"/>
      <c r="C20" s="513"/>
      <c r="D20" s="528"/>
      <c r="E20" s="65"/>
    </row>
    <row r="21" spans="1:5">
      <c r="A21" s="522" t="s">
        <v>1192</v>
      </c>
      <c r="B21" s="513"/>
      <c r="C21" s="513"/>
      <c r="D21" s="528"/>
      <c r="E21" s="65"/>
    </row>
    <row r="22" spans="1:5">
      <c r="A22" s="522" t="s">
        <v>1186</v>
      </c>
      <c r="B22" s="513"/>
      <c r="C22" s="513"/>
      <c r="D22" s="528"/>
      <c r="E22" s="65"/>
    </row>
    <row r="23" spans="1:5">
      <c r="A23" s="522" t="s">
        <v>1187</v>
      </c>
      <c r="B23" s="513"/>
      <c r="C23" s="513"/>
      <c r="D23" s="528"/>
      <c r="E23" s="65"/>
    </row>
    <row r="24" spans="1:5" s="514" customFormat="1">
      <c r="A24" s="523"/>
      <c r="B24" s="194"/>
      <c r="C24" s="194"/>
      <c r="D24" s="521"/>
    </row>
    <row r="25" spans="1:5">
      <c r="A25" s="668" t="s">
        <v>1193</v>
      </c>
      <c r="B25" s="669"/>
      <c r="C25" s="669"/>
      <c r="D25" s="670"/>
    </row>
    <row r="26" spans="1:5">
      <c r="A26" s="526" t="s">
        <v>1183</v>
      </c>
      <c r="B26" s="516" t="s">
        <v>1194</v>
      </c>
      <c r="C26" s="516" t="s">
        <v>1195</v>
      </c>
      <c r="D26" s="527" t="s">
        <v>1196</v>
      </c>
    </row>
    <row r="27" spans="1:5" ht="15.95" customHeight="1">
      <c r="A27" s="522" t="s">
        <v>113</v>
      </c>
      <c r="B27" s="513"/>
      <c r="C27" s="513"/>
      <c r="D27" s="528"/>
      <c r="E27" s="65"/>
    </row>
    <row r="28" spans="1:5">
      <c r="A28" s="522" t="s">
        <v>114</v>
      </c>
      <c r="B28" s="513"/>
      <c r="C28" s="513"/>
      <c r="D28" s="528"/>
      <c r="E28" s="65"/>
    </row>
    <row r="29" spans="1:5">
      <c r="A29" s="522" t="s">
        <v>115</v>
      </c>
      <c r="B29" s="513"/>
      <c r="C29" s="513"/>
      <c r="D29" s="528"/>
      <c r="E29" s="65"/>
    </row>
    <row r="30" spans="1:5">
      <c r="A30" s="522" t="s">
        <v>1192</v>
      </c>
      <c r="B30" s="513"/>
      <c r="C30" s="513"/>
      <c r="D30" s="528"/>
      <c r="E30" s="65"/>
    </row>
    <row r="31" spans="1:5">
      <c r="A31" s="522" t="s">
        <v>1186</v>
      </c>
      <c r="B31" s="513"/>
      <c r="C31" s="513"/>
      <c r="D31" s="528"/>
      <c r="E31" s="65"/>
    </row>
    <row r="32" spans="1:5">
      <c r="A32" s="522" t="s">
        <v>1187</v>
      </c>
      <c r="B32" s="513"/>
      <c r="C32" s="513"/>
      <c r="D32" s="528"/>
      <c r="E32" s="65"/>
    </row>
    <row r="33" spans="1:5">
      <c r="A33" s="529"/>
      <c r="B33" s="517"/>
      <c r="C33" s="517"/>
      <c r="D33" s="530"/>
    </row>
    <row r="34" spans="1:5" ht="12.75" thickBot="1">
      <c r="A34" s="531" t="s">
        <v>1197</v>
      </c>
      <c r="B34" s="532"/>
      <c r="C34" s="532"/>
      <c r="D34" s="533"/>
      <c r="E34" s="65"/>
    </row>
  </sheetData>
  <sheetProtection algorithmName="SHA-512" hashValue="I7VQuJIc7SawVqcwer3lx4vKvIRLW5brM2OXBvSLPrw+whM+p/ytghA5/qpP+xHvUbse+9g3a0iejRu7j4mfwg==" saltValue="ed7yY6BcIiLM160OnFmgBg==" spinCount="100000" sheet="1" objects="1" scenarios="1" selectLockedCells="1"/>
  <dataConsolidate/>
  <dataValidations count="1">
    <dataValidation type="decimal" operator="greaterThanOrEqual" allowBlank="1" showInputMessage="1" showErrorMessage="1" sqref="B10:C14 B18:D23 B27:D32 B34:D34" xr:uid="{00000000-0002-0000-1600-000000000000}">
      <formula1>0</formula1>
    </dataValidation>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600-000001000000}">
          <x14:formula1>
            <xm:f>'Institution Type Key'!$D$6:$D$14</xm:f>
          </x14:formula1>
          <xm:sqref>B5</xm:sqref>
        </x14:dataValidation>
      </x14:dataValidations>
    </ext>
  </extLs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35">
    <tabColor rgb="FF7030A0"/>
  </sheetPr>
  <dimension ref="A1:E1521"/>
  <sheetViews>
    <sheetView topLeftCell="A416" workbookViewId="0">
      <selection activeCell="B423" sqref="B423:B448"/>
    </sheetView>
  </sheetViews>
  <sheetFormatPr defaultColWidth="8.85546875" defaultRowHeight="12.75"/>
  <cols>
    <col min="1" max="1" width="41.5703125" style="50" customWidth="1"/>
    <col min="2" max="2" width="82.5703125" style="50" customWidth="1"/>
    <col min="3" max="3" width="81" style="50" customWidth="1"/>
    <col min="4" max="20" width="20.5703125" style="50" customWidth="1"/>
    <col min="21" max="16384" width="8.85546875" style="50"/>
  </cols>
  <sheetData>
    <row r="1" spans="1:5" ht="13.35" customHeight="1">
      <c r="A1" s="72" t="s">
        <v>53</v>
      </c>
      <c r="B1" s="72" t="s">
        <v>54</v>
      </c>
      <c r="C1" s="72" t="s">
        <v>55</v>
      </c>
      <c r="D1" s="73" t="s">
        <v>56</v>
      </c>
      <c r="E1" s="72" t="s">
        <v>1247</v>
      </c>
    </row>
    <row r="2" spans="1:5" ht="15">
      <c r="A2" s="74" t="s">
        <v>742</v>
      </c>
      <c r="B2" s="75" t="s">
        <v>739</v>
      </c>
      <c r="C2" s="75" t="s">
        <v>739</v>
      </c>
      <c r="D2" s="76"/>
    </row>
    <row r="3" spans="1:5" ht="15">
      <c r="A3" s="69" t="s">
        <v>742</v>
      </c>
      <c r="B3" s="77" t="s">
        <v>740</v>
      </c>
      <c r="C3" s="77" t="s">
        <v>740</v>
      </c>
      <c r="D3" s="78"/>
    </row>
    <row r="4" spans="1:5" ht="15">
      <c r="A4" s="69" t="s">
        <v>742</v>
      </c>
      <c r="B4" s="77" t="s">
        <v>741</v>
      </c>
      <c r="C4" s="77" t="s">
        <v>741</v>
      </c>
      <c r="D4" s="78"/>
    </row>
    <row r="5" spans="1:5" ht="15">
      <c r="A5" s="69" t="s">
        <v>742</v>
      </c>
      <c r="B5" s="77" t="s">
        <v>141</v>
      </c>
      <c r="C5" s="77" t="s">
        <v>141</v>
      </c>
      <c r="D5" s="78"/>
    </row>
    <row r="6" spans="1:5" ht="15">
      <c r="A6" s="69" t="s">
        <v>742</v>
      </c>
      <c r="B6" s="77" t="s">
        <v>808</v>
      </c>
      <c r="C6" s="77" t="s">
        <v>808</v>
      </c>
      <c r="D6" s="78"/>
    </row>
    <row r="7" spans="1:5" ht="15">
      <c r="A7" s="69" t="s">
        <v>742</v>
      </c>
      <c r="B7" s="77" t="s">
        <v>809</v>
      </c>
      <c r="C7" s="77" t="s">
        <v>809</v>
      </c>
      <c r="D7" s="78"/>
    </row>
    <row r="8" spans="1:5" ht="15">
      <c r="A8" s="69" t="s">
        <v>742</v>
      </c>
      <c r="B8" s="77" t="s">
        <v>518</v>
      </c>
      <c r="C8" s="77" t="s">
        <v>518</v>
      </c>
      <c r="D8" s="78"/>
    </row>
    <row r="9" spans="1:5" ht="15">
      <c r="A9" s="69" t="s">
        <v>742</v>
      </c>
      <c r="B9" s="77" t="s">
        <v>474</v>
      </c>
      <c r="C9" s="77" t="s">
        <v>474</v>
      </c>
      <c r="D9" s="78"/>
    </row>
    <row r="10" spans="1:5" ht="15">
      <c r="A10" s="69" t="s">
        <v>742</v>
      </c>
      <c r="B10" s="77" t="s">
        <v>110</v>
      </c>
      <c r="C10" s="77" t="s">
        <v>110</v>
      </c>
      <c r="D10" s="78"/>
    </row>
    <row r="11" spans="1:5" ht="15">
      <c r="A11" s="69" t="s">
        <v>849</v>
      </c>
      <c r="B11" s="77" t="s">
        <v>836</v>
      </c>
      <c r="C11" s="77" t="s">
        <v>836</v>
      </c>
      <c r="D11" s="78"/>
    </row>
    <row r="12" spans="1:5" ht="15">
      <c r="A12" s="69" t="s">
        <v>849</v>
      </c>
      <c r="B12" s="77" t="s">
        <v>837</v>
      </c>
      <c r="C12" s="77" t="s">
        <v>837</v>
      </c>
      <c r="D12" s="78"/>
    </row>
    <row r="13" spans="1:5" ht="15">
      <c r="A13" s="69" t="s">
        <v>849</v>
      </c>
      <c r="B13" s="77" t="s">
        <v>838</v>
      </c>
      <c r="C13" s="77" t="s">
        <v>838</v>
      </c>
      <c r="D13" s="78"/>
    </row>
    <row r="14" spans="1:5" ht="15">
      <c r="A14" s="69" t="s">
        <v>1211</v>
      </c>
      <c r="B14" s="77" t="s">
        <v>1248</v>
      </c>
      <c r="C14" s="69" t="s">
        <v>1248</v>
      </c>
      <c r="D14" s="78"/>
    </row>
    <row r="15" spans="1:5" ht="15">
      <c r="A15" s="69" t="s">
        <v>1211</v>
      </c>
      <c r="B15" s="77" t="s">
        <v>1249</v>
      </c>
      <c r="C15" s="69" t="s">
        <v>1249</v>
      </c>
      <c r="D15" s="78"/>
    </row>
    <row r="16" spans="1:5" ht="15">
      <c r="A16" s="69" t="s">
        <v>1211</v>
      </c>
      <c r="B16" s="77" t="s">
        <v>1250</v>
      </c>
      <c r="C16" s="69" t="s">
        <v>1250</v>
      </c>
      <c r="D16" s="78"/>
    </row>
    <row r="17" spans="1:4" ht="15">
      <c r="A17" s="69" t="s">
        <v>1211</v>
      </c>
      <c r="B17" s="77" t="s">
        <v>1251</v>
      </c>
      <c r="C17" s="77" t="s">
        <v>1251</v>
      </c>
      <c r="D17" s="78"/>
    </row>
    <row r="18" spans="1:4" ht="15">
      <c r="A18" s="69" t="s">
        <v>850</v>
      </c>
      <c r="B18" s="77" t="s">
        <v>839</v>
      </c>
      <c r="C18" s="77" t="s">
        <v>839</v>
      </c>
      <c r="D18" s="78"/>
    </row>
    <row r="19" spans="1:4" ht="15">
      <c r="A19" s="69" t="s">
        <v>850</v>
      </c>
      <c r="B19" s="77" t="s">
        <v>840</v>
      </c>
      <c r="C19" s="77" t="s">
        <v>840</v>
      </c>
      <c r="D19" s="78"/>
    </row>
    <row r="20" spans="1:4" ht="15">
      <c r="A20" s="69" t="s">
        <v>539</v>
      </c>
      <c r="B20" s="79" t="s">
        <v>540</v>
      </c>
      <c r="C20" s="79" t="s">
        <v>540</v>
      </c>
      <c r="D20" s="80"/>
    </row>
    <row r="21" spans="1:4" ht="15">
      <c r="A21" s="69" t="s">
        <v>539</v>
      </c>
      <c r="B21" s="79" t="s">
        <v>250</v>
      </c>
      <c r="C21" s="79" t="s">
        <v>250</v>
      </c>
      <c r="D21" s="80"/>
    </row>
    <row r="22" spans="1:4" ht="15">
      <c r="A22" s="69" t="s">
        <v>296</v>
      </c>
      <c r="B22" s="77" t="s">
        <v>905</v>
      </c>
      <c r="C22" s="77" t="s">
        <v>905</v>
      </c>
      <c r="D22" s="78"/>
    </row>
    <row r="23" spans="1:4" ht="15">
      <c r="A23" s="69" t="s">
        <v>296</v>
      </c>
      <c r="B23" s="77" t="s">
        <v>1252</v>
      </c>
      <c r="C23" s="77" t="s">
        <v>1252</v>
      </c>
      <c r="D23" s="78"/>
    </row>
    <row r="24" spans="1:4" ht="15">
      <c r="A24" s="125" t="s">
        <v>296</v>
      </c>
      <c r="B24" s="126" t="s">
        <v>2084</v>
      </c>
      <c r="C24" s="126" t="s">
        <v>2084</v>
      </c>
      <c r="D24" s="78"/>
    </row>
    <row r="25" spans="1:4" ht="15">
      <c r="A25" s="69" t="s">
        <v>296</v>
      </c>
      <c r="B25" s="77" t="s">
        <v>906</v>
      </c>
      <c r="C25" s="77" t="s">
        <v>906</v>
      </c>
      <c r="D25" s="78"/>
    </row>
    <row r="26" spans="1:4" ht="15">
      <c r="A26" s="69" t="s">
        <v>296</v>
      </c>
      <c r="B26" s="77" t="s">
        <v>907</v>
      </c>
      <c r="C26" s="77" t="s">
        <v>907</v>
      </c>
      <c r="D26" s="78"/>
    </row>
    <row r="27" spans="1:4" ht="15">
      <c r="A27" s="69" t="s">
        <v>296</v>
      </c>
      <c r="B27" s="77" t="s">
        <v>1253</v>
      </c>
      <c r="C27" s="77" t="s">
        <v>1253</v>
      </c>
      <c r="D27" s="78"/>
    </row>
    <row r="28" spans="1:4" ht="15">
      <c r="A28" s="69" t="s">
        <v>296</v>
      </c>
      <c r="B28" s="77" t="s">
        <v>908</v>
      </c>
      <c r="C28" s="77" t="s">
        <v>908</v>
      </c>
      <c r="D28" s="78"/>
    </row>
    <row r="29" spans="1:4" ht="15">
      <c r="A29" s="69" t="s">
        <v>296</v>
      </c>
      <c r="B29" s="77" t="s">
        <v>1254</v>
      </c>
      <c r="C29" s="77" t="s">
        <v>1254</v>
      </c>
      <c r="D29" s="78"/>
    </row>
    <row r="30" spans="1:4" ht="15">
      <c r="A30" s="69" t="s">
        <v>296</v>
      </c>
      <c r="B30" s="77" t="s">
        <v>909</v>
      </c>
      <c r="C30" s="77" t="s">
        <v>909</v>
      </c>
      <c r="D30" s="78"/>
    </row>
    <row r="31" spans="1:4" ht="15">
      <c r="A31" s="69" t="s">
        <v>296</v>
      </c>
      <c r="B31" s="77" t="s">
        <v>910</v>
      </c>
      <c r="C31" s="77" t="s">
        <v>910</v>
      </c>
      <c r="D31" s="78"/>
    </row>
    <row r="32" spans="1:4" ht="15">
      <c r="A32" s="69" t="s">
        <v>296</v>
      </c>
      <c r="B32" s="77" t="s">
        <v>911</v>
      </c>
      <c r="C32" s="77" t="s">
        <v>911</v>
      </c>
      <c r="D32" s="78"/>
    </row>
    <row r="33" spans="1:4" ht="15">
      <c r="A33" s="69" t="s">
        <v>296</v>
      </c>
      <c r="B33" s="77" t="s">
        <v>912</v>
      </c>
      <c r="C33" s="77" t="s">
        <v>912</v>
      </c>
      <c r="D33" s="78"/>
    </row>
    <row r="34" spans="1:4" ht="15">
      <c r="A34" s="69" t="s">
        <v>296</v>
      </c>
      <c r="B34" s="77" t="s">
        <v>913</v>
      </c>
      <c r="C34" s="77" t="s">
        <v>913</v>
      </c>
      <c r="D34" s="78"/>
    </row>
    <row r="35" spans="1:4" ht="15">
      <c r="A35" s="69" t="s">
        <v>296</v>
      </c>
      <c r="B35" s="77" t="s">
        <v>914</v>
      </c>
      <c r="C35" s="77" t="s">
        <v>914</v>
      </c>
      <c r="D35" s="78"/>
    </row>
    <row r="36" spans="1:4" ht="15">
      <c r="A36" s="69" t="s">
        <v>296</v>
      </c>
      <c r="B36" s="77" t="s">
        <v>915</v>
      </c>
      <c r="C36" s="77" t="s">
        <v>915</v>
      </c>
      <c r="D36" s="78"/>
    </row>
    <row r="37" spans="1:4" ht="15">
      <c r="A37" s="69" t="s">
        <v>296</v>
      </c>
      <c r="B37" s="77" t="s">
        <v>916</v>
      </c>
      <c r="C37" s="77" t="s">
        <v>916</v>
      </c>
      <c r="D37" s="78"/>
    </row>
    <row r="38" spans="1:4" ht="15">
      <c r="A38" s="69" t="s">
        <v>296</v>
      </c>
      <c r="B38" s="77" t="s">
        <v>917</v>
      </c>
      <c r="C38" s="77" t="s">
        <v>917</v>
      </c>
      <c r="D38" s="78"/>
    </row>
    <row r="39" spans="1:4" ht="15">
      <c r="A39" s="69" t="s">
        <v>296</v>
      </c>
      <c r="B39" s="77" t="s">
        <v>918</v>
      </c>
      <c r="C39" s="77" t="s">
        <v>918</v>
      </c>
      <c r="D39" s="78"/>
    </row>
    <row r="40" spans="1:4" ht="15">
      <c r="A40" s="69" t="s">
        <v>296</v>
      </c>
      <c r="B40" s="77" t="s">
        <v>919</v>
      </c>
      <c r="C40" s="77" t="s">
        <v>919</v>
      </c>
      <c r="D40" s="78"/>
    </row>
    <row r="41" spans="1:4" ht="15">
      <c r="A41" s="69" t="s">
        <v>296</v>
      </c>
      <c r="B41" s="77" t="s">
        <v>920</v>
      </c>
      <c r="C41" s="77" t="s">
        <v>920</v>
      </c>
      <c r="D41" s="78"/>
    </row>
    <row r="42" spans="1:4" ht="15">
      <c r="A42" s="69" t="s">
        <v>296</v>
      </c>
      <c r="B42" s="77" t="s">
        <v>921</v>
      </c>
      <c r="C42" s="77" t="s">
        <v>921</v>
      </c>
      <c r="D42" s="78"/>
    </row>
    <row r="43" spans="1:4" ht="15">
      <c r="A43" s="69" t="s">
        <v>296</v>
      </c>
      <c r="B43" s="77" t="s">
        <v>922</v>
      </c>
      <c r="C43" s="77" t="s">
        <v>922</v>
      </c>
      <c r="D43" s="78"/>
    </row>
    <row r="44" spans="1:4" ht="15">
      <c r="A44" s="69" t="s">
        <v>296</v>
      </c>
      <c r="B44" s="77" t="s">
        <v>923</v>
      </c>
      <c r="C44" s="77" t="s">
        <v>923</v>
      </c>
      <c r="D44" s="78"/>
    </row>
    <row r="45" spans="1:4" ht="15">
      <c r="A45" s="69" t="s">
        <v>296</v>
      </c>
      <c r="B45" s="77" t="s">
        <v>925</v>
      </c>
      <c r="C45" s="77" t="s">
        <v>925</v>
      </c>
      <c r="D45" s="78"/>
    </row>
    <row r="46" spans="1:4" ht="15">
      <c r="A46" s="69" t="s">
        <v>296</v>
      </c>
      <c r="B46" s="77" t="s">
        <v>924</v>
      </c>
      <c r="C46" s="77" t="s">
        <v>924</v>
      </c>
      <c r="D46" s="78"/>
    </row>
    <row r="47" spans="1:4" ht="15">
      <c r="A47" s="69" t="s">
        <v>525</v>
      </c>
      <c r="B47" s="77" t="s">
        <v>171</v>
      </c>
      <c r="C47" s="77" t="s">
        <v>171</v>
      </c>
      <c r="D47" s="80"/>
    </row>
    <row r="48" spans="1:4" ht="15">
      <c r="A48" s="69" t="s">
        <v>525</v>
      </c>
      <c r="B48" s="77" t="s">
        <v>243</v>
      </c>
      <c r="C48" s="77" t="s">
        <v>243</v>
      </c>
      <c r="D48" s="80"/>
    </row>
    <row r="49" spans="1:4" ht="15">
      <c r="A49" s="69" t="s">
        <v>525</v>
      </c>
      <c r="B49" s="77" t="s">
        <v>183</v>
      </c>
      <c r="C49" s="77" t="s">
        <v>183</v>
      </c>
      <c r="D49" s="80"/>
    </row>
    <row r="50" spans="1:4" ht="15">
      <c r="A50" s="69" t="s">
        <v>525</v>
      </c>
      <c r="B50" s="77" t="s">
        <v>172</v>
      </c>
      <c r="C50" s="77" t="s">
        <v>172</v>
      </c>
      <c r="D50" s="80"/>
    </row>
    <row r="51" spans="1:4" ht="15">
      <c r="A51" s="69" t="s">
        <v>525</v>
      </c>
      <c r="B51" s="77" t="s">
        <v>173</v>
      </c>
      <c r="C51" s="77" t="s">
        <v>173</v>
      </c>
      <c r="D51" s="80"/>
    </row>
    <row r="52" spans="1:4" ht="15">
      <c r="A52" s="69" t="s">
        <v>525</v>
      </c>
      <c r="B52" s="77" t="s">
        <v>526</v>
      </c>
      <c r="C52" s="77" t="s">
        <v>526</v>
      </c>
      <c r="D52" s="80"/>
    </row>
    <row r="53" spans="1:4" ht="15">
      <c r="A53" s="69" t="s">
        <v>735</v>
      </c>
      <c r="B53" s="77" t="s">
        <v>736</v>
      </c>
      <c r="C53" s="77" t="s">
        <v>736</v>
      </c>
      <c r="D53" s="78"/>
    </row>
    <row r="54" spans="1:4" ht="15">
      <c r="A54" s="69" t="s">
        <v>735</v>
      </c>
      <c r="B54" s="77" t="s">
        <v>737</v>
      </c>
      <c r="C54" s="77" t="s">
        <v>737</v>
      </c>
      <c r="D54" s="78"/>
    </row>
    <row r="55" spans="1:4" ht="15">
      <c r="A55" s="69" t="s">
        <v>735</v>
      </c>
      <c r="B55" s="77" t="s">
        <v>738</v>
      </c>
      <c r="C55" s="77" t="s">
        <v>738</v>
      </c>
      <c r="D55" s="78"/>
    </row>
    <row r="56" spans="1:4" ht="15">
      <c r="A56" s="71" t="s">
        <v>586</v>
      </c>
      <c r="B56" s="79">
        <v>0</v>
      </c>
      <c r="C56" s="79">
        <v>0</v>
      </c>
      <c r="D56" s="80"/>
    </row>
    <row r="57" spans="1:4" ht="15">
      <c r="A57" s="71" t="s">
        <v>586</v>
      </c>
      <c r="B57" s="79">
        <v>0.5</v>
      </c>
      <c r="C57" s="79">
        <v>0.5</v>
      </c>
      <c r="D57" s="80"/>
    </row>
    <row r="58" spans="1:4" ht="15">
      <c r="A58" s="71" t="s">
        <v>586</v>
      </c>
      <c r="B58" s="79">
        <v>1</v>
      </c>
      <c r="C58" s="79">
        <v>1</v>
      </c>
      <c r="D58" s="80"/>
    </row>
    <row r="59" spans="1:4" ht="15">
      <c r="A59" s="71" t="s">
        <v>586</v>
      </c>
      <c r="B59" s="79">
        <v>2</v>
      </c>
      <c r="C59" s="79">
        <v>2</v>
      </c>
      <c r="D59" s="80"/>
    </row>
    <row r="60" spans="1:4" ht="15">
      <c r="A60" s="71" t="s">
        <v>586</v>
      </c>
      <c r="B60" s="79">
        <v>3</v>
      </c>
      <c r="C60" s="79">
        <v>3</v>
      </c>
      <c r="D60" s="80"/>
    </row>
    <row r="61" spans="1:4" ht="15">
      <c r="A61" s="71" t="s">
        <v>586</v>
      </c>
      <c r="B61" s="79">
        <v>4</v>
      </c>
      <c r="C61" s="79">
        <v>4</v>
      </c>
      <c r="D61" s="80"/>
    </row>
    <row r="62" spans="1:4" ht="15">
      <c r="A62" s="71" t="s">
        <v>586</v>
      </c>
      <c r="B62" s="79">
        <v>6</v>
      </c>
      <c r="C62" s="79">
        <v>6</v>
      </c>
      <c r="D62" s="80"/>
    </row>
    <row r="63" spans="1:4" ht="15">
      <c r="A63" s="71" t="s">
        <v>586</v>
      </c>
      <c r="B63" s="79">
        <v>8</v>
      </c>
      <c r="C63" s="79">
        <v>8</v>
      </c>
      <c r="D63" s="80"/>
    </row>
    <row r="64" spans="1:4" ht="15">
      <c r="A64" s="71" t="s">
        <v>586</v>
      </c>
      <c r="B64" s="79">
        <v>12</v>
      </c>
      <c r="C64" s="79">
        <v>12</v>
      </c>
      <c r="D64" s="80"/>
    </row>
    <row r="65" spans="1:4" ht="15">
      <c r="A65" s="71" t="s">
        <v>586</v>
      </c>
      <c r="B65" s="79">
        <v>15</v>
      </c>
      <c r="C65" s="79">
        <v>15</v>
      </c>
      <c r="D65" s="80"/>
    </row>
    <row r="66" spans="1:4" ht="15">
      <c r="A66" s="71" t="s">
        <v>586</v>
      </c>
      <c r="B66" s="79">
        <v>25</v>
      </c>
      <c r="C66" s="79">
        <v>25</v>
      </c>
      <c r="D66" s="80"/>
    </row>
    <row r="67" spans="1:4" ht="15">
      <c r="A67" s="69" t="s">
        <v>541</v>
      </c>
      <c r="B67" s="79" t="s">
        <v>542</v>
      </c>
      <c r="C67" s="79" t="s">
        <v>542</v>
      </c>
      <c r="D67" s="80"/>
    </row>
    <row r="68" spans="1:4" ht="15">
      <c r="A68" s="69" t="s">
        <v>541</v>
      </c>
      <c r="B68" s="79" t="s">
        <v>543</v>
      </c>
      <c r="C68" s="79" t="s">
        <v>543</v>
      </c>
      <c r="D68" s="80"/>
    </row>
    <row r="69" spans="1:4" ht="15">
      <c r="A69" s="69" t="s">
        <v>541</v>
      </c>
      <c r="B69" s="79" t="s">
        <v>544</v>
      </c>
      <c r="C69" s="79" t="s">
        <v>544</v>
      </c>
      <c r="D69" s="80"/>
    </row>
    <row r="70" spans="1:4" ht="15">
      <c r="A70" s="69" t="s">
        <v>687</v>
      </c>
      <c r="B70" s="79" t="s">
        <v>1255</v>
      </c>
      <c r="C70" s="79" t="s">
        <v>1255</v>
      </c>
      <c r="D70" s="80"/>
    </row>
    <row r="71" spans="1:4" ht="15">
      <c r="A71" s="69" t="s">
        <v>687</v>
      </c>
      <c r="B71" s="79" t="s">
        <v>1256</v>
      </c>
      <c r="C71" s="79" t="s">
        <v>1256</v>
      </c>
      <c r="D71" s="80"/>
    </row>
    <row r="72" spans="1:4" ht="15">
      <c r="A72" s="69" t="s">
        <v>687</v>
      </c>
      <c r="B72" s="79" t="s">
        <v>87</v>
      </c>
      <c r="C72" s="79" t="s">
        <v>87</v>
      </c>
      <c r="D72" s="80"/>
    </row>
    <row r="73" spans="1:4" ht="15">
      <c r="A73" s="69" t="s">
        <v>687</v>
      </c>
      <c r="B73" s="79" t="s">
        <v>2115</v>
      </c>
      <c r="C73" s="79" t="s">
        <v>2115</v>
      </c>
      <c r="D73" s="80"/>
    </row>
    <row r="74" spans="1:4" ht="15">
      <c r="A74" s="69" t="s">
        <v>841</v>
      </c>
      <c r="B74" s="77" t="s">
        <v>208</v>
      </c>
      <c r="C74" s="77" t="s">
        <v>208</v>
      </c>
      <c r="D74" s="78"/>
    </row>
    <row r="75" spans="1:4" ht="15">
      <c r="A75" s="69" t="s">
        <v>841</v>
      </c>
      <c r="B75" s="77" t="s">
        <v>831</v>
      </c>
      <c r="C75" s="77" t="s">
        <v>831</v>
      </c>
      <c r="D75" s="78"/>
    </row>
    <row r="76" spans="1:4" ht="15">
      <c r="A76" s="69" t="s">
        <v>841</v>
      </c>
      <c r="B76" s="77" t="s">
        <v>842</v>
      </c>
      <c r="C76" s="77" t="s">
        <v>842</v>
      </c>
      <c r="D76" s="78"/>
    </row>
    <row r="77" spans="1:4" ht="15">
      <c r="A77" s="69" t="s">
        <v>841</v>
      </c>
      <c r="B77" s="77" t="s">
        <v>843</v>
      </c>
      <c r="C77" s="77" t="s">
        <v>843</v>
      </c>
      <c r="D77" s="78"/>
    </row>
    <row r="78" spans="1:4" ht="15">
      <c r="A78" s="69" t="s">
        <v>1947</v>
      </c>
      <c r="B78" s="77" t="s">
        <v>549</v>
      </c>
      <c r="C78" s="77" t="s">
        <v>549</v>
      </c>
      <c r="D78" s="80"/>
    </row>
    <row r="79" spans="1:4" ht="15">
      <c r="A79" s="69" t="s">
        <v>1947</v>
      </c>
      <c r="B79" s="77" t="s">
        <v>731</v>
      </c>
      <c r="C79" s="77" t="s">
        <v>731</v>
      </c>
      <c r="D79" s="80"/>
    </row>
    <row r="80" spans="1:4" ht="15">
      <c r="A80" s="69" t="s">
        <v>1947</v>
      </c>
      <c r="B80" s="101" t="s">
        <v>732</v>
      </c>
      <c r="C80" s="77" t="s">
        <v>732</v>
      </c>
      <c r="D80" s="78"/>
    </row>
    <row r="81" spans="1:4" ht="15">
      <c r="A81" s="69" t="s">
        <v>1947</v>
      </c>
      <c r="B81" s="101" t="s">
        <v>797</v>
      </c>
      <c r="C81" s="77" t="s">
        <v>797</v>
      </c>
      <c r="D81" s="78"/>
    </row>
    <row r="82" spans="1:4" ht="15">
      <c r="A82" s="69" t="s">
        <v>257</v>
      </c>
      <c r="B82" s="69" t="s">
        <v>937</v>
      </c>
      <c r="C82" s="69" t="s">
        <v>937</v>
      </c>
      <c r="D82" s="78"/>
    </row>
    <row r="83" spans="1:4" ht="15">
      <c r="A83" s="69" t="s">
        <v>257</v>
      </c>
      <c r="B83" s="69" t="s">
        <v>938</v>
      </c>
      <c r="C83" s="69" t="s">
        <v>938</v>
      </c>
      <c r="D83" s="78"/>
    </row>
    <row r="84" spans="1:4" ht="15">
      <c r="A84" s="69" t="s">
        <v>257</v>
      </c>
      <c r="B84" s="69" t="s">
        <v>939</v>
      </c>
      <c r="C84" s="69" t="s">
        <v>939</v>
      </c>
      <c r="D84" s="78"/>
    </row>
    <row r="85" spans="1:4" ht="15">
      <c r="A85" s="69" t="s">
        <v>257</v>
      </c>
      <c r="B85" s="69" t="s">
        <v>940</v>
      </c>
      <c r="C85" s="69" t="s">
        <v>940</v>
      </c>
      <c r="D85" s="78"/>
    </row>
    <row r="86" spans="1:4" ht="15">
      <c r="A86" s="69" t="s">
        <v>257</v>
      </c>
      <c r="B86" s="69" t="s">
        <v>941</v>
      </c>
      <c r="C86" s="69" t="s">
        <v>941</v>
      </c>
      <c r="D86" s="78"/>
    </row>
    <row r="87" spans="1:4" ht="15">
      <c r="A87" s="69" t="s">
        <v>257</v>
      </c>
      <c r="B87" s="69" t="s">
        <v>942</v>
      </c>
      <c r="C87" s="69" t="s">
        <v>942</v>
      </c>
      <c r="D87" s="78"/>
    </row>
    <row r="88" spans="1:4" ht="15">
      <c r="A88" s="69" t="s">
        <v>257</v>
      </c>
      <c r="B88" s="69" t="s">
        <v>943</v>
      </c>
      <c r="C88" s="69" t="s">
        <v>943</v>
      </c>
      <c r="D88" s="78"/>
    </row>
    <row r="89" spans="1:4" ht="15">
      <c r="A89" s="69" t="s">
        <v>257</v>
      </c>
      <c r="B89" s="69" t="s">
        <v>944</v>
      </c>
      <c r="C89" s="69" t="s">
        <v>944</v>
      </c>
      <c r="D89" s="78"/>
    </row>
    <row r="90" spans="1:4" ht="15">
      <c r="A90" s="69" t="s">
        <v>257</v>
      </c>
      <c r="B90" s="69" t="s">
        <v>945</v>
      </c>
      <c r="C90" s="69" t="s">
        <v>945</v>
      </c>
      <c r="D90" s="78"/>
    </row>
    <row r="91" spans="1:4" ht="15">
      <c r="A91" s="69" t="s">
        <v>257</v>
      </c>
      <c r="B91" s="69" t="s">
        <v>946</v>
      </c>
      <c r="C91" s="69" t="s">
        <v>946</v>
      </c>
      <c r="D91" s="78"/>
    </row>
    <row r="92" spans="1:4" ht="15">
      <c r="A92" s="69" t="s">
        <v>257</v>
      </c>
      <c r="B92" s="69" t="s">
        <v>947</v>
      </c>
      <c r="C92" s="69" t="s">
        <v>947</v>
      </c>
      <c r="D92" s="78"/>
    </row>
    <row r="93" spans="1:4" ht="15">
      <c r="A93" s="69" t="s">
        <v>257</v>
      </c>
      <c r="B93" s="69" t="s">
        <v>948</v>
      </c>
      <c r="C93" s="69" t="s">
        <v>948</v>
      </c>
      <c r="D93" s="78"/>
    </row>
    <row r="94" spans="1:4" ht="15">
      <c r="A94" s="69" t="s">
        <v>257</v>
      </c>
      <c r="B94" s="69" t="s">
        <v>949</v>
      </c>
      <c r="C94" s="69" t="s">
        <v>949</v>
      </c>
      <c r="D94" s="78"/>
    </row>
    <row r="95" spans="1:4" ht="15">
      <c r="A95" s="69" t="s">
        <v>257</v>
      </c>
      <c r="B95" s="69" t="s">
        <v>950</v>
      </c>
      <c r="C95" s="69" t="s">
        <v>950</v>
      </c>
      <c r="D95" s="78"/>
    </row>
    <row r="96" spans="1:4" ht="15">
      <c r="A96" s="69" t="s">
        <v>257</v>
      </c>
      <c r="B96" s="69" t="s">
        <v>951</v>
      </c>
      <c r="C96" s="69" t="s">
        <v>951</v>
      </c>
      <c r="D96" s="78"/>
    </row>
    <row r="97" spans="1:4" ht="15">
      <c r="A97" s="69" t="s">
        <v>257</v>
      </c>
      <c r="B97" s="69" t="s">
        <v>952</v>
      </c>
      <c r="C97" s="69" t="s">
        <v>952</v>
      </c>
      <c r="D97" s="78"/>
    </row>
    <row r="98" spans="1:4" ht="15">
      <c r="A98" s="69" t="s">
        <v>257</v>
      </c>
      <c r="B98" s="69" t="s">
        <v>953</v>
      </c>
      <c r="C98" s="69" t="s">
        <v>953</v>
      </c>
      <c r="D98" s="78"/>
    </row>
    <row r="99" spans="1:4" ht="15">
      <c r="A99" s="69" t="s">
        <v>257</v>
      </c>
      <c r="B99" s="69" t="s">
        <v>954</v>
      </c>
      <c r="C99" s="69" t="s">
        <v>954</v>
      </c>
      <c r="D99" s="78"/>
    </row>
    <row r="100" spans="1:4" ht="15">
      <c r="A100" s="69" t="s">
        <v>257</v>
      </c>
      <c r="B100" s="69" t="s">
        <v>955</v>
      </c>
      <c r="C100" s="69" t="s">
        <v>955</v>
      </c>
      <c r="D100" s="78"/>
    </row>
    <row r="101" spans="1:4" ht="15">
      <c r="A101" s="69" t="s">
        <v>257</v>
      </c>
      <c r="B101" s="69" t="s">
        <v>956</v>
      </c>
      <c r="C101" s="69" t="s">
        <v>956</v>
      </c>
      <c r="D101" s="78"/>
    </row>
    <row r="102" spans="1:4" ht="15">
      <c r="A102" s="69" t="s">
        <v>257</v>
      </c>
      <c r="B102" s="69" t="s">
        <v>957</v>
      </c>
      <c r="C102" s="69" t="s">
        <v>957</v>
      </c>
      <c r="D102" s="78"/>
    </row>
    <row r="103" spans="1:4" ht="15">
      <c r="A103" s="69" t="s">
        <v>257</v>
      </c>
      <c r="B103" s="69" t="s">
        <v>958</v>
      </c>
      <c r="C103" s="69" t="s">
        <v>958</v>
      </c>
      <c r="D103" s="78"/>
    </row>
    <row r="104" spans="1:4" ht="15">
      <c r="A104" s="69" t="s">
        <v>257</v>
      </c>
      <c r="B104" s="69" t="s">
        <v>959</v>
      </c>
      <c r="C104" s="69" t="s">
        <v>959</v>
      </c>
      <c r="D104" s="78"/>
    </row>
    <row r="105" spans="1:4" ht="15">
      <c r="A105" s="69" t="s">
        <v>257</v>
      </c>
      <c r="B105" s="69" t="s">
        <v>960</v>
      </c>
      <c r="C105" s="69" t="s">
        <v>960</v>
      </c>
      <c r="D105" s="78"/>
    </row>
    <row r="106" spans="1:4" ht="15">
      <c r="A106" s="69" t="s">
        <v>257</v>
      </c>
      <c r="B106" s="69" t="s">
        <v>961</v>
      </c>
      <c r="C106" s="69" t="s">
        <v>961</v>
      </c>
      <c r="D106" s="78"/>
    </row>
    <row r="107" spans="1:4" ht="15">
      <c r="A107" s="69" t="s">
        <v>257</v>
      </c>
      <c r="B107" s="69" t="s">
        <v>962</v>
      </c>
      <c r="C107" s="69" t="s">
        <v>962</v>
      </c>
      <c r="D107" s="78"/>
    </row>
    <row r="108" spans="1:4" ht="15">
      <c r="A108" s="69" t="s">
        <v>257</v>
      </c>
      <c r="B108" s="69" t="s">
        <v>963</v>
      </c>
      <c r="C108" s="69" t="s">
        <v>963</v>
      </c>
      <c r="D108" s="78"/>
    </row>
    <row r="109" spans="1:4" ht="15">
      <c r="A109" s="69" t="s">
        <v>257</v>
      </c>
      <c r="B109" s="69" t="s">
        <v>964</v>
      </c>
      <c r="C109" s="69" t="s">
        <v>964</v>
      </c>
      <c r="D109" s="78"/>
    </row>
    <row r="110" spans="1:4" ht="15">
      <c r="A110" s="69" t="s">
        <v>257</v>
      </c>
      <c r="B110" s="69" t="s">
        <v>965</v>
      </c>
      <c r="C110" s="69" t="s">
        <v>965</v>
      </c>
      <c r="D110" s="78"/>
    </row>
    <row r="111" spans="1:4" ht="15">
      <c r="A111" s="69" t="s">
        <v>257</v>
      </c>
      <c r="B111" s="69" t="s">
        <v>966</v>
      </c>
      <c r="C111" s="69" t="s">
        <v>966</v>
      </c>
      <c r="D111" s="78"/>
    </row>
    <row r="112" spans="1:4" ht="15">
      <c r="A112" s="69" t="s">
        <v>257</v>
      </c>
      <c r="B112" s="69" t="s">
        <v>967</v>
      </c>
      <c r="C112" s="69" t="s">
        <v>967</v>
      </c>
      <c r="D112" s="78"/>
    </row>
    <row r="113" spans="1:4" ht="15">
      <c r="A113" s="69" t="s">
        <v>257</v>
      </c>
      <c r="B113" s="69" t="s">
        <v>968</v>
      </c>
      <c r="C113" s="69" t="s">
        <v>968</v>
      </c>
      <c r="D113" s="78"/>
    </row>
    <row r="114" spans="1:4" ht="15">
      <c r="A114" s="69" t="s">
        <v>257</v>
      </c>
      <c r="B114" s="69" t="s">
        <v>969</v>
      </c>
      <c r="C114" s="69" t="s">
        <v>969</v>
      </c>
      <c r="D114" s="78"/>
    </row>
    <row r="115" spans="1:4" ht="15">
      <c r="A115" s="69" t="s">
        <v>257</v>
      </c>
      <c r="B115" s="69" t="s">
        <v>970</v>
      </c>
      <c r="C115" s="69" t="s">
        <v>970</v>
      </c>
      <c r="D115" s="78"/>
    </row>
    <row r="116" spans="1:4" ht="15">
      <c r="A116" s="69" t="s">
        <v>257</v>
      </c>
      <c r="B116" s="69" t="s">
        <v>971</v>
      </c>
      <c r="C116" s="69" t="s">
        <v>971</v>
      </c>
      <c r="D116" s="78"/>
    </row>
    <row r="117" spans="1:4" ht="15">
      <c r="A117" s="69" t="s">
        <v>257</v>
      </c>
      <c r="B117" s="69" t="s">
        <v>972</v>
      </c>
      <c r="C117" s="69" t="s">
        <v>972</v>
      </c>
      <c r="D117" s="78"/>
    </row>
    <row r="118" spans="1:4" ht="15">
      <c r="A118" s="69" t="s">
        <v>257</v>
      </c>
      <c r="B118" s="69" t="s">
        <v>973</v>
      </c>
      <c r="C118" s="69" t="s">
        <v>973</v>
      </c>
      <c r="D118" s="78"/>
    </row>
    <row r="119" spans="1:4" ht="15">
      <c r="A119" s="69" t="s">
        <v>257</v>
      </c>
      <c r="B119" s="69" t="s">
        <v>974</v>
      </c>
      <c r="C119" s="69" t="s">
        <v>974</v>
      </c>
      <c r="D119" s="78"/>
    </row>
    <row r="120" spans="1:4" ht="15">
      <c r="A120" s="69" t="s">
        <v>257</v>
      </c>
      <c r="B120" s="69" t="s">
        <v>975</v>
      </c>
      <c r="C120" s="69" t="s">
        <v>975</v>
      </c>
      <c r="D120" s="78"/>
    </row>
    <row r="121" spans="1:4" ht="15">
      <c r="A121" s="69" t="s">
        <v>257</v>
      </c>
      <c r="B121" s="69" t="s">
        <v>976</v>
      </c>
      <c r="C121" s="69" t="s">
        <v>976</v>
      </c>
      <c r="D121" s="78"/>
    </row>
    <row r="122" spans="1:4" ht="15">
      <c r="A122" s="69" t="s">
        <v>257</v>
      </c>
      <c r="B122" s="69" t="s">
        <v>977</v>
      </c>
      <c r="C122" s="69" t="s">
        <v>977</v>
      </c>
      <c r="D122" s="78"/>
    </row>
    <row r="123" spans="1:4" ht="15">
      <c r="A123" s="69" t="s">
        <v>257</v>
      </c>
      <c r="B123" s="69" t="s">
        <v>978</v>
      </c>
      <c r="C123" s="69" t="s">
        <v>978</v>
      </c>
      <c r="D123" s="78"/>
    </row>
    <row r="124" spans="1:4" ht="15">
      <c r="A124" s="69" t="s">
        <v>257</v>
      </c>
      <c r="B124" s="69" t="s">
        <v>979</v>
      </c>
      <c r="C124" s="69" t="s">
        <v>979</v>
      </c>
      <c r="D124" s="78"/>
    </row>
    <row r="125" spans="1:4" ht="15">
      <c r="A125" s="69" t="s">
        <v>257</v>
      </c>
      <c r="B125" s="69" t="s">
        <v>980</v>
      </c>
      <c r="C125" s="69" t="s">
        <v>980</v>
      </c>
      <c r="D125" s="78"/>
    </row>
    <row r="126" spans="1:4" ht="15">
      <c r="A126" s="69" t="s">
        <v>257</v>
      </c>
      <c r="B126" s="69" t="s">
        <v>981</v>
      </c>
      <c r="C126" s="69" t="s">
        <v>981</v>
      </c>
      <c r="D126" s="78"/>
    </row>
    <row r="127" spans="1:4" ht="15">
      <c r="A127" s="69" t="s">
        <v>257</v>
      </c>
      <c r="B127" s="69" t="s">
        <v>982</v>
      </c>
      <c r="C127" s="69" t="s">
        <v>982</v>
      </c>
      <c r="D127" s="78"/>
    </row>
    <row r="128" spans="1:4" ht="15">
      <c r="A128" s="69" t="s">
        <v>257</v>
      </c>
      <c r="B128" s="69" t="s">
        <v>983</v>
      </c>
      <c r="C128" s="69" t="s">
        <v>983</v>
      </c>
      <c r="D128" s="78"/>
    </row>
    <row r="129" spans="1:4" ht="15">
      <c r="A129" s="69" t="s">
        <v>257</v>
      </c>
      <c r="B129" s="69" t="s">
        <v>984</v>
      </c>
      <c r="C129" s="69" t="s">
        <v>984</v>
      </c>
      <c r="D129" s="78"/>
    </row>
    <row r="130" spans="1:4" ht="15">
      <c r="A130" s="69" t="s">
        <v>257</v>
      </c>
      <c r="B130" s="69" t="s">
        <v>985</v>
      </c>
      <c r="C130" s="69" t="s">
        <v>985</v>
      </c>
      <c r="D130" s="78"/>
    </row>
    <row r="131" spans="1:4" ht="15">
      <c r="A131" s="69" t="s">
        <v>257</v>
      </c>
      <c r="B131" s="69" t="s">
        <v>986</v>
      </c>
      <c r="C131" s="69" t="s">
        <v>986</v>
      </c>
      <c r="D131" s="78"/>
    </row>
    <row r="132" spans="1:4" ht="15">
      <c r="A132" s="69" t="s">
        <v>257</v>
      </c>
      <c r="B132" s="69" t="s">
        <v>987</v>
      </c>
      <c r="C132" s="69" t="s">
        <v>987</v>
      </c>
      <c r="D132" s="78"/>
    </row>
    <row r="133" spans="1:4" ht="15">
      <c r="A133" s="69" t="s">
        <v>257</v>
      </c>
      <c r="B133" s="69" t="s">
        <v>988</v>
      </c>
      <c r="C133" s="69" t="s">
        <v>988</v>
      </c>
      <c r="D133" s="78"/>
    </row>
    <row r="134" spans="1:4" ht="15">
      <c r="A134" s="69" t="s">
        <v>257</v>
      </c>
      <c r="B134" s="69" t="s">
        <v>989</v>
      </c>
      <c r="C134" s="69" t="s">
        <v>989</v>
      </c>
      <c r="D134" s="78"/>
    </row>
    <row r="135" spans="1:4" ht="15">
      <c r="A135" s="69" t="s">
        <v>257</v>
      </c>
      <c r="B135" s="69" t="s">
        <v>990</v>
      </c>
      <c r="C135" s="69" t="s">
        <v>990</v>
      </c>
      <c r="D135" s="78"/>
    </row>
    <row r="136" spans="1:4" ht="15">
      <c r="A136" s="69" t="s">
        <v>257</v>
      </c>
      <c r="B136" s="69" t="s">
        <v>991</v>
      </c>
      <c r="C136" s="69" t="s">
        <v>991</v>
      </c>
      <c r="D136" s="78"/>
    </row>
    <row r="137" spans="1:4" ht="15">
      <c r="A137" s="69" t="s">
        <v>257</v>
      </c>
      <c r="B137" s="69" t="s">
        <v>992</v>
      </c>
      <c r="C137" s="69" t="s">
        <v>992</v>
      </c>
      <c r="D137" s="78"/>
    </row>
    <row r="138" spans="1:4" ht="15">
      <c r="A138" s="69" t="s">
        <v>257</v>
      </c>
      <c r="B138" s="69" t="s">
        <v>993</v>
      </c>
      <c r="C138" s="69" t="s">
        <v>993</v>
      </c>
      <c r="D138" s="78"/>
    </row>
    <row r="139" spans="1:4" ht="15">
      <c r="A139" s="69" t="s">
        <v>257</v>
      </c>
      <c r="B139" s="69" t="s">
        <v>994</v>
      </c>
      <c r="C139" s="69" t="s">
        <v>994</v>
      </c>
      <c r="D139" s="78"/>
    </row>
    <row r="140" spans="1:4" ht="15">
      <c r="A140" s="69" t="s">
        <v>257</v>
      </c>
      <c r="B140" s="69" t="s">
        <v>995</v>
      </c>
      <c r="C140" s="69" t="s">
        <v>995</v>
      </c>
      <c r="D140" s="78"/>
    </row>
    <row r="141" spans="1:4" ht="15">
      <c r="A141" s="69" t="s">
        <v>257</v>
      </c>
      <c r="B141" s="69" t="s">
        <v>996</v>
      </c>
      <c r="C141" s="69" t="s">
        <v>996</v>
      </c>
      <c r="D141" s="78"/>
    </row>
    <row r="142" spans="1:4" ht="15">
      <c r="A142" s="69" t="s">
        <v>257</v>
      </c>
      <c r="B142" s="69" t="s">
        <v>997</v>
      </c>
      <c r="C142" s="69" t="s">
        <v>997</v>
      </c>
      <c r="D142" s="78"/>
    </row>
    <row r="143" spans="1:4" ht="15">
      <c r="A143" s="69" t="s">
        <v>257</v>
      </c>
      <c r="B143" s="69" t="s">
        <v>998</v>
      </c>
      <c r="C143" s="69" t="s">
        <v>998</v>
      </c>
      <c r="D143" s="78"/>
    </row>
    <row r="144" spans="1:4" ht="15">
      <c r="A144" s="69" t="s">
        <v>257</v>
      </c>
      <c r="B144" s="69" t="s">
        <v>999</v>
      </c>
      <c r="C144" s="69" t="s">
        <v>999</v>
      </c>
      <c r="D144" s="78"/>
    </row>
    <row r="145" spans="1:4" ht="15">
      <c r="A145" s="69" t="s">
        <v>257</v>
      </c>
      <c r="B145" s="69" t="s">
        <v>1000</v>
      </c>
      <c r="C145" s="69" t="s">
        <v>1000</v>
      </c>
      <c r="D145" s="78"/>
    </row>
    <row r="146" spans="1:4" ht="15">
      <c r="A146" s="69" t="s">
        <v>257</v>
      </c>
      <c r="B146" s="69" t="s">
        <v>1001</v>
      </c>
      <c r="C146" s="69" t="s">
        <v>1001</v>
      </c>
      <c r="D146" s="78"/>
    </row>
    <row r="147" spans="1:4" ht="15">
      <c r="A147" s="69" t="s">
        <v>257</v>
      </c>
      <c r="B147" s="69" t="s">
        <v>1002</v>
      </c>
      <c r="C147" s="69" t="s">
        <v>1002</v>
      </c>
      <c r="D147" s="78"/>
    </row>
    <row r="148" spans="1:4" ht="15">
      <c r="A148" s="69" t="s">
        <v>257</v>
      </c>
      <c r="B148" s="69" t="s">
        <v>1003</v>
      </c>
      <c r="C148" s="69" t="s">
        <v>1003</v>
      </c>
      <c r="D148" s="78"/>
    </row>
    <row r="149" spans="1:4" ht="15">
      <c r="A149" s="69" t="s">
        <v>257</v>
      </c>
      <c r="B149" s="69" t="s">
        <v>1004</v>
      </c>
      <c r="C149" s="69" t="s">
        <v>1004</v>
      </c>
      <c r="D149" s="78"/>
    </row>
    <row r="150" spans="1:4" ht="15">
      <c r="A150" s="69" t="s">
        <v>257</v>
      </c>
      <c r="B150" s="69" t="s">
        <v>1005</v>
      </c>
      <c r="C150" s="69" t="s">
        <v>1005</v>
      </c>
      <c r="D150" s="78"/>
    </row>
    <row r="151" spans="1:4" ht="15">
      <c r="A151" s="69" t="s">
        <v>257</v>
      </c>
      <c r="B151" s="69" t="s">
        <v>1006</v>
      </c>
      <c r="C151" s="69" t="s">
        <v>1006</v>
      </c>
      <c r="D151" s="78"/>
    </row>
    <row r="152" spans="1:4" ht="15">
      <c r="A152" s="69" t="s">
        <v>257</v>
      </c>
      <c r="B152" s="69" t="s">
        <v>1007</v>
      </c>
      <c r="C152" s="69" t="s">
        <v>1007</v>
      </c>
      <c r="D152" s="78"/>
    </row>
    <row r="153" spans="1:4" ht="15">
      <c r="A153" s="69" t="s">
        <v>257</v>
      </c>
      <c r="B153" s="69" t="s">
        <v>1008</v>
      </c>
      <c r="C153" s="69" t="s">
        <v>1008</v>
      </c>
      <c r="D153" s="78"/>
    </row>
    <row r="154" spans="1:4" ht="15">
      <c r="A154" s="69" t="s">
        <v>257</v>
      </c>
      <c r="B154" s="69" t="s">
        <v>1009</v>
      </c>
      <c r="C154" s="69" t="s">
        <v>1009</v>
      </c>
      <c r="D154" s="78"/>
    </row>
    <row r="155" spans="1:4" ht="15">
      <c r="A155" s="69" t="s">
        <v>257</v>
      </c>
      <c r="B155" s="69" t="s">
        <v>1010</v>
      </c>
      <c r="C155" s="69" t="s">
        <v>1010</v>
      </c>
      <c r="D155" s="78"/>
    </row>
    <row r="156" spans="1:4" ht="15">
      <c r="A156" s="69" t="s">
        <v>257</v>
      </c>
      <c r="B156" s="69" t="s">
        <v>1011</v>
      </c>
      <c r="C156" s="69" t="s">
        <v>1011</v>
      </c>
      <c r="D156" s="78"/>
    </row>
    <row r="157" spans="1:4" ht="15">
      <c r="A157" s="69" t="s">
        <v>257</v>
      </c>
      <c r="B157" s="69" t="s">
        <v>1012</v>
      </c>
      <c r="C157" s="69" t="s">
        <v>1012</v>
      </c>
      <c r="D157" s="78"/>
    </row>
    <row r="158" spans="1:4" ht="15">
      <c r="A158" s="69" t="s">
        <v>257</v>
      </c>
      <c r="B158" s="69" t="s">
        <v>1013</v>
      </c>
      <c r="C158" s="69" t="s">
        <v>1013</v>
      </c>
      <c r="D158" s="78"/>
    </row>
    <row r="159" spans="1:4" ht="15">
      <c r="A159" s="69" t="s">
        <v>257</v>
      </c>
      <c r="B159" s="69" t="s">
        <v>1014</v>
      </c>
      <c r="C159" s="69" t="s">
        <v>1014</v>
      </c>
      <c r="D159" s="78"/>
    </row>
    <row r="160" spans="1:4" ht="15">
      <c r="A160" s="69" t="s">
        <v>257</v>
      </c>
      <c r="B160" s="69" t="s">
        <v>1015</v>
      </c>
      <c r="C160" s="69" t="s">
        <v>1015</v>
      </c>
      <c r="D160" s="78"/>
    </row>
    <row r="161" spans="1:4" ht="15">
      <c r="A161" s="69" t="s">
        <v>257</v>
      </c>
      <c r="B161" s="69" t="s">
        <v>1016</v>
      </c>
      <c r="C161" s="69" t="s">
        <v>1016</v>
      </c>
      <c r="D161" s="78"/>
    </row>
    <row r="162" spans="1:4" ht="15">
      <c r="A162" s="69" t="s">
        <v>257</v>
      </c>
      <c r="B162" s="69" t="s">
        <v>1017</v>
      </c>
      <c r="C162" s="69" t="s">
        <v>1017</v>
      </c>
      <c r="D162" s="78"/>
    </row>
    <row r="163" spans="1:4" ht="15">
      <c r="A163" s="69" t="s">
        <v>257</v>
      </c>
      <c r="B163" s="69" t="s">
        <v>264</v>
      </c>
      <c r="C163" s="69" t="s">
        <v>264</v>
      </c>
      <c r="D163" s="78"/>
    </row>
    <row r="164" spans="1:4" ht="15">
      <c r="A164" s="69" t="s">
        <v>257</v>
      </c>
      <c r="B164" s="69" t="s">
        <v>1018</v>
      </c>
      <c r="C164" s="69" t="s">
        <v>1018</v>
      </c>
      <c r="D164" s="78"/>
    </row>
    <row r="165" spans="1:4" ht="15">
      <c r="A165" s="69" t="s">
        <v>257</v>
      </c>
      <c r="B165" s="69" t="s">
        <v>1019</v>
      </c>
      <c r="C165" s="69" t="s">
        <v>1019</v>
      </c>
      <c r="D165" s="78"/>
    </row>
    <row r="166" spans="1:4" ht="15">
      <c r="A166" s="69" t="s">
        <v>257</v>
      </c>
      <c r="B166" s="69" t="s">
        <v>1020</v>
      </c>
      <c r="C166" s="69" t="s">
        <v>1020</v>
      </c>
      <c r="D166" s="78"/>
    </row>
    <row r="167" spans="1:4" ht="15">
      <c r="A167" s="69" t="s">
        <v>257</v>
      </c>
      <c r="B167" s="69" t="s">
        <v>1021</v>
      </c>
      <c r="C167" s="69" t="s">
        <v>1021</v>
      </c>
      <c r="D167" s="78"/>
    </row>
    <row r="168" spans="1:4" ht="15">
      <c r="A168" s="69" t="s">
        <v>257</v>
      </c>
      <c r="B168" s="69" t="s">
        <v>1022</v>
      </c>
      <c r="C168" s="69" t="s">
        <v>1022</v>
      </c>
      <c r="D168" s="78"/>
    </row>
    <row r="169" spans="1:4" ht="15">
      <c r="A169" s="69" t="s">
        <v>257</v>
      </c>
      <c r="B169" s="69" t="s">
        <v>1023</v>
      </c>
      <c r="C169" s="69" t="s">
        <v>1023</v>
      </c>
      <c r="D169" s="78"/>
    </row>
    <row r="170" spans="1:4" ht="15">
      <c r="A170" s="69" t="s">
        <v>257</v>
      </c>
      <c r="B170" s="69" t="s">
        <v>1024</v>
      </c>
      <c r="C170" s="69" t="s">
        <v>1024</v>
      </c>
      <c r="D170" s="78"/>
    </row>
    <row r="171" spans="1:4" ht="15">
      <c r="A171" s="69" t="s">
        <v>257</v>
      </c>
      <c r="B171" s="69" t="s">
        <v>1025</v>
      </c>
      <c r="C171" s="69" t="s">
        <v>1025</v>
      </c>
      <c r="D171" s="78"/>
    </row>
    <row r="172" spans="1:4" ht="15">
      <c r="A172" s="69" t="s">
        <v>257</v>
      </c>
      <c r="B172" s="69" t="s">
        <v>1026</v>
      </c>
      <c r="C172" s="69" t="s">
        <v>1026</v>
      </c>
      <c r="D172" s="78"/>
    </row>
    <row r="173" spans="1:4" ht="15">
      <c r="A173" s="69" t="s">
        <v>257</v>
      </c>
      <c r="B173" s="69" t="s">
        <v>1027</v>
      </c>
      <c r="C173" s="69" t="s">
        <v>1027</v>
      </c>
      <c r="D173" s="78"/>
    </row>
    <row r="174" spans="1:4" ht="15">
      <c r="A174" s="69" t="s">
        <v>257</v>
      </c>
      <c r="B174" s="69" t="s">
        <v>1028</v>
      </c>
      <c r="C174" s="69" t="s">
        <v>1028</v>
      </c>
      <c r="D174" s="78"/>
    </row>
    <row r="175" spans="1:4" ht="15">
      <c r="A175" s="69" t="s">
        <v>257</v>
      </c>
      <c r="B175" s="69" t="s">
        <v>1029</v>
      </c>
      <c r="C175" s="69" t="s">
        <v>1029</v>
      </c>
      <c r="D175" s="78"/>
    </row>
    <row r="176" spans="1:4" ht="15">
      <c r="A176" s="69" t="s">
        <v>257</v>
      </c>
      <c r="B176" s="69" t="s">
        <v>1030</v>
      </c>
      <c r="C176" s="69" t="s">
        <v>1030</v>
      </c>
      <c r="D176" s="78"/>
    </row>
    <row r="177" spans="1:4" ht="15">
      <c r="A177" s="69" t="s">
        <v>257</v>
      </c>
      <c r="B177" s="69" t="s">
        <v>1031</v>
      </c>
      <c r="C177" s="69" t="s">
        <v>1031</v>
      </c>
      <c r="D177" s="78"/>
    </row>
    <row r="178" spans="1:4" ht="15">
      <c r="A178" s="69" t="s">
        <v>257</v>
      </c>
      <c r="B178" s="69" t="s">
        <v>1032</v>
      </c>
      <c r="C178" s="69" t="s">
        <v>1032</v>
      </c>
      <c r="D178" s="78"/>
    </row>
    <row r="179" spans="1:4" ht="15">
      <c r="A179" s="69" t="s">
        <v>257</v>
      </c>
      <c r="B179" s="69" t="s">
        <v>1033</v>
      </c>
      <c r="C179" s="69" t="s">
        <v>1033</v>
      </c>
      <c r="D179" s="78"/>
    </row>
    <row r="180" spans="1:4" ht="15">
      <c r="A180" s="69" t="s">
        <v>257</v>
      </c>
      <c r="B180" s="69" t="s">
        <v>1034</v>
      </c>
      <c r="C180" s="69" t="s">
        <v>1034</v>
      </c>
      <c r="D180" s="78"/>
    </row>
    <row r="181" spans="1:4" ht="15">
      <c r="A181" s="69" t="s">
        <v>257</v>
      </c>
      <c r="B181" s="69" t="s">
        <v>1035</v>
      </c>
      <c r="C181" s="69" t="s">
        <v>1035</v>
      </c>
      <c r="D181" s="78"/>
    </row>
    <row r="182" spans="1:4" ht="15">
      <c r="A182" s="69" t="s">
        <v>257</v>
      </c>
      <c r="B182" s="69" t="s">
        <v>1036</v>
      </c>
      <c r="C182" s="69" t="s">
        <v>1036</v>
      </c>
      <c r="D182" s="78"/>
    </row>
    <row r="183" spans="1:4" ht="15">
      <c r="A183" s="69" t="s">
        <v>257</v>
      </c>
      <c r="B183" s="69" t="s">
        <v>1037</v>
      </c>
      <c r="C183" s="69" t="s">
        <v>1037</v>
      </c>
      <c r="D183" s="78"/>
    </row>
    <row r="184" spans="1:4" ht="15">
      <c r="A184" s="69" t="s">
        <v>257</v>
      </c>
      <c r="B184" s="69" t="s">
        <v>1038</v>
      </c>
      <c r="C184" s="69" t="s">
        <v>1038</v>
      </c>
      <c r="D184" s="78"/>
    </row>
    <row r="185" spans="1:4" ht="15">
      <c r="A185" s="69" t="s">
        <v>257</v>
      </c>
      <c r="B185" s="69" t="s">
        <v>1039</v>
      </c>
      <c r="C185" s="69" t="s">
        <v>1039</v>
      </c>
      <c r="D185" s="78"/>
    </row>
    <row r="186" spans="1:4" ht="15">
      <c r="A186" s="69" t="s">
        <v>257</v>
      </c>
      <c r="B186" s="69" t="s">
        <v>1040</v>
      </c>
      <c r="C186" s="69" t="s">
        <v>1040</v>
      </c>
      <c r="D186" s="78"/>
    </row>
    <row r="187" spans="1:4" ht="15">
      <c r="A187" s="69" t="s">
        <v>257</v>
      </c>
      <c r="B187" s="69" t="s">
        <v>1041</v>
      </c>
      <c r="C187" s="69" t="s">
        <v>1041</v>
      </c>
      <c r="D187" s="78"/>
    </row>
    <row r="188" spans="1:4" ht="15">
      <c r="A188" s="69" t="s">
        <v>257</v>
      </c>
      <c r="B188" s="69" t="s">
        <v>1042</v>
      </c>
      <c r="C188" s="69" t="s">
        <v>1042</v>
      </c>
      <c r="D188" s="78"/>
    </row>
    <row r="189" spans="1:4" ht="15">
      <c r="A189" s="69" t="s">
        <v>257</v>
      </c>
      <c r="B189" s="69" t="s">
        <v>1043</v>
      </c>
      <c r="C189" s="69" t="s">
        <v>1043</v>
      </c>
      <c r="D189" s="78"/>
    </row>
    <row r="190" spans="1:4" ht="15">
      <c r="A190" s="69" t="s">
        <v>257</v>
      </c>
      <c r="B190" s="69" t="s">
        <v>1044</v>
      </c>
      <c r="C190" s="69" t="s">
        <v>1044</v>
      </c>
      <c r="D190" s="78"/>
    </row>
    <row r="191" spans="1:4" ht="15">
      <c r="A191" s="69" t="s">
        <v>257</v>
      </c>
      <c r="B191" s="69" t="s">
        <v>1045</v>
      </c>
      <c r="C191" s="69" t="s">
        <v>1045</v>
      </c>
      <c r="D191" s="78"/>
    </row>
    <row r="192" spans="1:4" ht="15">
      <c r="A192" s="69" t="s">
        <v>257</v>
      </c>
      <c r="B192" s="69" t="s">
        <v>1046</v>
      </c>
      <c r="C192" s="69" t="s">
        <v>1046</v>
      </c>
      <c r="D192" s="78"/>
    </row>
    <row r="193" spans="1:4" ht="15">
      <c r="A193" s="69" t="s">
        <v>257</v>
      </c>
      <c r="B193" s="69" t="s">
        <v>1047</v>
      </c>
      <c r="C193" s="69" t="s">
        <v>1047</v>
      </c>
      <c r="D193" s="78"/>
    </row>
    <row r="194" spans="1:4" ht="15">
      <c r="A194" s="69" t="s">
        <v>257</v>
      </c>
      <c r="B194" s="69" t="s">
        <v>1048</v>
      </c>
      <c r="C194" s="69" t="s">
        <v>1048</v>
      </c>
      <c r="D194" s="78"/>
    </row>
    <row r="195" spans="1:4" ht="15">
      <c r="A195" s="69" t="s">
        <v>257</v>
      </c>
      <c r="B195" s="69" t="s">
        <v>1049</v>
      </c>
      <c r="C195" s="69" t="s">
        <v>1049</v>
      </c>
      <c r="D195" s="78"/>
    </row>
    <row r="196" spans="1:4" ht="15">
      <c r="A196" s="69" t="s">
        <v>257</v>
      </c>
      <c r="B196" s="69" t="s">
        <v>1050</v>
      </c>
      <c r="C196" s="69" t="s">
        <v>1050</v>
      </c>
      <c r="D196" s="78"/>
    </row>
    <row r="197" spans="1:4" ht="15">
      <c r="A197" s="69" t="s">
        <v>257</v>
      </c>
      <c r="B197" s="69" t="s">
        <v>1051</v>
      </c>
      <c r="C197" s="69" t="s">
        <v>1051</v>
      </c>
      <c r="D197" s="78"/>
    </row>
    <row r="198" spans="1:4" ht="15">
      <c r="A198" s="69" t="s">
        <v>257</v>
      </c>
      <c r="B198" s="69" t="s">
        <v>1052</v>
      </c>
      <c r="C198" s="69" t="s">
        <v>1052</v>
      </c>
      <c r="D198" s="78"/>
    </row>
    <row r="199" spans="1:4" ht="15">
      <c r="A199" s="69" t="s">
        <v>257</v>
      </c>
      <c r="B199" s="69" t="s">
        <v>1053</v>
      </c>
      <c r="C199" s="69" t="s">
        <v>1053</v>
      </c>
      <c r="D199" s="78"/>
    </row>
    <row r="200" spans="1:4" ht="15">
      <c r="A200" s="69" t="s">
        <v>257</v>
      </c>
      <c r="B200" s="69" t="s">
        <v>1054</v>
      </c>
      <c r="C200" s="69" t="s">
        <v>1054</v>
      </c>
      <c r="D200" s="78"/>
    </row>
    <row r="201" spans="1:4" ht="15">
      <c r="A201" s="69" t="s">
        <v>257</v>
      </c>
      <c r="B201" s="69" t="s">
        <v>1055</v>
      </c>
      <c r="C201" s="69" t="s">
        <v>1055</v>
      </c>
      <c r="D201" s="78"/>
    </row>
    <row r="202" spans="1:4" ht="15">
      <c r="A202" s="69" t="s">
        <v>257</v>
      </c>
      <c r="B202" s="69" t="s">
        <v>1056</v>
      </c>
      <c r="C202" s="69" t="s">
        <v>1056</v>
      </c>
      <c r="D202" s="78"/>
    </row>
    <row r="203" spans="1:4" ht="15">
      <c r="A203" s="69" t="s">
        <v>257</v>
      </c>
      <c r="B203" s="69" t="s">
        <v>1057</v>
      </c>
      <c r="C203" s="69" t="s">
        <v>1057</v>
      </c>
      <c r="D203" s="78"/>
    </row>
    <row r="204" spans="1:4" ht="15">
      <c r="A204" s="69" t="s">
        <v>257</v>
      </c>
      <c r="B204" s="69" t="s">
        <v>1058</v>
      </c>
      <c r="C204" s="69" t="s">
        <v>1058</v>
      </c>
      <c r="D204" s="78"/>
    </row>
    <row r="205" spans="1:4" ht="15">
      <c r="A205" s="69" t="s">
        <v>257</v>
      </c>
      <c r="B205" s="69" t="s">
        <v>1059</v>
      </c>
      <c r="C205" s="69" t="s">
        <v>1059</v>
      </c>
      <c r="D205" s="78"/>
    </row>
    <row r="206" spans="1:4" ht="15">
      <c r="A206" s="69" t="s">
        <v>257</v>
      </c>
      <c r="B206" s="69" t="s">
        <v>1060</v>
      </c>
      <c r="C206" s="69" t="s">
        <v>1060</v>
      </c>
      <c r="D206" s="78"/>
    </row>
    <row r="207" spans="1:4" ht="15">
      <c r="A207" s="69" t="s">
        <v>257</v>
      </c>
      <c r="B207" s="69" t="s">
        <v>1061</v>
      </c>
      <c r="C207" s="69" t="s">
        <v>1061</v>
      </c>
      <c r="D207" s="78"/>
    </row>
    <row r="208" spans="1:4" ht="15">
      <c r="A208" s="69" t="s">
        <v>257</v>
      </c>
      <c r="B208" s="69" t="s">
        <v>1062</v>
      </c>
      <c r="C208" s="69" t="s">
        <v>1062</v>
      </c>
      <c r="D208" s="78"/>
    </row>
    <row r="209" spans="1:4" ht="15">
      <c r="A209" s="69" t="s">
        <v>257</v>
      </c>
      <c r="B209" s="69" t="s">
        <v>1063</v>
      </c>
      <c r="C209" s="69" t="s">
        <v>1063</v>
      </c>
      <c r="D209" s="78"/>
    </row>
    <row r="210" spans="1:4" ht="15">
      <c r="A210" s="69" t="s">
        <v>257</v>
      </c>
      <c r="B210" s="69" t="s">
        <v>1064</v>
      </c>
      <c r="C210" s="69" t="s">
        <v>1064</v>
      </c>
      <c r="D210" s="78"/>
    </row>
    <row r="211" spans="1:4" ht="15">
      <c r="A211" s="69" t="s">
        <v>257</v>
      </c>
      <c r="B211" s="69" t="s">
        <v>1065</v>
      </c>
      <c r="C211" s="69" t="s">
        <v>1065</v>
      </c>
      <c r="D211" s="78"/>
    </row>
    <row r="212" spans="1:4" ht="15">
      <c r="A212" s="69" t="s">
        <v>257</v>
      </c>
      <c r="B212" s="69" t="s">
        <v>1066</v>
      </c>
      <c r="C212" s="69" t="s">
        <v>1066</v>
      </c>
      <c r="D212" s="78"/>
    </row>
    <row r="213" spans="1:4" ht="15">
      <c r="A213" s="69" t="s">
        <v>257</v>
      </c>
      <c r="B213" s="69" t="s">
        <v>1067</v>
      </c>
      <c r="C213" s="69" t="s">
        <v>1067</v>
      </c>
      <c r="D213" s="78"/>
    </row>
    <row r="214" spans="1:4" ht="15">
      <c r="A214" s="69" t="s">
        <v>257</v>
      </c>
      <c r="B214" s="69" t="s">
        <v>1068</v>
      </c>
      <c r="C214" s="69" t="s">
        <v>1068</v>
      </c>
      <c r="D214" s="78"/>
    </row>
    <row r="215" spans="1:4" ht="15">
      <c r="A215" s="69" t="s">
        <v>257</v>
      </c>
      <c r="B215" s="69" t="s">
        <v>1069</v>
      </c>
      <c r="C215" s="69" t="s">
        <v>1069</v>
      </c>
      <c r="D215" s="78"/>
    </row>
    <row r="216" spans="1:4" ht="15">
      <c r="A216" s="69" t="s">
        <v>257</v>
      </c>
      <c r="B216" s="69" t="s">
        <v>1070</v>
      </c>
      <c r="C216" s="69" t="s">
        <v>1070</v>
      </c>
      <c r="D216" s="78"/>
    </row>
    <row r="217" spans="1:4" ht="15">
      <c r="A217" s="69" t="s">
        <v>257</v>
      </c>
      <c r="B217" s="69" t="s">
        <v>1071</v>
      </c>
      <c r="C217" s="69" t="s">
        <v>1071</v>
      </c>
      <c r="D217" s="78"/>
    </row>
    <row r="218" spans="1:4" ht="15">
      <c r="A218" s="69" t="s">
        <v>257</v>
      </c>
      <c r="B218" s="69" t="s">
        <v>1072</v>
      </c>
      <c r="C218" s="69" t="s">
        <v>1072</v>
      </c>
      <c r="D218" s="78"/>
    </row>
    <row r="219" spans="1:4" ht="15">
      <c r="A219" s="69" t="s">
        <v>257</v>
      </c>
      <c r="B219" s="69" t="s">
        <v>1073</v>
      </c>
      <c r="C219" s="69" t="s">
        <v>1073</v>
      </c>
      <c r="D219" s="78"/>
    </row>
    <row r="220" spans="1:4" ht="15">
      <c r="A220" s="69" t="s">
        <v>257</v>
      </c>
      <c r="B220" s="69" t="s">
        <v>1074</v>
      </c>
      <c r="C220" s="69" t="s">
        <v>1074</v>
      </c>
      <c r="D220" s="78"/>
    </row>
    <row r="221" spans="1:4" ht="15">
      <c r="A221" s="69" t="s">
        <v>257</v>
      </c>
      <c r="B221" s="69" t="s">
        <v>1075</v>
      </c>
      <c r="C221" s="69" t="s">
        <v>1075</v>
      </c>
      <c r="D221" s="78"/>
    </row>
    <row r="222" spans="1:4" ht="15">
      <c r="A222" s="69" t="s">
        <v>257</v>
      </c>
      <c r="B222" s="69" t="s">
        <v>1076</v>
      </c>
      <c r="C222" s="69" t="s">
        <v>1076</v>
      </c>
      <c r="D222" s="78"/>
    </row>
    <row r="223" spans="1:4" ht="15">
      <c r="A223" s="69" t="s">
        <v>257</v>
      </c>
      <c r="B223" s="69" t="s">
        <v>1077</v>
      </c>
      <c r="C223" s="69" t="s">
        <v>1077</v>
      </c>
      <c r="D223" s="78"/>
    </row>
    <row r="224" spans="1:4" ht="15">
      <c r="A224" s="69" t="s">
        <v>257</v>
      </c>
      <c r="B224" s="69" t="s">
        <v>1078</v>
      </c>
      <c r="C224" s="69" t="s">
        <v>1078</v>
      </c>
      <c r="D224" s="78"/>
    </row>
    <row r="225" spans="1:4" ht="15">
      <c r="A225" s="69" t="s">
        <v>257</v>
      </c>
      <c r="B225" s="69" t="s">
        <v>1079</v>
      </c>
      <c r="C225" s="69" t="s">
        <v>1079</v>
      </c>
      <c r="D225" s="78"/>
    </row>
    <row r="226" spans="1:4" ht="15">
      <c r="A226" s="69" t="s">
        <v>257</v>
      </c>
      <c r="B226" s="69" t="s">
        <v>1080</v>
      </c>
      <c r="C226" s="69" t="s">
        <v>1080</v>
      </c>
      <c r="D226" s="78"/>
    </row>
    <row r="227" spans="1:4" ht="15">
      <c r="A227" s="69" t="s">
        <v>257</v>
      </c>
      <c r="B227" s="69" t="s">
        <v>1081</v>
      </c>
      <c r="C227" s="69" t="s">
        <v>1081</v>
      </c>
      <c r="D227" s="78"/>
    </row>
    <row r="228" spans="1:4" ht="15">
      <c r="A228" s="69" t="s">
        <v>257</v>
      </c>
      <c r="B228" s="69" t="s">
        <v>1082</v>
      </c>
      <c r="C228" s="69" t="s">
        <v>1082</v>
      </c>
      <c r="D228" s="78"/>
    </row>
    <row r="229" spans="1:4" ht="15">
      <c r="A229" s="69" t="s">
        <v>257</v>
      </c>
      <c r="B229" s="69" t="s">
        <v>1083</v>
      </c>
      <c r="C229" s="69" t="s">
        <v>1083</v>
      </c>
      <c r="D229" s="78"/>
    </row>
    <row r="230" spans="1:4" ht="15">
      <c r="A230" s="69" t="s">
        <v>257</v>
      </c>
      <c r="B230" s="69" t="s">
        <v>1084</v>
      </c>
      <c r="C230" s="69" t="s">
        <v>1084</v>
      </c>
      <c r="D230" s="78"/>
    </row>
    <row r="231" spans="1:4" ht="15">
      <c r="A231" s="69" t="s">
        <v>257</v>
      </c>
      <c r="B231" s="69" t="s">
        <v>1085</v>
      </c>
      <c r="C231" s="69" t="s">
        <v>1085</v>
      </c>
      <c r="D231" s="78"/>
    </row>
    <row r="232" spans="1:4" ht="15">
      <c r="A232" s="69" t="s">
        <v>257</v>
      </c>
      <c r="B232" s="69" t="s">
        <v>1086</v>
      </c>
      <c r="C232" s="69" t="s">
        <v>1086</v>
      </c>
      <c r="D232" s="78"/>
    </row>
    <row r="233" spans="1:4" ht="15">
      <c r="A233" s="69" t="s">
        <v>257</v>
      </c>
      <c r="B233" s="69" t="s">
        <v>1087</v>
      </c>
      <c r="C233" s="69" t="s">
        <v>1087</v>
      </c>
      <c r="D233" s="78"/>
    </row>
    <row r="234" spans="1:4" ht="15">
      <c r="A234" s="69" t="s">
        <v>257</v>
      </c>
      <c r="B234" s="69" t="s">
        <v>1088</v>
      </c>
      <c r="C234" s="69" t="s">
        <v>1088</v>
      </c>
      <c r="D234" s="78"/>
    </row>
    <row r="235" spans="1:4" ht="15">
      <c r="A235" s="69" t="s">
        <v>257</v>
      </c>
      <c r="B235" s="69" t="s">
        <v>1089</v>
      </c>
      <c r="C235" s="69" t="s">
        <v>1089</v>
      </c>
      <c r="D235" s="78"/>
    </row>
    <row r="236" spans="1:4" ht="15">
      <c r="A236" s="69" t="s">
        <v>257</v>
      </c>
      <c r="B236" s="69" t="s">
        <v>1090</v>
      </c>
      <c r="C236" s="69" t="s">
        <v>1090</v>
      </c>
      <c r="D236" s="78"/>
    </row>
    <row r="237" spans="1:4" ht="15">
      <c r="A237" s="69" t="s">
        <v>257</v>
      </c>
      <c r="B237" s="69" t="s">
        <v>1091</v>
      </c>
      <c r="C237" s="69" t="s">
        <v>1091</v>
      </c>
      <c r="D237" s="78"/>
    </row>
    <row r="238" spans="1:4" ht="15">
      <c r="A238" s="69" t="s">
        <v>257</v>
      </c>
      <c r="B238" s="69" t="s">
        <v>1092</v>
      </c>
      <c r="C238" s="69" t="s">
        <v>1092</v>
      </c>
      <c r="D238" s="78"/>
    </row>
    <row r="239" spans="1:4" ht="15">
      <c r="A239" s="69" t="s">
        <v>257</v>
      </c>
      <c r="B239" s="69" t="s">
        <v>1093</v>
      </c>
      <c r="C239" s="69" t="s">
        <v>1093</v>
      </c>
      <c r="D239" s="78"/>
    </row>
    <row r="240" spans="1:4" ht="15">
      <c r="A240" s="69" t="s">
        <v>257</v>
      </c>
      <c r="B240" s="69" t="s">
        <v>1094</v>
      </c>
      <c r="C240" s="69" t="s">
        <v>1094</v>
      </c>
      <c r="D240" s="78"/>
    </row>
    <row r="241" spans="1:4" ht="15">
      <c r="A241" s="69" t="s">
        <v>257</v>
      </c>
      <c r="B241" s="69" t="s">
        <v>1095</v>
      </c>
      <c r="C241" s="69" t="s">
        <v>1095</v>
      </c>
      <c r="D241" s="78"/>
    </row>
    <row r="242" spans="1:4" ht="15">
      <c r="A242" s="69" t="s">
        <v>257</v>
      </c>
      <c r="B242" s="69" t="s">
        <v>1096</v>
      </c>
      <c r="C242" s="69" t="s">
        <v>1096</v>
      </c>
      <c r="D242" s="78"/>
    </row>
    <row r="243" spans="1:4" ht="15">
      <c r="A243" s="69" t="s">
        <v>257</v>
      </c>
      <c r="B243" s="69" t="s">
        <v>1097</v>
      </c>
      <c r="C243" s="69" t="s">
        <v>1097</v>
      </c>
      <c r="D243" s="78"/>
    </row>
    <row r="244" spans="1:4" ht="15">
      <c r="A244" s="69" t="s">
        <v>257</v>
      </c>
      <c r="B244" s="69" t="s">
        <v>1098</v>
      </c>
      <c r="C244" s="69" t="s">
        <v>1098</v>
      </c>
      <c r="D244" s="78"/>
    </row>
    <row r="245" spans="1:4" ht="15">
      <c r="A245" s="69" t="s">
        <v>257</v>
      </c>
      <c r="B245" s="69" t="s">
        <v>1099</v>
      </c>
      <c r="C245" s="69" t="s">
        <v>1099</v>
      </c>
      <c r="D245" s="78"/>
    </row>
    <row r="246" spans="1:4" ht="15">
      <c r="A246" s="69" t="s">
        <v>257</v>
      </c>
      <c r="B246" s="69" t="s">
        <v>1100</v>
      </c>
      <c r="C246" s="69" t="s">
        <v>1100</v>
      </c>
      <c r="D246" s="78"/>
    </row>
    <row r="247" spans="1:4" ht="15">
      <c r="A247" s="69" t="s">
        <v>257</v>
      </c>
      <c r="B247" s="69" t="s">
        <v>1101</v>
      </c>
      <c r="C247" s="69" t="s">
        <v>1101</v>
      </c>
      <c r="D247" s="78"/>
    </row>
    <row r="248" spans="1:4" ht="15">
      <c r="A248" s="69" t="s">
        <v>257</v>
      </c>
      <c r="B248" s="69" t="s">
        <v>1102</v>
      </c>
      <c r="C248" s="69" t="s">
        <v>1102</v>
      </c>
      <c r="D248" s="78"/>
    </row>
    <row r="249" spans="1:4" ht="15">
      <c r="A249" s="69" t="s">
        <v>257</v>
      </c>
      <c r="B249" s="69" t="s">
        <v>1103</v>
      </c>
      <c r="C249" s="69" t="s">
        <v>1103</v>
      </c>
      <c r="D249" s="78"/>
    </row>
    <row r="250" spans="1:4" ht="15">
      <c r="A250" s="69" t="s">
        <v>257</v>
      </c>
      <c r="B250" s="69" t="s">
        <v>1104</v>
      </c>
      <c r="C250" s="69" t="s">
        <v>1104</v>
      </c>
      <c r="D250" s="78"/>
    </row>
    <row r="251" spans="1:4" ht="15">
      <c r="A251" s="69" t="s">
        <v>257</v>
      </c>
      <c r="B251" s="69" t="s">
        <v>1105</v>
      </c>
      <c r="C251" s="69" t="s">
        <v>1105</v>
      </c>
      <c r="D251" s="78"/>
    </row>
    <row r="252" spans="1:4" ht="15">
      <c r="A252" s="69" t="s">
        <v>257</v>
      </c>
      <c r="B252" s="69" t="s">
        <v>1106</v>
      </c>
      <c r="C252" s="69" t="s">
        <v>1106</v>
      </c>
      <c r="D252" s="78"/>
    </row>
    <row r="253" spans="1:4" ht="15">
      <c r="A253" s="69" t="s">
        <v>257</v>
      </c>
      <c r="B253" s="69" t="s">
        <v>1107</v>
      </c>
      <c r="C253" s="69" t="s">
        <v>1107</v>
      </c>
      <c r="D253" s="78"/>
    </row>
    <row r="254" spans="1:4" ht="15">
      <c r="A254" s="69" t="s">
        <v>257</v>
      </c>
      <c r="B254" s="69" t="s">
        <v>1108</v>
      </c>
      <c r="C254" s="69" t="s">
        <v>1108</v>
      </c>
      <c r="D254" s="78"/>
    </row>
    <row r="255" spans="1:4" ht="15">
      <c r="A255" s="69" t="s">
        <v>257</v>
      </c>
      <c r="B255" s="69" t="s">
        <v>1109</v>
      </c>
      <c r="C255" s="69" t="s">
        <v>1109</v>
      </c>
      <c r="D255" s="78"/>
    </row>
    <row r="256" spans="1:4" ht="15">
      <c r="A256" s="69" t="s">
        <v>257</v>
      </c>
      <c r="B256" s="69" t="s">
        <v>1110</v>
      </c>
      <c r="C256" s="69" t="s">
        <v>1110</v>
      </c>
      <c r="D256" s="78"/>
    </row>
    <row r="257" spans="1:4" ht="15">
      <c r="A257" s="69" t="s">
        <v>257</v>
      </c>
      <c r="B257" s="69" t="s">
        <v>1111</v>
      </c>
      <c r="C257" s="69" t="s">
        <v>1111</v>
      </c>
      <c r="D257" s="78"/>
    </row>
    <row r="258" spans="1:4" ht="15">
      <c r="A258" s="69" t="s">
        <v>257</v>
      </c>
      <c r="B258" s="69" t="s">
        <v>1112</v>
      </c>
      <c r="C258" s="69" t="s">
        <v>1112</v>
      </c>
      <c r="D258" s="78"/>
    </row>
    <row r="259" spans="1:4" ht="15">
      <c r="A259" s="69" t="s">
        <v>257</v>
      </c>
      <c r="B259" s="69" t="s">
        <v>1113</v>
      </c>
      <c r="C259" s="69" t="s">
        <v>1113</v>
      </c>
      <c r="D259" s="78"/>
    </row>
    <row r="260" spans="1:4" ht="15">
      <c r="A260" s="69" t="s">
        <v>257</v>
      </c>
      <c r="B260" s="69" t="s">
        <v>1114</v>
      </c>
      <c r="C260" s="69" t="s">
        <v>1114</v>
      </c>
      <c r="D260" s="78"/>
    </row>
    <row r="261" spans="1:4" ht="15">
      <c r="A261" s="69" t="s">
        <v>257</v>
      </c>
      <c r="B261" s="69" t="s">
        <v>1115</v>
      </c>
      <c r="C261" s="69" t="s">
        <v>1115</v>
      </c>
      <c r="D261" s="78"/>
    </row>
    <row r="262" spans="1:4" ht="15">
      <c r="A262" s="69" t="s">
        <v>257</v>
      </c>
      <c r="B262" s="69" t="s">
        <v>1116</v>
      </c>
      <c r="C262" s="69" t="s">
        <v>1116</v>
      </c>
      <c r="D262" s="78"/>
    </row>
    <row r="263" spans="1:4" ht="15">
      <c r="A263" s="69" t="s">
        <v>257</v>
      </c>
      <c r="B263" s="69" t="s">
        <v>1117</v>
      </c>
      <c r="C263" s="69" t="s">
        <v>1117</v>
      </c>
      <c r="D263" s="78"/>
    </row>
    <row r="264" spans="1:4" ht="15">
      <c r="A264" s="69" t="s">
        <v>257</v>
      </c>
      <c r="B264" s="69" t="s">
        <v>1118</v>
      </c>
      <c r="C264" s="69" t="s">
        <v>1118</v>
      </c>
      <c r="D264" s="78"/>
    </row>
    <row r="265" spans="1:4" ht="15">
      <c r="A265" s="69" t="s">
        <v>257</v>
      </c>
      <c r="B265" s="69" t="s">
        <v>1119</v>
      </c>
      <c r="C265" s="69" t="s">
        <v>1119</v>
      </c>
      <c r="D265" s="78"/>
    </row>
    <row r="266" spans="1:4" ht="15">
      <c r="A266" s="69" t="s">
        <v>257</v>
      </c>
      <c r="B266" s="69" t="s">
        <v>1120</v>
      </c>
      <c r="C266" s="69" t="s">
        <v>1120</v>
      </c>
      <c r="D266" s="78"/>
    </row>
    <row r="267" spans="1:4" ht="15">
      <c r="A267" s="69" t="s">
        <v>257</v>
      </c>
      <c r="B267" s="69" t="s">
        <v>1121</v>
      </c>
      <c r="C267" s="69" t="s">
        <v>1121</v>
      </c>
      <c r="D267" s="78"/>
    </row>
    <row r="268" spans="1:4" ht="15">
      <c r="A268" s="69" t="s">
        <v>257</v>
      </c>
      <c r="B268" s="69" t="s">
        <v>1122</v>
      </c>
      <c r="C268" s="69" t="s">
        <v>1122</v>
      </c>
      <c r="D268" s="78"/>
    </row>
    <row r="269" spans="1:4" ht="15">
      <c r="A269" s="69" t="s">
        <v>257</v>
      </c>
      <c r="B269" s="69" t="s">
        <v>1123</v>
      </c>
      <c r="C269" s="69" t="s">
        <v>1123</v>
      </c>
      <c r="D269" s="78"/>
    </row>
    <row r="270" spans="1:4" ht="15">
      <c r="A270" s="69" t="s">
        <v>257</v>
      </c>
      <c r="B270" s="69" t="s">
        <v>1124</v>
      </c>
      <c r="C270" s="69" t="s">
        <v>1124</v>
      </c>
      <c r="D270" s="78"/>
    </row>
    <row r="271" spans="1:4" ht="15">
      <c r="A271" s="69" t="s">
        <v>257</v>
      </c>
      <c r="B271" s="69" t="s">
        <v>1125</v>
      </c>
      <c r="C271" s="69" t="s">
        <v>1125</v>
      </c>
      <c r="D271" s="78"/>
    </row>
    <row r="272" spans="1:4" ht="15">
      <c r="A272" s="69" t="s">
        <v>257</v>
      </c>
      <c r="B272" s="69" t="s">
        <v>1126</v>
      </c>
      <c r="C272" s="69" t="s">
        <v>1126</v>
      </c>
      <c r="D272" s="78"/>
    </row>
    <row r="273" spans="1:4" ht="15">
      <c r="A273" s="69" t="s">
        <v>257</v>
      </c>
      <c r="B273" s="69" t="s">
        <v>1127</v>
      </c>
      <c r="C273" s="69" t="s">
        <v>1127</v>
      </c>
      <c r="D273" s="78"/>
    </row>
    <row r="274" spans="1:4" ht="15">
      <c r="A274" s="69" t="s">
        <v>257</v>
      </c>
      <c r="B274" s="69" t="s">
        <v>1128</v>
      </c>
      <c r="C274" s="69" t="s">
        <v>1128</v>
      </c>
      <c r="D274" s="78"/>
    </row>
    <row r="275" spans="1:4" ht="15">
      <c r="A275" s="69" t="s">
        <v>257</v>
      </c>
      <c r="B275" s="69" t="s">
        <v>1129</v>
      </c>
      <c r="C275" s="69" t="s">
        <v>1129</v>
      </c>
      <c r="D275" s="78"/>
    </row>
    <row r="276" spans="1:4" ht="15">
      <c r="A276" s="69" t="s">
        <v>257</v>
      </c>
      <c r="B276" s="69" t="s">
        <v>1130</v>
      </c>
      <c r="C276" s="69" t="s">
        <v>1130</v>
      </c>
      <c r="D276" s="78"/>
    </row>
    <row r="277" spans="1:4" ht="15">
      <c r="A277" s="69" t="s">
        <v>257</v>
      </c>
      <c r="B277" s="69" t="s">
        <v>1131</v>
      </c>
      <c r="C277" s="69" t="s">
        <v>1131</v>
      </c>
      <c r="D277" s="78"/>
    </row>
    <row r="278" spans="1:4" ht="15">
      <c r="A278" s="69" t="s">
        <v>257</v>
      </c>
      <c r="B278" s="69" t="s">
        <v>1132</v>
      </c>
      <c r="C278" s="69" t="s">
        <v>1132</v>
      </c>
      <c r="D278" s="78"/>
    </row>
    <row r="279" spans="1:4" ht="15">
      <c r="A279" s="69" t="s">
        <v>257</v>
      </c>
      <c r="B279" s="69" t="s">
        <v>1133</v>
      </c>
      <c r="C279" s="69" t="s">
        <v>1133</v>
      </c>
      <c r="D279" s="78"/>
    </row>
    <row r="280" spans="1:4" ht="15">
      <c r="A280" s="69" t="s">
        <v>257</v>
      </c>
      <c r="B280" s="69" t="s">
        <v>1134</v>
      </c>
      <c r="C280" s="69" t="s">
        <v>1134</v>
      </c>
      <c r="D280" s="78"/>
    </row>
    <row r="281" spans="1:4" ht="15">
      <c r="A281" s="69" t="s">
        <v>257</v>
      </c>
      <c r="B281" s="69" t="s">
        <v>1135</v>
      </c>
      <c r="C281" s="69" t="s">
        <v>1135</v>
      </c>
      <c r="D281" s="78"/>
    </row>
    <row r="282" spans="1:4" ht="15">
      <c r="A282" s="69" t="s">
        <v>257</v>
      </c>
      <c r="B282" s="69" t="s">
        <v>1136</v>
      </c>
      <c r="C282" s="69" t="s">
        <v>1136</v>
      </c>
      <c r="D282" s="78"/>
    </row>
    <row r="283" spans="1:4" ht="15">
      <c r="A283" s="69" t="s">
        <v>257</v>
      </c>
      <c r="B283" s="69" t="s">
        <v>1137</v>
      </c>
      <c r="C283" s="69" t="s">
        <v>1137</v>
      </c>
      <c r="D283" s="78"/>
    </row>
    <row r="284" spans="1:4" ht="15">
      <c r="A284" s="69" t="s">
        <v>257</v>
      </c>
      <c r="B284" s="69" t="s">
        <v>1138</v>
      </c>
      <c r="C284" s="69" t="s">
        <v>1138</v>
      </c>
      <c r="D284" s="78"/>
    </row>
    <row r="285" spans="1:4" ht="15">
      <c r="A285" s="69" t="s">
        <v>257</v>
      </c>
      <c r="B285" s="69" t="s">
        <v>1139</v>
      </c>
      <c r="C285" s="69" t="s">
        <v>1139</v>
      </c>
      <c r="D285" s="78"/>
    </row>
    <row r="286" spans="1:4" ht="15">
      <c r="A286" s="69" t="s">
        <v>257</v>
      </c>
      <c r="B286" s="69" t="s">
        <v>1140</v>
      </c>
      <c r="C286" s="69" t="s">
        <v>1140</v>
      </c>
      <c r="D286" s="78"/>
    </row>
    <row r="287" spans="1:4" ht="15">
      <c r="A287" s="69" t="s">
        <v>257</v>
      </c>
      <c r="B287" s="69" t="s">
        <v>1141</v>
      </c>
      <c r="C287" s="69" t="s">
        <v>1141</v>
      </c>
      <c r="D287" s="78"/>
    </row>
    <row r="288" spans="1:4" ht="15">
      <c r="A288" s="69" t="s">
        <v>257</v>
      </c>
      <c r="B288" s="69" t="s">
        <v>1142</v>
      </c>
      <c r="C288" s="69" t="s">
        <v>1142</v>
      </c>
      <c r="D288" s="78"/>
    </row>
    <row r="289" spans="1:4" ht="15">
      <c r="A289" s="69" t="s">
        <v>257</v>
      </c>
      <c r="B289" s="69" t="s">
        <v>1143</v>
      </c>
      <c r="C289" s="69" t="s">
        <v>1143</v>
      </c>
      <c r="D289" s="78"/>
    </row>
    <row r="290" spans="1:4" ht="15">
      <c r="A290" s="69" t="s">
        <v>257</v>
      </c>
      <c r="B290" s="69" t="s">
        <v>1144</v>
      </c>
      <c r="C290" s="69" t="s">
        <v>1144</v>
      </c>
      <c r="D290" s="78"/>
    </row>
    <row r="291" spans="1:4" ht="15">
      <c r="A291" s="69" t="s">
        <v>257</v>
      </c>
      <c r="B291" s="69" t="s">
        <v>1145</v>
      </c>
      <c r="C291" s="69" t="s">
        <v>1145</v>
      </c>
      <c r="D291" s="78"/>
    </row>
    <row r="292" spans="1:4" ht="15">
      <c r="A292" s="69" t="s">
        <v>257</v>
      </c>
      <c r="B292" s="69" t="s">
        <v>1146</v>
      </c>
      <c r="C292" s="69" t="s">
        <v>1146</v>
      </c>
      <c r="D292" s="78"/>
    </row>
    <row r="293" spans="1:4" ht="15">
      <c r="A293" s="69" t="s">
        <v>257</v>
      </c>
      <c r="B293" s="69" t="s">
        <v>1147</v>
      </c>
      <c r="C293" s="69" t="s">
        <v>1147</v>
      </c>
      <c r="D293" s="78"/>
    </row>
    <row r="294" spans="1:4" ht="15">
      <c r="A294" s="69" t="s">
        <v>257</v>
      </c>
      <c r="B294" s="69" t="s">
        <v>1148</v>
      </c>
      <c r="C294" s="69" t="s">
        <v>1148</v>
      </c>
      <c r="D294" s="78"/>
    </row>
    <row r="295" spans="1:4" ht="15">
      <c r="A295" s="69" t="s">
        <v>257</v>
      </c>
      <c r="B295" s="69" t="s">
        <v>1149</v>
      </c>
      <c r="C295" s="69" t="s">
        <v>1149</v>
      </c>
      <c r="D295" s="78"/>
    </row>
    <row r="296" spans="1:4" ht="15">
      <c r="A296" s="69" t="s">
        <v>257</v>
      </c>
      <c r="B296" s="69" t="s">
        <v>1150</v>
      </c>
      <c r="C296" s="69" t="s">
        <v>1150</v>
      </c>
      <c r="D296" s="78"/>
    </row>
    <row r="297" spans="1:4" ht="15">
      <c r="A297" s="69" t="s">
        <v>257</v>
      </c>
      <c r="B297" s="69" t="s">
        <v>1151</v>
      </c>
      <c r="C297" s="69" t="s">
        <v>1151</v>
      </c>
      <c r="D297" s="78"/>
    </row>
    <row r="298" spans="1:4" ht="15">
      <c r="A298" s="69" t="s">
        <v>257</v>
      </c>
      <c r="B298" s="69" t="s">
        <v>1152</v>
      </c>
      <c r="C298" s="69" t="s">
        <v>1152</v>
      </c>
      <c r="D298" s="78"/>
    </row>
    <row r="299" spans="1:4" ht="15">
      <c r="A299" s="69" t="s">
        <v>257</v>
      </c>
      <c r="B299" s="69" t="s">
        <v>1153</v>
      </c>
      <c r="C299" s="69" t="s">
        <v>1153</v>
      </c>
      <c r="D299" s="78"/>
    </row>
    <row r="300" spans="1:4" ht="15">
      <c r="A300" s="69" t="s">
        <v>257</v>
      </c>
      <c r="B300" s="69" t="s">
        <v>1154</v>
      </c>
      <c r="C300" s="69" t="s">
        <v>1154</v>
      </c>
      <c r="D300" s="78"/>
    </row>
    <row r="301" spans="1:4" ht="15">
      <c r="A301" s="69" t="s">
        <v>257</v>
      </c>
      <c r="B301" s="69" t="s">
        <v>1155</v>
      </c>
      <c r="C301" s="69" t="s">
        <v>1155</v>
      </c>
      <c r="D301" s="78"/>
    </row>
    <row r="302" spans="1:4" ht="15">
      <c r="A302" s="69" t="s">
        <v>257</v>
      </c>
      <c r="B302" s="69" t="s">
        <v>1156</v>
      </c>
      <c r="C302" s="69" t="s">
        <v>1156</v>
      </c>
      <c r="D302" s="78"/>
    </row>
    <row r="303" spans="1:4" ht="15">
      <c r="A303" s="69" t="s">
        <v>257</v>
      </c>
      <c r="B303" s="69" t="s">
        <v>1157</v>
      </c>
      <c r="C303" s="69" t="s">
        <v>1157</v>
      </c>
      <c r="D303" s="78"/>
    </row>
    <row r="304" spans="1:4" ht="15">
      <c r="A304" s="69" t="s">
        <v>257</v>
      </c>
      <c r="B304" s="69" t="s">
        <v>1158</v>
      </c>
      <c r="C304" s="69" t="s">
        <v>1158</v>
      </c>
      <c r="D304" s="78"/>
    </row>
    <row r="305" spans="1:4" ht="15">
      <c r="A305" s="69" t="s">
        <v>257</v>
      </c>
      <c r="B305" s="69" t="s">
        <v>1159</v>
      </c>
      <c r="C305" s="69" t="s">
        <v>1159</v>
      </c>
      <c r="D305" s="78"/>
    </row>
    <row r="306" spans="1:4" ht="15">
      <c r="A306" s="69" t="s">
        <v>257</v>
      </c>
      <c r="B306" s="69" t="s">
        <v>1160</v>
      </c>
      <c r="C306" s="69" t="s">
        <v>1160</v>
      </c>
      <c r="D306" s="78"/>
    </row>
    <row r="307" spans="1:4" ht="15">
      <c r="A307" s="69" t="s">
        <v>257</v>
      </c>
      <c r="B307" s="69" t="s">
        <v>1161</v>
      </c>
      <c r="C307" s="69" t="s">
        <v>1161</v>
      </c>
      <c r="D307" s="78"/>
    </row>
    <row r="308" spans="1:4" ht="15">
      <c r="A308" s="69" t="s">
        <v>257</v>
      </c>
      <c r="B308" s="69" t="s">
        <v>1162</v>
      </c>
      <c r="C308" s="69" t="s">
        <v>1162</v>
      </c>
      <c r="D308" s="78"/>
    </row>
    <row r="309" spans="1:4" ht="15">
      <c r="A309" s="69" t="s">
        <v>257</v>
      </c>
      <c r="B309" s="69" t="s">
        <v>1163</v>
      </c>
      <c r="C309" s="69" t="s">
        <v>1163</v>
      </c>
      <c r="D309" s="78"/>
    </row>
    <row r="310" spans="1:4" ht="15">
      <c r="A310" s="69" t="s">
        <v>257</v>
      </c>
      <c r="B310" s="69" t="s">
        <v>1164</v>
      </c>
      <c r="C310" s="69" t="s">
        <v>1164</v>
      </c>
      <c r="D310" s="78"/>
    </row>
    <row r="311" spans="1:4" ht="15">
      <c r="A311" s="69" t="s">
        <v>257</v>
      </c>
      <c r="B311" s="69" t="s">
        <v>1165</v>
      </c>
      <c r="C311" s="69" t="s">
        <v>1165</v>
      </c>
      <c r="D311" s="78"/>
    </row>
    <row r="312" spans="1:4" ht="15">
      <c r="A312" s="69" t="s">
        <v>257</v>
      </c>
      <c r="B312" s="69" t="s">
        <v>1166</v>
      </c>
      <c r="C312" s="69" t="s">
        <v>1166</v>
      </c>
      <c r="D312" s="78"/>
    </row>
    <row r="313" spans="1:4" ht="15">
      <c r="A313" s="69" t="s">
        <v>257</v>
      </c>
      <c r="B313" s="69" t="s">
        <v>1167</v>
      </c>
      <c r="C313" s="69" t="s">
        <v>1167</v>
      </c>
      <c r="D313" s="78"/>
    </row>
    <row r="314" spans="1:4" ht="15">
      <c r="A314" s="69" t="s">
        <v>257</v>
      </c>
      <c r="B314" s="69" t="s">
        <v>1168</v>
      </c>
      <c r="C314" s="69" t="s">
        <v>1168</v>
      </c>
      <c r="D314" s="78"/>
    </row>
    <row r="315" spans="1:4" ht="15">
      <c r="A315" s="69" t="s">
        <v>257</v>
      </c>
      <c r="B315" s="69" t="s">
        <v>1169</v>
      </c>
      <c r="C315" s="69" t="s">
        <v>1169</v>
      </c>
      <c r="D315" s="78"/>
    </row>
    <row r="316" spans="1:4" ht="15">
      <c r="A316" s="69" t="s">
        <v>257</v>
      </c>
      <c r="B316" s="69" t="s">
        <v>1170</v>
      </c>
      <c r="C316" s="69" t="s">
        <v>1170</v>
      </c>
      <c r="D316" s="78"/>
    </row>
    <row r="317" spans="1:4" ht="15">
      <c r="A317" s="69" t="s">
        <v>257</v>
      </c>
      <c r="B317" s="69" t="s">
        <v>1171</v>
      </c>
      <c r="C317" s="69" t="s">
        <v>1171</v>
      </c>
      <c r="D317" s="78"/>
    </row>
    <row r="318" spans="1:4" ht="15">
      <c r="A318" s="69" t="s">
        <v>257</v>
      </c>
      <c r="B318" s="69" t="s">
        <v>1172</v>
      </c>
      <c r="C318" s="69" t="s">
        <v>1172</v>
      </c>
      <c r="D318" s="78"/>
    </row>
    <row r="319" spans="1:4" ht="15">
      <c r="A319" s="69" t="s">
        <v>257</v>
      </c>
      <c r="B319" s="69" t="s">
        <v>1173</v>
      </c>
      <c r="C319" s="69" t="s">
        <v>1173</v>
      </c>
      <c r="D319" s="78"/>
    </row>
    <row r="320" spans="1:4" ht="15">
      <c r="A320" s="69" t="s">
        <v>257</v>
      </c>
      <c r="B320" s="69" t="s">
        <v>1174</v>
      </c>
      <c r="C320" s="69" t="s">
        <v>1174</v>
      </c>
      <c r="D320" s="78"/>
    </row>
    <row r="321" spans="1:4" ht="15">
      <c r="A321" s="69" t="s">
        <v>257</v>
      </c>
      <c r="B321" s="69" t="s">
        <v>1175</v>
      </c>
      <c r="C321" s="69" t="s">
        <v>1175</v>
      </c>
      <c r="D321" s="78"/>
    </row>
    <row r="322" spans="1:4" ht="15">
      <c r="A322" s="69" t="s">
        <v>257</v>
      </c>
      <c r="B322" s="69" t="s">
        <v>1176</v>
      </c>
      <c r="C322" s="69" t="s">
        <v>1176</v>
      </c>
      <c r="D322" s="78"/>
    </row>
    <row r="323" spans="1:4" ht="15">
      <c r="A323" s="69" t="s">
        <v>257</v>
      </c>
      <c r="B323" s="69" t="s">
        <v>1177</v>
      </c>
      <c r="C323" s="69" t="s">
        <v>1177</v>
      </c>
      <c r="D323" s="78"/>
    </row>
    <row r="324" spans="1:4" ht="15">
      <c r="A324" s="69" t="s">
        <v>257</v>
      </c>
      <c r="B324" s="69" t="s">
        <v>1178</v>
      </c>
      <c r="C324" s="69" t="s">
        <v>1178</v>
      </c>
      <c r="D324" s="78"/>
    </row>
    <row r="325" spans="1:4" ht="15">
      <c r="A325" s="69" t="s">
        <v>257</v>
      </c>
      <c r="B325" s="69" t="s">
        <v>1179</v>
      </c>
      <c r="C325" s="69" t="s">
        <v>1179</v>
      </c>
      <c r="D325" s="78"/>
    </row>
    <row r="326" spans="1:4" ht="15">
      <c r="A326" s="69" t="s">
        <v>257</v>
      </c>
      <c r="B326" s="69" t="s">
        <v>1180</v>
      </c>
      <c r="C326" s="69" t="s">
        <v>1180</v>
      </c>
      <c r="D326" s="78"/>
    </row>
    <row r="327" spans="1:4" ht="15">
      <c r="A327" s="69" t="s">
        <v>257</v>
      </c>
      <c r="B327" s="69" t="s">
        <v>1181</v>
      </c>
      <c r="C327" s="69" t="s">
        <v>1181</v>
      </c>
      <c r="D327" s="78"/>
    </row>
    <row r="328" spans="1:4" ht="15">
      <c r="A328" s="69" t="s">
        <v>86</v>
      </c>
      <c r="B328" s="77" t="s">
        <v>179</v>
      </c>
      <c r="C328" s="77" t="s">
        <v>813</v>
      </c>
      <c r="D328" s="80"/>
    </row>
    <row r="329" spans="1:4" ht="15">
      <c r="A329" s="69" t="s">
        <v>86</v>
      </c>
      <c r="B329" s="79" t="s">
        <v>88</v>
      </c>
      <c r="C329" s="79" t="s">
        <v>218</v>
      </c>
      <c r="D329" s="80"/>
    </row>
    <row r="330" spans="1:4" ht="15">
      <c r="A330" s="69" t="s">
        <v>86</v>
      </c>
      <c r="B330" s="79" t="s">
        <v>89</v>
      </c>
      <c r="C330" s="79" t="s">
        <v>219</v>
      </c>
      <c r="D330" s="80"/>
    </row>
    <row r="331" spans="1:4" ht="15">
      <c r="A331" s="69" t="s">
        <v>86</v>
      </c>
      <c r="B331" s="79" t="s">
        <v>96</v>
      </c>
      <c r="C331" s="79" t="s">
        <v>220</v>
      </c>
      <c r="D331" s="80"/>
    </row>
    <row r="332" spans="1:4" ht="15">
      <c r="A332" s="69" t="s">
        <v>86</v>
      </c>
      <c r="B332" s="79" t="s">
        <v>93</v>
      </c>
      <c r="C332" s="79" t="s">
        <v>221</v>
      </c>
      <c r="D332" s="80"/>
    </row>
    <row r="333" spans="1:4" ht="15">
      <c r="A333" s="69" t="s">
        <v>86</v>
      </c>
      <c r="B333" s="79" t="s">
        <v>98</v>
      </c>
      <c r="C333" s="79" t="s">
        <v>222</v>
      </c>
      <c r="D333" s="80"/>
    </row>
    <row r="334" spans="1:4" ht="15">
      <c r="A334" s="69" t="s">
        <v>86</v>
      </c>
      <c r="B334" s="79" t="s">
        <v>145</v>
      </c>
      <c r="C334" s="79" t="s">
        <v>223</v>
      </c>
      <c r="D334" s="80"/>
    </row>
    <row r="335" spans="1:4" ht="15">
      <c r="A335" s="69" t="s">
        <v>86</v>
      </c>
      <c r="B335" s="79" t="s">
        <v>94</v>
      </c>
      <c r="C335" s="79" t="s">
        <v>224</v>
      </c>
      <c r="D335" s="80"/>
    </row>
    <row r="336" spans="1:4" ht="15">
      <c r="A336" s="69" t="s">
        <v>86</v>
      </c>
      <c r="B336" s="79" t="s">
        <v>531</v>
      </c>
      <c r="C336" s="79" t="s">
        <v>225</v>
      </c>
      <c r="D336" s="80"/>
    </row>
    <row r="337" spans="1:4" ht="15">
      <c r="A337" s="69" t="s">
        <v>86</v>
      </c>
      <c r="B337" s="79" t="s">
        <v>532</v>
      </c>
      <c r="C337" s="79" t="s">
        <v>226</v>
      </c>
      <c r="D337" s="80"/>
    </row>
    <row r="338" spans="1:4" ht="15">
      <c r="A338" s="69" t="s">
        <v>86</v>
      </c>
      <c r="B338" s="79" t="s">
        <v>95</v>
      </c>
      <c r="C338" s="79" t="s">
        <v>227</v>
      </c>
      <c r="D338" s="80"/>
    </row>
    <row r="339" spans="1:4" ht="15">
      <c r="A339" s="69" t="s">
        <v>86</v>
      </c>
      <c r="B339" s="79" t="s">
        <v>92</v>
      </c>
      <c r="C339" s="79" t="s">
        <v>228</v>
      </c>
      <c r="D339" s="80"/>
    </row>
    <row r="340" spans="1:4" ht="15">
      <c r="A340" s="69" t="s">
        <v>86</v>
      </c>
      <c r="B340" s="114" t="s">
        <v>90</v>
      </c>
      <c r="C340" s="114" t="s">
        <v>229</v>
      </c>
      <c r="D340" s="80"/>
    </row>
    <row r="341" spans="1:4" ht="15">
      <c r="A341" s="69" t="s">
        <v>86</v>
      </c>
      <c r="B341" s="114" t="s">
        <v>97</v>
      </c>
      <c r="C341" s="114" t="s">
        <v>537</v>
      </c>
      <c r="D341" s="80"/>
    </row>
    <row r="342" spans="1:4" ht="15">
      <c r="A342" s="69" t="s">
        <v>86</v>
      </c>
      <c r="B342" s="114" t="s">
        <v>99</v>
      </c>
      <c r="C342" s="114" t="s">
        <v>230</v>
      </c>
      <c r="D342" s="80"/>
    </row>
    <row r="343" spans="1:4" ht="15">
      <c r="A343" s="69" t="s">
        <v>86</v>
      </c>
      <c r="B343" s="79" t="s">
        <v>533</v>
      </c>
      <c r="C343" s="79" t="s">
        <v>231</v>
      </c>
      <c r="D343" s="80"/>
    </row>
    <row r="344" spans="1:4" ht="15">
      <c r="A344" s="69" t="s">
        <v>86</v>
      </c>
      <c r="B344" s="79" t="s">
        <v>534</v>
      </c>
      <c r="C344" s="79" t="s">
        <v>232</v>
      </c>
      <c r="D344" s="80"/>
    </row>
    <row r="345" spans="1:4" ht="15">
      <c r="A345" s="69" t="s">
        <v>86</v>
      </c>
      <c r="B345" s="79" t="s">
        <v>146</v>
      </c>
      <c r="C345" s="79" t="s">
        <v>233</v>
      </c>
      <c r="D345" s="80"/>
    </row>
    <row r="346" spans="1:4" ht="15">
      <c r="A346" s="69" t="s">
        <v>86</v>
      </c>
      <c r="B346" s="79" t="s">
        <v>535</v>
      </c>
      <c r="C346" s="79" t="s">
        <v>234</v>
      </c>
      <c r="D346" s="80"/>
    </row>
    <row r="347" spans="1:4" ht="15">
      <c r="A347" s="69" t="s">
        <v>86</v>
      </c>
      <c r="B347" s="79" t="s">
        <v>536</v>
      </c>
      <c r="C347" s="79" t="s">
        <v>538</v>
      </c>
      <c r="D347" s="80"/>
    </row>
    <row r="348" spans="1:4" ht="15">
      <c r="A348" s="69" t="s">
        <v>86</v>
      </c>
      <c r="B348" s="77" t="s">
        <v>110</v>
      </c>
      <c r="C348" s="77" t="s">
        <v>1257</v>
      </c>
      <c r="D348" s="80"/>
    </row>
    <row r="349" spans="1:4" ht="15">
      <c r="A349" s="71" t="s">
        <v>588</v>
      </c>
      <c r="B349" s="79">
        <v>0</v>
      </c>
      <c r="C349" s="79">
        <v>0</v>
      </c>
      <c r="D349" s="80"/>
    </row>
    <row r="350" spans="1:4" ht="15">
      <c r="A350" s="71" t="s">
        <v>588</v>
      </c>
      <c r="B350" s="79">
        <v>8</v>
      </c>
      <c r="C350" s="79">
        <v>8</v>
      </c>
      <c r="D350" s="80"/>
    </row>
    <row r="351" spans="1:4" ht="15">
      <c r="A351" s="69" t="s">
        <v>795</v>
      </c>
      <c r="B351" s="77" t="s">
        <v>547</v>
      </c>
      <c r="C351" s="77" t="s">
        <v>547</v>
      </c>
      <c r="D351" s="78"/>
    </row>
    <row r="352" spans="1:4" ht="15">
      <c r="A352" s="69" t="s">
        <v>795</v>
      </c>
      <c r="B352" s="77" t="s">
        <v>668</v>
      </c>
      <c r="C352" s="77" t="s">
        <v>668</v>
      </c>
      <c r="D352" s="78"/>
    </row>
    <row r="353" spans="1:4" ht="15">
      <c r="A353" s="69" t="s">
        <v>795</v>
      </c>
      <c r="B353" s="77" t="s">
        <v>778</v>
      </c>
      <c r="C353" s="77" t="s">
        <v>778</v>
      </c>
      <c r="D353" s="78"/>
    </row>
    <row r="354" spans="1:4" ht="15">
      <c r="A354" s="69" t="s">
        <v>795</v>
      </c>
      <c r="B354" s="77" t="s">
        <v>779</v>
      </c>
      <c r="C354" s="77" t="s">
        <v>779</v>
      </c>
      <c r="D354" s="78"/>
    </row>
    <row r="355" spans="1:4" ht="15">
      <c r="A355" s="69" t="s">
        <v>795</v>
      </c>
      <c r="B355" s="77" t="s">
        <v>780</v>
      </c>
      <c r="C355" s="77" t="s">
        <v>780</v>
      </c>
      <c r="D355" s="78"/>
    </row>
    <row r="356" spans="1:4" ht="15">
      <c r="A356" s="69" t="s">
        <v>795</v>
      </c>
      <c r="B356" s="77" t="s">
        <v>781</v>
      </c>
      <c r="C356" s="77" t="s">
        <v>781</v>
      </c>
      <c r="D356" s="78"/>
    </row>
    <row r="357" spans="1:4" ht="15">
      <c r="A357" s="69" t="s">
        <v>795</v>
      </c>
      <c r="B357" s="77" t="s">
        <v>782</v>
      </c>
      <c r="C357" s="77" t="s">
        <v>782</v>
      </c>
      <c r="D357" s="78"/>
    </row>
    <row r="358" spans="1:4" ht="15">
      <c r="A358" s="69" t="s">
        <v>795</v>
      </c>
      <c r="B358" s="77" t="s">
        <v>783</v>
      </c>
      <c r="C358" s="77" t="s">
        <v>783</v>
      </c>
      <c r="D358" s="78"/>
    </row>
    <row r="359" spans="1:4" ht="15">
      <c r="A359" s="69" t="s">
        <v>795</v>
      </c>
      <c r="B359" s="77" t="s">
        <v>784</v>
      </c>
      <c r="C359" s="77" t="s">
        <v>784</v>
      </c>
      <c r="D359" s="78"/>
    </row>
    <row r="360" spans="1:4" ht="15">
      <c r="A360" s="69" t="s">
        <v>795</v>
      </c>
      <c r="B360" s="77" t="s">
        <v>785</v>
      </c>
      <c r="C360" s="77" t="s">
        <v>785</v>
      </c>
      <c r="D360" s="78"/>
    </row>
    <row r="361" spans="1:4" ht="15">
      <c r="A361" s="69" t="s">
        <v>795</v>
      </c>
      <c r="B361" s="77" t="s">
        <v>786</v>
      </c>
      <c r="C361" s="77" t="s">
        <v>786</v>
      </c>
      <c r="D361" s="78"/>
    </row>
    <row r="362" spans="1:4" ht="15">
      <c r="A362" s="69" t="s">
        <v>795</v>
      </c>
      <c r="B362" s="77" t="s">
        <v>787</v>
      </c>
      <c r="C362" s="77" t="s">
        <v>787</v>
      </c>
      <c r="D362" s="78"/>
    </row>
    <row r="363" spans="1:4" ht="15">
      <c r="A363" s="69" t="s">
        <v>795</v>
      </c>
      <c r="B363" s="77" t="s">
        <v>788</v>
      </c>
      <c r="C363" s="77" t="s">
        <v>788</v>
      </c>
      <c r="D363" s="78"/>
    </row>
    <row r="364" spans="1:4" ht="15">
      <c r="A364" s="69" t="s">
        <v>795</v>
      </c>
      <c r="B364" s="77" t="s">
        <v>789</v>
      </c>
      <c r="C364" s="77" t="s">
        <v>789</v>
      </c>
      <c r="D364" s="78"/>
    </row>
    <row r="365" spans="1:4" ht="15">
      <c r="A365" s="69" t="s">
        <v>795</v>
      </c>
      <c r="B365" s="77" t="s">
        <v>790</v>
      </c>
      <c r="C365" s="77" t="s">
        <v>790</v>
      </c>
      <c r="D365" s="78"/>
    </row>
    <row r="366" spans="1:4" ht="15">
      <c r="A366" s="69" t="s">
        <v>795</v>
      </c>
      <c r="B366" s="77" t="s">
        <v>791</v>
      </c>
      <c r="C366" s="77" t="s">
        <v>791</v>
      </c>
      <c r="D366" s="78"/>
    </row>
    <row r="367" spans="1:4" ht="15">
      <c r="A367" s="69" t="s">
        <v>795</v>
      </c>
      <c r="B367" s="77" t="s">
        <v>792</v>
      </c>
      <c r="C367" s="77" t="s">
        <v>792</v>
      </c>
      <c r="D367" s="78"/>
    </row>
    <row r="368" spans="1:4" ht="15">
      <c r="A368" s="67" t="s">
        <v>795</v>
      </c>
      <c r="B368" s="77" t="s">
        <v>793</v>
      </c>
      <c r="C368" s="77" t="s">
        <v>793</v>
      </c>
      <c r="D368" s="78"/>
    </row>
    <row r="369" spans="1:4" ht="15">
      <c r="A369" s="67" t="s">
        <v>795</v>
      </c>
      <c r="B369" s="77" t="s">
        <v>794</v>
      </c>
      <c r="C369" s="77" t="s">
        <v>794</v>
      </c>
      <c r="D369" s="78"/>
    </row>
    <row r="370" spans="1:4" ht="15">
      <c r="A370" s="67" t="s">
        <v>514</v>
      </c>
      <c r="B370" s="79" t="s">
        <v>474</v>
      </c>
      <c r="C370" s="79" t="s">
        <v>474</v>
      </c>
      <c r="D370" s="80"/>
    </row>
    <row r="371" spans="1:4" ht="15">
      <c r="A371" s="69" t="s">
        <v>514</v>
      </c>
      <c r="B371" s="79" t="s">
        <v>141</v>
      </c>
      <c r="C371" s="79" t="s">
        <v>141</v>
      </c>
      <c r="D371" s="80"/>
    </row>
    <row r="372" spans="1:4" ht="15">
      <c r="A372" s="69" t="s">
        <v>514</v>
      </c>
      <c r="B372" s="79" t="s">
        <v>39</v>
      </c>
      <c r="C372" s="79" t="s">
        <v>39</v>
      </c>
      <c r="D372" s="80"/>
    </row>
    <row r="373" spans="1:4" ht="15">
      <c r="A373" s="67" t="s">
        <v>1245</v>
      </c>
      <c r="B373" s="77">
        <v>0.5</v>
      </c>
      <c r="C373" s="69">
        <v>0.5</v>
      </c>
      <c r="D373" s="78"/>
    </row>
    <row r="374" spans="1:4" ht="15">
      <c r="A374" s="67" t="s">
        <v>1245</v>
      </c>
      <c r="B374" s="77">
        <v>0.75</v>
      </c>
      <c r="C374" s="69">
        <v>0.75</v>
      </c>
      <c r="D374" s="78"/>
    </row>
    <row r="375" spans="1:4" ht="15">
      <c r="A375" s="67" t="s">
        <v>1245</v>
      </c>
      <c r="B375" s="77">
        <v>1</v>
      </c>
      <c r="C375" s="69">
        <v>1</v>
      </c>
      <c r="D375" s="78"/>
    </row>
    <row r="376" spans="1:4" ht="15">
      <c r="A376" s="67" t="s">
        <v>1245</v>
      </c>
      <c r="B376" s="77">
        <v>1.25</v>
      </c>
      <c r="C376" s="69">
        <v>1.25</v>
      </c>
      <c r="D376" s="78"/>
    </row>
    <row r="377" spans="1:4" ht="15">
      <c r="A377" s="67" t="s">
        <v>1245</v>
      </c>
      <c r="B377" s="77">
        <v>1.5</v>
      </c>
      <c r="C377" s="69">
        <v>1.5</v>
      </c>
      <c r="D377" s="78"/>
    </row>
    <row r="378" spans="1:4" ht="15">
      <c r="A378" s="67" t="s">
        <v>1245</v>
      </c>
      <c r="B378" s="77">
        <v>1.75</v>
      </c>
      <c r="C378" s="69">
        <v>1.75</v>
      </c>
      <c r="D378" s="78"/>
    </row>
    <row r="379" spans="1:4" ht="15">
      <c r="A379" s="67" t="s">
        <v>1245</v>
      </c>
      <c r="B379" s="77">
        <v>2</v>
      </c>
      <c r="C379" s="69">
        <v>2</v>
      </c>
      <c r="D379" s="78"/>
    </row>
    <row r="380" spans="1:4" ht="15">
      <c r="A380" s="67" t="s">
        <v>1245</v>
      </c>
      <c r="B380" s="77">
        <v>2.25</v>
      </c>
      <c r="C380" s="69">
        <v>2.25</v>
      </c>
      <c r="D380" s="78"/>
    </row>
    <row r="381" spans="1:4" ht="15">
      <c r="A381" s="69" t="s">
        <v>1245</v>
      </c>
      <c r="B381" s="77">
        <v>2.5</v>
      </c>
      <c r="C381" s="69">
        <v>2.5</v>
      </c>
      <c r="D381" s="78"/>
    </row>
    <row r="382" spans="1:4" ht="15">
      <c r="A382" s="69" t="s">
        <v>1245</v>
      </c>
      <c r="B382" s="77">
        <v>2.75</v>
      </c>
      <c r="C382" s="69">
        <v>2.75</v>
      </c>
      <c r="D382" s="78"/>
    </row>
    <row r="383" spans="1:4" ht="15">
      <c r="A383" s="69" t="s">
        <v>1245</v>
      </c>
      <c r="B383" s="77">
        <v>3</v>
      </c>
      <c r="C383" s="69">
        <v>3</v>
      </c>
      <c r="D383" s="78"/>
    </row>
    <row r="384" spans="1:4" ht="15">
      <c r="A384" s="69" t="s">
        <v>1245</v>
      </c>
      <c r="B384" s="77">
        <v>3.25</v>
      </c>
      <c r="C384" s="69">
        <v>3.25</v>
      </c>
      <c r="D384" s="78"/>
    </row>
    <row r="385" spans="1:4" ht="15">
      <c r="A385" s="67" t="s">
        <v>1245</v>
      </c>
      <c r="B385" s="77">
        <v>3.5</v>
      </c>
      <c r="C385" s="69">
        <v>3.5</v>
      </c>
      <c r="D385" s="78"/>
    </row>
    <row r="386" spans="1:4" ht="15">
      <c r="A386" s="67" t="s">
        <v>1245</v>
      </c>
      <c r="B386" s="77">
        <v>3.75</v>
      </c>
      <c r="C386" s="69">
        <v>3.75</v>
      </c>
      <c r="D386" s="78"/>
    </row>
    <row r="387" spans="1:4" ht="15">
      <c r="A387" s="69" t="s">
        <v>1245</v>
      </c>
      <c r="B387" s="77">
        <v>4</v>
      </c>
      <c r="C387" s="69">
        <v>4</v>
      </c>
      <c r="D387" s="78"/>
    </row>
    <row r="388" spans="1:4" ht="15">
      <c r="A388" s="69" t="s">
        <v>1245</v>
      </c>
      <c r="B388" s="77">
        <v>4.25</v>
      </c>
      <c r="C388" s="69">
        <v>4.25</v>
      </c>
      <c r="D388" s="78"/>
    </row>
    <row r="389" spans="1:4" ht="15">
      <c r="A389" s="69" t="s">
        <v>1245</v>
      </c>
      <c r="B389" s="77">
        <v>4.5</v>
      </c>
      <c r="C389" s="69">
        <v>4.5</v>
      </c>
      <c r="D389" s="78"/>
    </row>
    <row r="390" spans="1:4" ht="15">
      <c r="A390" s="69" t="s">
        <v>1245</v>
      </c>
      <c r="B390" s="77">
        <v>4.75</v>
      </c>
      <c r="C390" s="69">
        <v>4.75</v>
      </c>
      <c r="D390" s="78"/>
    </row>
    <row r="391" spans="1:4" ht="15">
      <c r="A391" s="69" t="s">
        <v>1245</v>
      </c>
      <c r="B391" s="77">
        <v>5</v>
      </c>
      <c r="C391" s="69">
        <v>5</v>
      </c>
      <c r="D391" s="78"/>
    </row>
    <row r="392" spans="1:4" ht="24.6" customHeight="1">
      <c r="A392" s="69" t="s">
        <v>1245</v>
      </c>
      <c r="B392" s="77">
        <v>5.25</v>
      </c>
      <c r="C392" s="69">
        <v>5.25</v>
      </c>
      <c r="D392" s="78"/>
    </row>
    <row r="393" spans="1:4" ht="15">
      <c r="A393" s="69" t="s">
        <v>1245</v>
      </c>
      <c r="B393" s="77">
        <v>5.5</v>
      </c>
      <c r="C393" s="69">
        <v>5.5</v>
      </c>
      <c r="D393" s="78"/>
    </row>
    <row r="394" spans="1:4" ht="15">
      <c r="A394" s="69" t="s">
        <v>1245</v>
      </c>
      <c r="B394" s="77">
        <v>5.75</v>
      </c>
      <c r="C394" s="69">
        <v>5.75</v>
      </c>
      <c r="D394" s="78"/>
    </row>
    <row r="395" spans="1:4" ht="12.95" customHeight="1">
      <c r="A395" s="69" t="s">
        <v>1245</v>
      </c>
      <c r="B395" s="77">
        <v>6</v>
      </c>
      <c r="C395" s="69">
        <v>6</v>
      </c>
      <c r="D395" s="78"/>
    </row>
    <row r="396" spans="1:4" ht="12.95" customHeight="1">
      <c r="A396" s="69" t="s">
        <v>1245</v>
      </c>
      <c r="B396" s="77">
        <v>6.25</v>
      </c>
      <c r="C396" s="69">
        <v>6.25</v>
      </c>
      <c r="D396" s="78"/>
    </row>
    <row r="397" spans="1:4" ht="12.95" customHeight="1">
      <c r="A397" s="69" t="s">
        <v>1245</v>
      </c>
      <c r="B397" s="77">
        <v>6.5</v>
      </c>
      <c r="C397" s="69">
        <v>6.5</v>
      </c>
      <c r="D397" s="78"/>
    </row>
    <row r="398" spans="1:4" ht="15">
      <c r="A398" s="69" t="s">
        <v>1245</v>
      </c>
      <c r="B398" s="77">
        <v>6.75</v>
      </c>
      <c r="C398" s="69">
        <v>6.75</v>
      </c>
      <c r="D398" s="78"/>
    </row>
    <row r="399" spans="1:4" ht="15">
      <c r="A399" s="69" t="s">
        <v>1245</v>
      </c>
      <c r="B399" s="77">
        <v>7</v>
      </c>
      <c r="C399" s="69">
        <v>7</v>
      </c>
      <c r="D399" s="78"/>
    </row>
    <row r="400" spans="1:4" ht="15">
      <c r="A400" s="69" t="s">
        <v>1245</v>
      </c>
      <c r="B400" s="77">
        <v>7.25</v>
      </c>
      <c r="C400" s="69">
        <v>7.25</v>
      </c>
      <c r="D400" s="78"/>
    </row>
    <row r="401" spans="1:4" ht="15">
      <c r="A401" s="69" t="s">
        <v>1245</v>
      </c>
      <c r="B401" s="77">
        <v>7.5</v>
      </c>
      <c r="C401" s="69">
        <v>7.5</v>
      </c>
      <c r="D401" s="78"/>
    </row>
    <row r="402" spans="1:4" ht="15">
      <c r="A402" s="69" t="s">
        <v>1245</v>
      </c>
      <c r="B402" s="77">
        <v>7.75</v>
      </c>
      <c r="C402" s="69">
        <v>7.75</v>
      </c>
      <c r="D402" s="78"/>
    </row>
    <row r="403" spans="1:4" ht="15">
      <c r="A403" s="69" t="s">
        <v>1245</v>
      </c>
      <c r="B403" s="77">
        <v>8</v>
      </c>
      <c r="C403" s="69">
        <v>8</v>
      </c>
      <c r="D403" s="78"/>
    </row>
    <row r="404" spans="1:4" ht="15">
      <c r="A404" s="69" t="s">
        <v>1245</v>
      </c>
      <c r="B404" s="77">
        <v>8.25</v>
      </c>
      <c r="C404" s="69">
        <v>8.25</v>
      </c>
      <c r="D404" s="78"/>
    </row>
    <row r="405" spans="1:4" ht="34.5" customHeight="1">
      <c r="A405" s="69" t="s">
        <v>1245</v>
      </c>
      <c r="B405" s="77">
        <v>8.5</v>
      </c>
      <c r="C405" s="69">
        <v>8.5</v>
      </c>
      <c r="D405" s="78"/>
    </row>
    <row r="406" spans="1:4" ht="33" customHeight="1">
      <c r="A406" s="69" t="s">
        <v>1245</v>
      </c>
      <c r="B406" s="77">
        <v>8.75</v>
      </c>
      <c r="C406" s="69">
        <v>8.75</v>
      </c>
      <c r="D406" s="78"/>
    </row>
    <row r="407" spans="1:4" ht="32.1" customHeight="1">
      <c r="A407" s="69" t="s">
        <v>1245</v>
      </c>
      <c r="B407" s="77">
        <v>9</v>
      </c>
      <c r="C407" s="69">
        <v>9</v>
      </c>
      <c r="D407" s="78"/>
    </row>
    <row r="408" spans="1:4" ht="15">
      <c r="A408" s="69" t="s">
        <v>1245</v>
      </c>
      <c r="B408" s="77">
        <v>9.25</v>
      </c>
      <c r="C408" s="69">
        <v>9.25</v>
      </c>
      <c r="D408" s="78"/>
    </row>
    <row r="409" spans="1:4" ht="15">
      <c r="A409" s="69" t="s">
        <v>1245</v>
      </c>
      <c r="B409" s="77">
        <v>9.5</v>
      </c>
      <c r="C409" s="69">
        <v>9.5</v>
      </c>
      <c r="D409" s="78"/>
    </row>
    <row r="410" spans="1:4" ht="15">
      <c r="A410" s="69" t="s">
        <v>1245</v>
      </c>
      <c r="B410" s="77">
        <v>9.75</v>
      </c>
      <c r="C410" s="69">
        <v>9.75</v>
      </c>
      <c r="D410" s="78"/>
    </row>
    <row r="411" spans="1:4" ht="15">
      <c r="A411" s="69" t="s">
        <v>1245</v>
      </c>
      <c r="B411" s="77">
        <v>10</v>
      </c>
      <c r="C411" s="69">
        <v>10</v>
      </c>
      <c r="D411" s="78"/>
    </row>
    <row r="412" spans="1:4" ht="15">
      <c r="A412" s="69" t="s">
        <v>1246</v>
      </c>
      <c r="B412" s="77">
        <v>7</v>
      </c>
      <c r="C412" s="69">
        <v>7</v>
      </c>
      <c r="D412" s="78"/>
    </row>
    <row r="413" spans="1:4" ht="15">
      <c r="A413" s="69" t="s">
        <v>1246</v>
      </c>
      <c r="B413" s="77">
        <v>15</v>
      </c>
      <c r="C413" s="69">
        <v>15</v>
      </c>
      <c r="D413" s="78"/>
    </row>
    <row r="414" spans="1:4" ht="15">
      <c r="A414" s="69" t="s">
        <v>1246</v>
      </c>
      <c r="B414" s="77">
        <v>30</v>
      </c>
      <c r="C414" s="69">
        <v>30</v>
      </c>
      <c r="D414" s="78"/>
    </row>
    <row r="415" spans="1:4" ht="15">
      <c r="A415" s="69" t="s">
        <v>1246</v>
      </c>
      <c r="B415" s="77">
        <v>45</v>
      </c>
      <c r="C415" s="69">
        <v>45</v>
      </c>
      <c r="D415" s="78"/>
    </row>
    <row r="416" spans="1:4" ht="15">
      <c r="A416" s="69" t="s">
        <v>1246</v>
      </c>
      <c r="B416" s="77">
        <v>60</v>
      </c>
      <c r="C416" s="69">
        <v>60</v>
      </c>
      <c r="D416" s="78"/>
    </row>
    <row r="417" spans="1:4" ht="15">
      <c r="A417" s="69" t="s">
        <v>1246</v>
      </c>
      <c r="B417" s="77">
        <v>75</v>
      </c>
      <c r="C417" s="69">
        <v>75</v>
      </c>
      <c r="D417" s="78"/>
    </row>
    <row r="418" spans="1:4" ht="15">
      <c r="A418" s="67" t="s">
        <v>1246</v>
      </c>
      <c r="B418" s="77">
        <v>90</v>
      </c>
      <c r="C418" s="69">
        <v>90</v>
      </c>
      <c r="D418" s="78"/>
    </row>
    <row r="419" spans="1:4" ht="15">
      <c r="A419" s="67" t="s">
        <v>705</v>
      </c>
      <c r="B419" s="79" t="s">
        <v>706</v>
      </c>
      <c r="C419" s="79" t="s">
        <v>706</v>
      </c>
      <c r="D419" s="80"/>
    </row>
    <row r="420" spans="1:4" ht="15">
      <c r="A420" s="67" t="s">
        <v>705</v>
      </c>
      <c r="B420" s="79" t="s">
        <v>707</v>
      </c>
      <c r="C420" s="79" t="s">
        <v>707</v>
      </c>
      <c r="D420" s="80"/>
    </row>
    <row r="421" spans="1:4" ht="15">
      <c r="A421" s="67" t="s">
        <v>660</v>
      </c>
      <c r="B421" s="77" t="s">
        <v>1258</v>
      </c>
      <c r="C421" s="77" t="s">
        <v>1258</v>
      </c>
      <c r="D421" s="80"/>
    </row>
    <row r="422" spans="1:4" ht="15">
      <c r="A422" s="67" t="s">
        <v>660</v>
      </c>
      <c r="B422" s="77" t="s">
        <v>1259</v>
      </c>
      <c r="C422" s="77" t="s">
        <v>1259</v>
      </c>
      <c r="D422" s="80"/>
    </row>
    <row r="423" spans="1:4" ht="15">
      <c r="A423" s="67" t="s">
        <v>1212</v>
      </c>
      <c r="B423" s="77" t="s">
        <v>1260</v>
      </c>
      <c r="C423" s="77" t="s">
        <v>1260</v>
      </c>
      <c r="D423" s="78"/>
    </row>
    <row r="424" spans="1:4" ht="15">
      <c r="A424" s="67" t="s">
        <v>1212</v>
      </c>
      <c r="B424" s="77" t="s">
        <v>1261</v>
      </c>
      <c r="C424" s="77" t="s">
        <v>1261</v>
      </c>
      <c r="D424" s="78"/>
    </row>
    <row r="425" spans="1:4" ht="15">
      <c r="A425" s="67" t="s">
        <v>1212</v>
      </c>
      <c r="B425" s="77" t="s">
        <v>2160</v>
      </c>
      <c r="C425" s="77" t="s">
        <v>2160</v>
      </c>
      <c r="D425" s="78"/>
    </row>
    <row r="426" spans="1:4" ht="15">
      <c r="A426" s="69" t="s">
        <v>1212</v>
      </c>
      <c r="B426" s="77" t="s">
        <v>2161</v>
      </c>
      <c r="C426" s="77" t="s">
        <v>2161</v>
      </c>
      <c r="D426" s="78"/>
    </row>
    <row r="427" spans="1:4" ht="15">
      <c r="A427" s="69" t="s">
        <v>1212</v>
      </c>
      <c r="B427" s="77" t="s">
        <v>1262</v>
      </c>
      <c r="C427" s="77" t="s">
        <v>1262</v>
      </c>
      <c r="D427" s="78"/>
    </row>
    <row r="428" spans="1:4" ht="15">
      <c r="A428" s="69" t="s">
        <v>1212</v>
      </c>
      <c r="B428" s="77" t="s">
        <v>2162</v>
      </c>
      <c r="C428" s="77" t="s">
        <v>2162</v>
      </c>
      <c r="D428" s="78"/>
    </row>
    <row r="429" spans="1:4" ht="15">
      <c r="A429" s="69" t="s">
        <v>1212</v>
      </c>
      <c r="B429" s="77" t="s">
        <v>2163</v>
      </c>
      <c r="C429" s="77" t="s">
        <v>2163</v>
      </c>
      <c r="D429" s="78"/>
    </row>
    <row r="430" spans="1:4" ht="15">
      <c r="A430" s="69" t="s">
        <v>1213</v>
      </c>
      <c r="B430" s="77" t="s">
        <v>1263</v>
      </c>
      <c r="C430" s="77" t="s">
        <v>1263</v>
      </c>
      <c r="D430" s="78"/>
    </row>
    <row r="431" spans="1:4" ht="15">
      <c r="A431" s="67" t="s">
        <v>1213</v>
      </c>
      <c r="B431" s="77" t="s">
        <v>1264</v>
      </c>
      <c r="C431" s="77" t="s">
        <v>1264</v>
      </c>
      <c r="D431" s="78"/>
    </row>
    <row r="432" spans="1:4" ht="15">
      <c r="A432" s="67" t="s">
        <v>1213</v>
      </c>
      <c r="B432" s="77" t="s">
        <v>1265</v>
      </c>
      <c r="C432" s="77" t="s">
        <v>1265</v>
      </c>
      <c r="D432" s="78"/>
    </row>
    <row r="433" spans="1:4" ht="15">
      <c r="A433" s="67" t="s">
        <v>1213</v>
      </c>
      <c r="B433" s="77" t="s">
        <v>1266</v>
      </c>
      <c r="C433" s="77" t="s">
        <v>1266</v>
      </c>
      <c r="D433" s="78"/>
    </row>
    <row r="434" spans="1:4" ht="15">
      <c r="A434" s="69" t="s">
        <v>1213</v>
      </c>
      <c r="B434" s="77" t="s">
        <v>1267</v>
      </c>
      <c r="C434" s="77" t="s">
        <v>1267</v>
      </c>
      <c r="D434" s="78"/>
    </row>
    <row r="435" spans="1:4" ht="15">
      <c r="A435" s="69" t="s">
        <v>1213</v>
      </c>
      <c r="B435" s="77" t="s">
        <v>2164</v>
      </c>
      <c r="C435" s="77" t="s">
        <v>2164</v>
      </c>
      <c r="D435" s="78"/>
    </row>
    <row r="436" spans="1:4" ht="15">
      <c r="A436" s="69" t="s">
        <v>1213</v>
      </c>
      <c r="B436" s="77" t="s">
        <v>2165</v>
      </c>
      <c r="C436" s="77" t="s">
        <v>2165</v>
      </c>
      <c r="D436" s="78"/>
    </row>
    <row r="437" spans="1:4" ht="15">
      <c r="A437" s="69" t="s">
        <v>1213</v>
      </c>
      <c r="B437" s="127" t="s">
        <v>1268</v>
      </c>
      <c r="C437" s="127" t="s">
        <v>1268</v>
      </c>
      <c r="D437" s="78"/>
    </row>
    <row r="438" spans="1:4" ht="15">
      <c r="A438" s="69" t="s">
        <v>1213</v>
      </c>
      <c r="B438" s="127" t="s">
        <v>2166</v>
      </c>
      <c r="C438" s="127" t="s">
        <v>2166</v>
      </c>
      <c r="D438" s="78"/>
    </row>
    <row r="439" spans="1:4" ht="15">
      <c r="A439" s="69" t="s">
        <v>1213</v>
      </c>
      <c r="B439" s="77" t="s">
        <v>1269</v>
      </c>
      <c r="C439" s="77" t="s">
        <v>1269</v>
      </c>
      <c r="D439" s="78"/>
    </row>
    <row r="440" spans="1:4" ht="15">
      <c r="A440" s="69" t="s">
        <v>1213</v>
      </c>
      <c r="B440" s="77" t="s">
        <v>1270</v>
      </c>
      <c r="C440" s="77" t="s">
        <v>1270</v>
      </c>
      <c r="D440" s="78"/>
    </row>
    <row r="441" spans="1:4" ht="15">
      <c r="A441" s="69" t="s">
        <v>1213</v>
      </c>
      <c r="B441" s="127" t="s">
        <v>1250</v>
      </c>
      <c r="C441" s="127" t="s">
        <v>1250</v>
      </c>
      <c r="D441" s="78"/>
    </row>
    <row r="442" spans="1:4" ht="15">
      <c r="A442" s="69" t="s">
        <v>1213</v>
      </c>
      <c r="B442" s="77" t="s">
        <v>2167</v>
      </c>
      <c r="C442" s="77" t="s">
        <v>2167</v>
      </c>
      <c r="D442" s="78"/>
    </row>
    <row r="443" spans="1:4" ht="15">
      <c r="A443" s="69" t="s">
        <v>1213</v>
      </c>
      <c r="B443" s="77" t="s">
        <v>1271</v>
      </c>
      <c r="C443" s="77" t="s">
        <v>1271</v>
      </c>
      <c r="D443" s="78"/>
    </row>
    <row r="444" spans="1:4" ht="13.35" customHeight="1">
      <c r="A444" s="69" t="s">
        <v>1213</v>
      </c>
      <c r="B444" s="77" t="s">
        <v>1272</v>
      </c>
      <c r="C444" s="77" t="s">
        <v>1272</v>
      </c>
      <c r="D444" s="78"/>
    </row>
    <row r="445" spans="1:4" ht="15">
      <c r="A445" s="69" t="s">
        <v>1213</v>
      </c>
      <c r="B445" s="77" t="s">
        <v>1273</v>
      </c>
      <c r="C445" s="77" t="s">
        <v>1273</v>
      </c>
      <c r="D445" s="78"/>
    </row>
    <row r="446" spans="1:4" ht="15">
      <c r="A446" s="69" t="s">
        <v>1213</v>
      </c>
      <c r="B446" s="127" t="s">
        <v>1274</v>
      </c>
      <c r="C446" s="127" t="s">
        <v>1274</v>
      </c>
      <c r="D446" s="78"/>
    </row>
    <row r="447" spans="1:4" ht="15">
      <c r="A447" s="69" t="s">
        <v>1213</v>
      </c>
      <c r="B447" s="127" t="s">
        <v>1275</v>
      </c>
      <c r="C447" s="127" t="s">
        <v>1275</v>
      </c>
      <c r="D447" s="78"/>
    </row>
    <row r="448" spans="1:4" ht="15">
      <c r="A448" s="69" t="s">
        <v>1213</v>
      </c>
      <c r="B448" s="127" t="s">
        <v>1276</v>
      </c>
      <c r="C448" s="127" t="s">
        <v>1276</v>
      </c>
      <c r="D448" s="78"/>
    </row>
    <row r="449" spans="1:4" ht="15">
      <c r="A449" s="69" t="s">
        <v>1213</v>
      </c>
      <c r="B449" s="127"/>
      <c r="C449" s="128"/>
      <c r="D449" s="78"/>
    </row>
    <row r="450" spans="1:4" ht="15">
      <c r="A450" s="69" t="s">
        <v>1213</v>
      </c>
      <c r="B450" s="127"/>
      <c r="C450" s="128"/>
      <c r="D450" s="78"/>
    </row>
    <row r="451" spans="1:4" ht="15">
      <c r="A451" s="69" t="s">
        <v>1213</v>
      </c>
      <c r="B451" s="127"/>
      <c r="C451" s="128"/>
      <c r="D451" s="78"/>
    </row>
    <row r="452" spans="1:4" ht="15">
      <c r="A452" s="69" t="s">
        <v>1214</v>
      </c>
      <c r="B452" s="69" t="s">
        <v>1198</v>
      </c>
      <c r="C452" s="69" t="s">
        <v>1198</v>
      </c>
      <c r="D452" s="78"/>
    </row>
    <row r="453" spans="1:4" ht="15">
      <c r="A453" s="69" t="s">
        <v>1214</v>
      </c>
      <c r="B453" s="69" t="s">
        <v>1199</v>
      </c>
      <c r="C453" s="69" t="s">
        <v>1199</v>
      </c>
      <c r="D453" s="78"/>
    </row>
    <row r="454" spans="1:4" ht="15">
      <c r="A454" s="69" t="s">
        <v>1214</v>
      </c>
      <c r="B454" s="69" t="s">
        <v>1200</v>
      </c>
      <c r="C454" s="69" t="s">
        <v>1200</v>
      </c>
      <c r="D454" s="78"/>
    </row>
    <row r="455" spans="1:4" ht="30">
      <c r="A455" s="69" t="s">
        <v>1214</v>
      </c>
      <c r="B455" s="81" t="s">
        <v>1277</v>
      </c>
      <c r="C455" s="81" t="s">
        <v>1277</v>
      </c>
      <c r="D455" s="78"/>
    </row>
    <row r="456" spans="1:4" ht="30">
      <c r="A456" s="69" t="s">
        <v>1214</v>
      </c>
      <c r="B456" s="81" t="s">
        <v>1201</v>
      </c>
      <c r="C456" s="81" t="s">
        <v>1201</v>
      </c>
      <c r="D456" s="78"/>
    </row>
    <row r="457" spans="1:4" ht="15">
      <c r="A457" s="69" t="s">
        <v>1214</v>
      </c>
      <c r="B457" s="69" t="s">
        <v>1278</v>
      </c>
      <c r="C457" s="69" t="s">
        <v>1278</v>
      </c>
      <c r="D457" s="78"/>
    </row>
    <row r="458" spans="1:4" ht="15">
      <c r="A458" s="69" t="s">
        <v>1214</v>
      </c>
      <c r="B458" s="69" t="s">
        <v>1202</v>
      </c>
      <c r="C458" s="69" t="s">
        <v>1202</v>
      </c>
      <c r="D458" s="78"/>
    </row>
    <row r="459" spans="1:4" ht="15">
      <c r="A459" s="69" t="s">
        <v>1214</v>
      </c>
      <c r="B459" s="69" t="s">
        <v>1203</v>
      </c>
      <c r="C459" s="69" t="s">
        <v>1203</v>
      </c>
      <c r="D459" s="78"/>
    </row>
    <row r="460" spans="1:4" ht="15">
      <c r="A460" s="69" t="s">
        <v>1214</v>
      </c>
      <c r="B460" s="69" t="s">
        <v>1204</v>
      </c>
      <c r="C460" s="69" t="s">
        <v>1204</v>
      </c>
      <c r="D460" s="78"/>
    </row>
    <row r="461" spans="1:4" ht="15">
      <c r="A461" s="69" t="s">
        <v>1214</v>
      </c>
      <c r="B461" s="69" t="s">
        <v>1205</v>
      </c>
      <c r="C461" s="69" t="s">
        <v>1205</v>
      </c>
      <c r="D461" s="78"/>
    </row>
    <row r="462" spans="1:4" ht="15">
      <c r="A462" s="69" t="s">
        <v>1214</v>
      </c>
      <c r="B462" s="69" t="s">
        <v>1206</v>
      </c>
      <c r="C462" s="69" t="s">
        <v>1206</v>
      </c>
      <c r="D462" s="78"/>
    </row>
    <row r="463" spans="1:4" ht="15">
      <c r="A463" s="69" t="s">
        <v>1214</v>
      </c>
      <c r="B463" s="69" t="s">
        <v>1207</v>
      </c>
      <c r="C463" s="69" t="s">
        <v>1207</v>
      </c>
      <c r="D463" s="78"/>
    </row>
    <row r="464" spans="1:4" ht="15">
      <c r="A464" s="69" t="s">
        <v>1214</v>
      </c>
      <c r="B464" s="69" t="s">
        <v>1208</v>
      </c>
      <c r="C464" s="69" t="s">
        <v>1208</v>
      </c>
      <c r="D464" s="78"/>
    </row>
    <row r="465" spans="1:4" ht="15">
      <c r="A465" s="69" t="s">
        <v>1214</v>
      </c>
      <c r="B465" s="69" t="s">
        <v>1209</v>
      </c>
      <c r="C465" s="69" t="s">
        <v>1209</v>
      </c>
      <c r="D465" s="78"/>
    </row>
    <row r="466" spans="1:4" ht="15">
      <c r="A466" s="69" t="s">
        <v>1214</v>
      </c>
      <c r="B466" s="69" t="s">
        <v>1210</v>
      </c>
      <c r="C466" s="69" t="s">
        <v>1210</v>
      </c>
      <c r="D466" s="78"/>
    </row>
    <row r="467" spans="1:4" ht="15">
      <c r="A467" s="69" t="s">
        <v>1214</v>
      </c>
      <c r="B467" s="69" t="s">
        <v>1279</v>
      </c>
      <c r="C467" s="69" t="s">
        <v>1279</v>
      </c>
      <c r="D467" s="78"/>
    </row>
    <row r="468" spans="1:4" ht="15">
      <c r="A468" s="69" t="s">
        <v>1214</v>
      </c>
      <c r="B468" s="69" t="s">
        <v>1280</v>
      </c>
      <c r="C468" s="69" t="s">
        <v>1280</v>
      </c>
      <c r="D468" s="78"/>
    </row>
    <row r="469" spans="1:4" ht="15">
      <c r="A469" s="69" t="s">
        <v>1215</v>
      </c>
      <c r="B469" s="77" t="s">
        <v>1281</v>
      </c>
      <c r="C469" s="69" t="s">
        <v>1281</v>
      </c>
      <c r="D469" s="78"/>
    </row>
    <row r="470" spans="1:4" ht="15">
      <c r="A470" s="69" t="s">
        <v>1215</v>
      </c>
      <c r="B470" s="77" t="s">
        <v>1282</v>
      </c>
      <c r="C470" s="69" t="s">
        <v>1282</v>
      </c>
      <c r="D470" s="78"/>
    </row>
    <row r="471" spans="1:4" ht="15">
      <c r="A471" s="69" t="s">
        <v>686</v>
      </c>
      <c r="B471" s="79" t="s">
        <v>171</v>
      </c>
      <c r="C471" s="79" t="s">
        <v>171</v>
      </c>
      <c r="D471" s="80"/>
    </row>
    <row r="472" spans="1:4" ht="15">
      <c r="A472" s="69" t="s">
        <v>686</v>
      </c>
      <c r="B472" s="79" t="s">
        <v>243</v>
      </c>
      <c r="C472" s="79" t="s">
        <v>243</v>
      </c>
      <c r="D472" s="80"/>
    </row>
    <row r="473" spans="1:4" ht="15">
      <c r="A473" s="69" t="s">
        <v>686</v>
      </c>
      <c r="B473" s="79" t="s">
        <v>183</v>
      </c>
      <c r="C473" s="79" t="s">
        <v>183</v>
      </c>
      <c r="D473" s="80"/>
    </row>
    <row r="474" spans="1:4" ht="15">
      <c r="A474" s="69" t="s">
        <v>686</v>
      </c>
      <c r="B474" s="79" t="s">
        <v>172</v>
      </c>
      <c r="C474" s="79" t="s">
        <v>172</v>
      </c>
      <c r="D474" s="80"/>
    </row>
    <row r="475" spans="1:4" ht="15">
      <c r="A475" s="69" t="s">
        <v>686</v>
      </c>
      <c r="B475" s="79" t="s">
        <v>173</v>
      </c>
      <c r="C475" s="79" t="s">
        <v>173</v>
      </c>
      <c r="D475" s="80"/>
    </row>
    <row r="476" spans="1:4" ht="15">
      <c r="A476" s="69" t="s">
        <v>1216</v>
      </c>
      <c r="B476" s="77" t="s">
        <v>1283</v>
      </c>
      <c r="C476" s="77" t="s">
        <v>1283</v>
      </c>
      <c r="D476" s="80"/>
    </row>
    <row r="477" spans="1:4" ht="15">
      <c r="A477" s="69" t="s">
        <v>1216</v>
      </c>
      <c r="B477" s="77" t="s">
        <v>1284</v>
      </c>
      <c r="C477" s="77" t="s">
        <v>1284</v>
      </c>
      <c r="D477" s="80"/>
    </row>
    <row r="478" spans="1:4" ht="15">
      <c r="A478" s="69" t="s">
        <v>1216</v>
      </c>
      <c r="B478" s="77" t="s">
        <v>1285</v>
      </c>
      <c r="C478" s="77" t="s">
        <v>1285</v>
      </c>
      <c r="D478" s="80"/>
    </row>
    <row r="479" spans="1:4" ht="15">
      <c r="A479" s="69" t="s">
        <v>1217</v>
      </c>
      <c r="B479" s="77" t="s">
        <v>1286</v>
      </c>
      <c r="C479" s="77" t="s">
        <v>1286</v>
      </c>
      <c r="D479" s="80"/>
    </row>
    <row r="480" spans="1:4" ht="15">
      <c r="A480" s="69" t="s">
        <v>1217</v>
      </c>
      <c r="B480" s="77" t="s">
        <v>1287</v>
      </c>
      <c r="C480" s="77" t="s">
        <v>1287</v>
      </c>
      <c r="D480" s="80"/>
    </row>
    <row r="481" spans="1:5" ht="15">
      <c r="A481" s="69" t="s">
        <v>815</v>
      </c>
      <c r="B481" s="79" t="s">
        <v>703</v>
      </c>
      <c r="C481" s="79" t="s">
        <v>703</v>
      </c>
      <c r="D481" s="80"/>
    </row>
    <row r="482" spans="1:5" ht="15">
      <c r="A482" s="69" t="s">
        <v>815</v>
      </c>
      <c r="B482" s="79" t="s">
        <v>704</v>
      </c>
      <c r="C482" s="79" t="s">
        <v>704</v>
      </c>
      <c r="D482" s="80"/>
    </row>
    <row r="483" spans="1:5" ht="15">
      <c r="A483" s="69" t="s">
        <v>1218</v>
      </c>
      <c r="B483" s="77" t="s">
        <v>1288</v>
      </c>
      <c r="C483" s="77" t="s">
        <v>1288</v>
      </c>
      <c r="D483" s="78"/>
    </row>
    <row r="484" spans="1:5" ht="15">
      <c r="A484" s="69" t="s">
        <v>1218</v>
      </c>
      <c r="B484" s="77" t="s">
        <v>1289</v>
      </c>
      <c r="C484" s="77" t="s">
        <v>1289</v>
      </c>
      <c r="D484" s="78"/>
    </row>
    <row r="485" spans="1:5" ht="15">
      <c r="A485" s="69" t="s">
        <v>1218</v>
      </c>
      <c r="B485" s="77" t="s">
        <v>1290</v>
      </c>
      <c r="C485" s="77" t="s">
        <v>1290</v>
      </c>
      <c r="D485" s="78"/>
    </row>
    <row r="486" spans="1:5" ht="15">
      <c r="A486" s="69" t="s">
        <v>1218</v>
      </c>
      <c r="B486" s="77" t="s">
        <v>1291</v>
      </c>
      <c r="C486" s="77" t="s">
        <v>1291</v>
      </c>
      <c r="D486" s="78"/>
    </row>
    <row r="487" spans="1:5" ht="15">
      <c r="A487" s="69" t="s">
        <v>1218</v>
      </c>
      <c r="B487" s="77" t="s">
        <v>1292</v>
      </c>
      <c r="C487" s="77" t="s">
        <v>1292</v>
      </c>
      <c r="D487" s="78"/>
    </row>
    <row r="488" spans="1:5" ht="15">
      <c r="A488" s="69" t="s">
        <v>249</v>
      </c>
      <c r="B488" s="79" t="s">
        <v>386</v>
      </c>
      <c r="C488" s="79" t="s">
        <v>386</v>
      </c>
      <c r="D488" s="80"/>
    </row>
    <row r="489" spans="1:5" ht="15">
      <c r="A489" s="69" t="s">
        <v>249</v>
      </c>
      <c r="B489" s="79" t="s">
        <v>387</v>
      </c>
      <c r="C489" s="79" t="s">
        <v>387</v>
      </c>
      <c r="D489" s="80"/>
    </row>
    <row r="490" spans="1:5" ht="15">
      <c r="A490" s="69" t="s">
        <v>249</v>
      </c>
      <c r="B490" s="77" t="s">
        <v>110</v>
      </c>
      <c r="C490" s="77" t="s">
        <v>110</v>
      </c>
      <c r="D490" s="80"/>
    </row>
    <row r="491" spans="1:5" ht="15">
      <c r="A491" s="69" t="s">
        <v>2083</v>
      </c>
      <c r="B491" s="113">
        <v>500000</v>
      </c>
      <c r="C491" s="113">
        <v>500000</v>
      </c>
      <c r="D491" s="78"/>
      <c r="E491" s="49"/>
    </row>
    <row r="492" spans="1:5" ht="15">
      <c r="A492" s="69" t="s">
        <v>2083</v>
      </c>
      <c r="B492" s="113">
        <v>750000</v>
      </c>
      <c r="C492" s="113">
        <v>750000</v>
      </c>
      <c r="D492" s="78"/>
    </row>
    <row r="493" spans="1:5" ht="15">
      <c r="A493" s="69" t="s">
        <v>2083</v>
      </c>
      <c r="B493" s="113">
        <v>1000000</v>
      </c>
      <c r="C493" s="113">
        <v>1000000</v>
      </c>
      <c r="D493" s="78"/>
    </row>
    <row r="494" spans="1:5" ht="15">
      <c r="A494" s="69" t="s">
        <v>2083</v>
      </c>
      <c r="B494" s="113">
        <v>1250000</v>
      </c>
      <c r="C494" s="113">
        <v>1250000</v>
      </c>
      <c r="D494" s="78"/>
    </row>
    <row r="495" spans="1:5" ht="15">
      <c r="A495" s="69" t="s">
        <v>2083</v>
      </c>
      <c r="B495" s="113">
        <v>1500000</v>
      </c>
      <c r="C495" s="113">
        <v>1500000</v>
      </c>
      <c r="D495" s="78"/>
    </row>
    <row r="496" spans="1:5" ht="15">
      <c r="A496" s="69" t="s">
        <v>2083</v>
      </c>
      <c r="B496" s="113">
        <v>1750000</v>
      </c>
      <c r="C496" s="113">
        <v>1750000</v>
      </c>
      <c r="D496" s="78"/>
    </row>
    <row r="497" spans="1:4" ht="15">
      <c r="A497" s="69" t="s">
        <v>2083</v>
      </c>
      <c r="B497" s="113">
        <v>2000000</v>
      </c>
      <c r="C497" s="113">
        <v>2000000</v>
      </c>
      <c r="D497" s="78"/>
    </row>
    <row r="498" spans="1:4" ht="15">
      <c r="A498" s="69" t="s">
        <v>2083</v>
      </c>
      <c r="B498" s="113">
        <v>2250000</v>
      </c>
      <c r="C498" s="113">
        <v>2250000</v>
      </c>
      <c r="D498" s="78"/>
    </row>
    <row r="499" spans="1:4" ht="15">
      <c r="A499" s="69" t="s">
        <v>2083</v>
      </c>
      <c r="B499" s="116">
        <v>2500000</v>
      </c>
      <c r="C499" s="116">
        <v>2500000</v>
      </c>
      <c r="D499" s="85"/>
    </row>
    <row r="500" spans="1:4" ht="15">
      <c r="A500" s="69" t="s">
        <v>2083</v>
      </c>
      <c r="B500" s="116">
        <v>2750000</v>
      </c>
      <c r="C500" s="116">
        <v>2750000</v>
      </c>
      <c r="D500" s="85"/>
    </row>
    <row r="501" spans="1:4" ht="15">
      <c r="A501" s="69" t="s">
        <v>2083</v>
      </c>
      <c r="B501" s="113">
        <v>3000000</v>
      </c>
      <c r="C501" s="113">
        <v>3000000</v>
      </c>
      <c r="D501" s="78"/>
    </row>
    <row r="502" spans="1:4" ht="15">
      <c r="A502" s="69" t="s">
        <v>2083</v>
      </c>
      <c r="B502" s="113">
        <v>3250000</v>
      </c>
      <c r="C502" s="113">
        <v>3250000</v>
      </c>
      <c r="D502" s="78"/>
    </row>
    <row r="503" spans="1:4" ht="15">
      <c r="A503" s="69" t="s">
        <v>2083</v>
      </c>
      <c r="B503" s="113">
        <v>3500000</v>
      </c>
      <c r="C503" s="113">
        <v>3500000</v>
      </c>
      <c r="D503" s="78"/>
    </row>
    <row r="504" spans="1:4" ht="15">
      <c r="A504" s="69" t="s">
        <v>2083</v>
      </c>
      <c r="B504" s="113">
        <v>3750000</v>
      </c>
      <c r="C504" s="113">
        <v>3750000</v>
      </c>
      <c r="D504" s="78"/>
    </row>
    <row r="505" spans="1:4" ht="15">
      <c r="A505" s="69" t="s">
        <v>2083</v>
      </c>
      <c r="B505" s="113">
        <v>4000000</v>
      </c>
      <c r="C505" s="113">
        <v>4000000</v>
      </c>
      <c r="D505" s="78"/>
    </row>
    <row r="506" spans="1:4" ht="15">
      <c r="A506" s="69" t="s">
        <v>2083</v>
      </c>
      <c r="B506" s="113">
        <v>4250000</v>
      </c>
      <c r="C506" s="113">
        <v>4250000</v>
      </c>
      <c r="D506" s="78"/>
    </row>
    <row r="507" spans="1:4" ht="15">
      <c r="A507" s="69" t="s">
        <v>2083</v>
      </c>
      <c r="B507" s="113">
        <v>4500000</v>
      </c>
      <c r="C507" s="113">
        <v>4500000</v>
      </c>
      <c r="D507" s="78"/>
    </row>
    <row r="508" spans="1:4" ht="15">
      <c r="A508" s="69" t="s">
        <v>2083</v>
      </c>
      <c r="B508" s="116">
        <v>4750000</v>
      </c>
      <c r="C508" s="116">
        <v>4750000</v>
      </c>
      <c r="D508" s="85"/>
    </row>
    <row r="509" spans="1:4" ht="15">
      <c r="A509" s="69" t="s">
        <v>2083</v>
      </c>
      <c r="B509" s="116">
        <v>5000000</v>
      </c>
      <c r="C509" s="116">
        <v>5000000</v>
      </c>
      <c r="D509" s="85"/>
    </row>
    <row r="510" spans="1:4" ht="15">
      <c r="A510" s="66" t="s">
        <v>2083</v>
      </c>
      <c r="B510" s="116">
        <v>5250000</v>
      </c>
      <c r="C510" s="116">
        <v>5250000</v>
      </c>
      <c r="D510" s="85"/>
    </row>
    <row r="511" spans="1:4" ht="15">
      <c r="A511" s="66" t="s">
        <v>2083</v>
      </c>
      <c r="B511" s="116">
        <v>5500000</v>
      </c>
      <c r="C511" s="116">
        <v>5500000</v>
      </c>
      <c r="D511" s="85"/>
    </row>
    <row r="512" spans="1:4" ht="15">
      <c r="A512" s="66" t="s">
        <v>2083</v>
      </c>
      <c r="B512" s="116">
        <v>5750000</v>
      </c>
      <c r="C512" s="116">
        <v>5750000</v>
      </c>
      <c r="D512" s="85"/>
    </row>
    <row r="513" spans="1:4" ht="15">
      <c r="A513" s="69" t="s">
        <v>2083</v>
      </c>
      <c r="B513" s="113">
        <v>6000000</v>
      </c>
      <c r="C513" s="113">
        <v>6000000</v>
      </c>
      <c r="D513" s="78"/>
    </row>
    <row r="514" spans="1:4" ht="15">
      <c r="A514" s="69" t="s">
        <v>2083</v>
      </c>
      <c r="B514" s="113">
        <v>6250000</v>
      </c>
      <c r="C514" s="113">
        <v>6250000</v>
      </c>
      <c r="D514" s="78"/>
    </row>
    <row r="515" spans="1:4" ht="15">
      <c r="A515" s="69" t="s">
        <v>2083</v>
      </c>
      <c r="B515" s="113">
        <v>6500000</v>
      </c>
      <c r="C515" s="113">
        <v>6500000</v>
      </c>
      <c r="D515" s="78"/>
    </row>
    <row r="516" spans="1:4" ht="15">
      <c r="A516" s="69" t="s">
        <v>2083</v>
      </c>
      <c r="B516" s="113">
        <v>6750000</v>
      </c>
      <c r="C516" s="113">
        <v>6750000</v>
      </c>
      <c r="D516" s="78"/>
    </row>
    <row r="517" spans="1:4" ht="15">
      <c r="A517" s="69" t="s">
        <v>2083</v>
      </c>
      <c r="B517" s="113">
        <v>7000000</v>
      </c>
      <c r="C517" s="113">
        <v>7000000</v>
      </c>
      <c r="D517" s="78"/>
    </row>
    <row r="518" spans="1:4" ht="15">
      <c r="A518" s="69" t="s">
        <v>2083</v>
      </c>
      <c r="B518" s="113">
        <v>7250000</v>
      </c>
      <c r="C518" s="113">
        <v>7250000</v>
      </c>
      <c r="D518" s="78"/>
    </row>
    <row r="519" spans="1:4" ht="15">
      <c r="A519" s="69" t="s">
        <v>2083</v>
      </c>
      <c r="B519" s="113">
        <v>7500000</v>
      </c>
      <c r="C519" s="113">
        <v>7500000</v>
      </c>
      <c r="D519" s="78"/>
    </row>
    <row r="520" spans="1:4" ht="15">
      <c r="A520" s="69" t="s">
        <v>2083</v>
      </c>
      <c r="B520" s="113">
        <v>7750000</v>
      </c>
      <c r="C520" s="113">
        <v>7750000</v>
      </c>
      <c r="D520" s="78"/>
    </row>
    <row r="521" spans="1:4" ht="15">
      <c r="A521" s="69" t="s">
        <v>2083</v>
      </c>
      <c r="B521" s="113">
        <v>8000000</v>
      </c>
      <c r="C521" s="113">
        <v>8000000</v>
      </c>
      <c r="D521" s="78"/>
    </row>
    <row r="522" spans="1:4" ht="15">
      <c r="A522" s="69" t="s">
        <v>2083</v>
      </c>
      <c r="B522" s="113">
        <v>8250000</v>
      </c>
      <c r="C522" s="113">
        <v>8250000</v>
      </c>
      <c r="D522" s="78"/>
    </row>
    <row r="523" spans="1:4" ht="15">
      <c r="A523" s="69" t="s">
        <v>2083</v>
      </c>
      <c r="B523" s="113">
        <v>8500000</v>
      </c>
      <c r="C523" s="113">
        <v>8500000</v>
      </c>
      <c r="D523" s="78"/>
    </row>
    <row r="524" spans="1:4" ht="15">
      <c r="A524" s="69" t="s">
        <v>2083</v>
      </c>
      <c r="B524" s="113">
        <v>8750000</v>
      </c>
      <c r="C524" s="113">
        <v>8750000</v>
      </c>
      <c r="D524" s="78"/>
    </row>
    <row r="525" spans="1:4" ht="15">
      <c r="A525" s="69" t="s">
        <v>2083</v>
      </c>
      <c r="B525" s="113">
        <v>9000000</v>
      </c>
      <c r="C525" s="113">
        <v>9000000</v>
      </c>
      <c r="D525" s="78"/>
    </row>
    <row r="526" spans="1:4" ht="15">
      <c r="A526" s="69" t="s">
        <v>2083</v>
      </c>
      <c r="B526" s="113">
        <v>9250000</v>
      </c>
      <c r="C526" s="113">
        <v>9250000</v>
      </c>
      <c r="D526" s="78"/>
    </row>
    <row r="527" spans="1:4" ht="15">
      <c r="A527" s="69" t="s">
        <v>2083</v>
      </c>
      <c r="B527" s="113">
        <v>9500000</v>
      </c>
      <c r="C527" s="113">
        <v>9500000</v>
      </c>
      <c r="D527" s="78"/>
    </row>
    <row r="528" spans="1:4" ht="15">
      <c r="A528" s="69" t="s">
        <v>2083</v>
      </c>
      <c r="B528" s="113">
        <v>9750000</v>
      </c>
      <c r="C528" s="113">
        <v>9750000</v>
      </c>
      <c r="D528" s="78"/>
    </row>
    <row r="529" spans="1:4" ht="15">
      <c r="A529" s="69" t="s">
        <v>2083</v>
      </c>
      <c r="B529" s="113">
        <v>10000000</v>
      </c>
      <c r="C529" s="113">
        <v>10000000</v>
      </c>
      <c r="D529" s="78"/>
    </row>
    <row r="530" spans="1:4" ht="15">
      <c r="A530" s="69" t="s">
        <v>577</v>
      </c>
      <c r="B530" s="79" t="s">
        <v>579</v>
      </c>
      <c r="C530" s="79" t="s">
        <v>579</v>
      </c>
      <c r="D530" s="80"/>
    </row>
    <row r="531" spans="1:4" ht="15">
      <c r="A531" s="69" t="s">
        <v>577</v>
      </c>
      <c r="B531" s="79" t="s">
        <v>580</v>
      </c>
      <c r="C531" s="79" t="s">
        <v>580</v>
      </c>
      <c r="D531" s="80"/>
    </row>
    <row r="532" spans="1:4" ht="15">
      <c r="A532" s="69" t="s">
        <v>577</v>
      </c>
      <c r="B532" s="79" t="s">
        <v>584</v>
      </c>
      <c r="C532" s="79" t="s">
        <v>584</v>
      </c>
      <c r="D532" s="80"/>
    </row>
    <row r="533" spans="1:4" ht="15">
      <c r="A533" s="69" t="s">
        <v>577</v>
      </c>
      <c r="B533" s="79" t="s">
        <v>581</v>
      </c>
      <c r="C533" s="79" t="s">
        <v>581</v>
      </c>
      <c r="D533" s="80"/>
    </row>
    <row r="534" spans="1:4" ht="15">
      <c r="A534" s="69" t="s">
        <v>577</v>
      </c>
      <c r="B534" s="79" t="s">
        <v>582</v>
      </c>
      <c r="C534" s="79" t="s">
        <v>582</v>
      </c>
      <c r="D534" s="80"/>
    </row>
    <row r="535" spans="1:4" ht="15">
      <c r="A535" s="69" t="s">
        <v>577</v>
      </c>
      <c r="B535" s="79" t="s">
        <v>583</v>
      </c>
      <c r="C535" s="79" t="s">
        <v>583</v>
      </c>
      <c r="D535" s="80"/>
    </row>
    <row r="536" spans="1:4" ht="15">
      <c r="A536" s="69" t="s">
        <v>577</v>
      </c>
      <c r="B536" s="79" t="s">
        <v>105</v>
      </c>
      <c r="C536" s="79" t="s">
        <v>105</v>
      </c>
      <c r="D536" s="80"/>
    </row>
    <row r="537" spans="1:4" ht="15">
      <c r="A537" s="69" t="s">
        <v>527</v>
      </c>
      <c r="B537" s="79" t="s">
        <v>475</v>
      </c>
      <c r="C537" s="79" t="s">
        <v>475</v>
      </c>
      <c r="D537" s="80"/>
    </row>
    <row r="538" spans="1:4" ht="15">
      <c r="A538" s="69" t="s">
        <v>527</v>
      </c>
      <c r="B538" s="79" t="s">
        <v>476</v>
      </c>
      <c r="C538" s="79" t="s">
        <v>476</v>
      </c>
      <c r="D538" s="80"/>
    </row>
    <row r="539" spans="1:4" ht="15">
      <c r="A539" s="69" t="s">
        <v>527</v>
      </c>
      <c r="B539" s="79" t="s">
        <v>477</v>
      </c>
      <c r="C539" s="79" t="s">
        <v>477</v>
      </c>
      <c r="D539" s="80"/>
    </row>
    <row r="540" spans="1:4" ht="15">
      <c r="A540" s="69" t="s">
        <v>801</v>
      </c>
      <c r="B540" s="77" t="s">
        <v>661</v>
      </c>
      <c r="C540" s="69" t="s">
        <v>661</v>
      </c>
      <c r="D540" s="78"/>
    </row>
    <row r="541" spans="1:4" ht="15">
      <c r="A541" s="69" t="s">
        <v>801</v>
      </c>
      <c r="B541" s="77" t="s">
        <v>662</v>
      </c>
      <c r="C541" s="69" t="s">
        <v>662</v>
      </c>
      <c r="D541" s="78"/>
    </row>
    <row r="542" spans="1:4" ht="15">
      <c r="A542" s="69" t="s">
        <v>801</v>
      </c>
      <c r="B542" s="77" t="s">
        <v>1293</v>
      </c>
      <c r="C542" s="77" t="s">
        <v>1293</v>
      </c>
      <c r="D542" s="78"/>
    </row>
    <row r="543" spans="1:4" ht="15">
      <c r="A543" s="69" t="s">
        <v>800</v>
      </c>
      <c r="B543" s="77" t="s">
        <v>1294</v>
      </c>
      <c r="C543" s="77" t="s">
        <v>1294</v>
      </c>
      <c r="D543" s="78"/>
    </row>
    <row r="544" spans="1:4" ht="15">
      <c r="A544" s="69" t="s">
        <v>800</v>
      </c>
      <c r="B544" s="77" t="s">
        <v>799</v>
      </c>
      <c r="C544" s="77" t="s">
        <v>799</v>
      </c>
      <c r="D544" s="78"/>
    </row>
    <row r="545" spans="1:4" ht="15">
      <c r="A545" s="69" t="s">
        <v>800</v>
      </c>
      <c r="B545" s="77" t="s">
        <v>175</v>
      </c>
      <c r="C545" s="77" t="s">
        <v>175</v>
      </c>
      <c r="D545" s="78"/>
    </row>
    <row r="546" spans="1:4" ht="15">
      <c r="A546" s="69" t="s">
        <v>800</v>
      </c>
      <c r="B546" s="77" t="s">
        <v>1295</v>
      </c>
      <c r="C546" s="77" t="s">
        <v>1295</v>
      </c>
      <c r="D546" s="78"/>
    </row>
    <row r="547" spans="1:4" ht="15">
      <c r="A547" s="69" t="s">
        <v>800</v>
      </c>
      <c r="B547" s="77" t="s">
        <v>1296</v>
      </c>
      <c r="C547" s="77" t="s">
        <v>1296</v>
      </c>
      <c r="D547" s="78"/>
    </row>
    <row r="548" spans="1:4" ht="15">
      <c r="A548" s="69" t="s">
        <v>800</v>
      </c>
      <c r="B548" s="77" t="s">
        <v>1297</v>
      </c>
      <c r="C548" s="77" t="s">
        <v>1297</v>
      </c>
      <c r="D548" s="78"/>
    </row>
    <row r="549" spans="1:4" ht="15">
      <c r="A549" s="69" t="s">
        <v>800</v>
      </c>
      <c r="B549" s="77" t="s">
        <v>1298</v>
      </c>
      <c r="C549" s="77" t="s">
        <v>1298</v>
      </c>
      <c r="D549" s="78"/>
    </row>
    <row r="550" spans="1:4" ht="15">
      <c r="A550" s="69" t="s">
        <v>800</v>
      </c>
      <c r="B550" s="77" t="s">
        <v>1299</v>
      </c>
      <c r="C550" s="77" t="s">
        <v>1299</v>
      </c>
      <c r="D550" s="78"/>
    </row>
    <row r="551" spans="1:4" ht="15">
      <c r="A551" s="69" t="s">
        <v>800</v>
      </c>
      <c r="B551" s="77" t="s">
        <v>176</v>
      </c>
      <c r="C551" s="77" t="s">
        <v>176</v>
      </c>
      <c r="D551" s="78"/>
    </row>
    <row r="552" spans="1:4" ht="15">
      <c r="A552" s="69" t="s">
        <v>730</v>
      </c>
      <c r="B552" s="79" t="s">
        <v>723</v>
      </c>
      <c r="C552" s="79" t="s">
        <v>723</v>
      </c>
      <c r="D552" s="80"/>
    </row>
    <row r="553" spans="1:4" ht="15">
      <c r="A553" s="69" t="s">
        <v>730</v>
      </c>
      <c r="B553" s="79" t="s">
        <v>724</v>
      </c>
      <c r="C553" s="79" t="s">
        <v>724</v>
      </c>
      <c r="D553" s="80"/>
    </row>
    <row r="554" spans="1:4" ht="15">
      <c r="A554" s="69" t="s">
        <v>730</v>
      </c>
      <c r="B554" s="79" t="s">
        <v>725</v>
      </c>
      <c r="C554" s="79" t="s">
        <v>725</v>
      </c>
      <c r="D554" s="80"/>
    </row>
    <row r="555" spans="1:4" ht="15">
      <c r="A555" s="69" t="s">
        <v>730</v>
      </c>
      <c r="B555" s="79" t="s">
        <v>726</v>
      </c>
      <c r="C555" s="79" t="s">
        <v>726</v>
      </c>
      <c r="D555" s="80"/>
    </row>
    <row r="556" spans="1:4" ht="15">
      <c r="A556" s="69" t="s">
        <v>730</v>
      </c>
      <c r="B556" s="79" t="s">
        <v>727</v>
      </c>
      <c r="C556" s="79" t="s">
        <v>727</v>
      </c>
      <c r="D556" s="80"/>
    </row>
    <row r="557" spans="1:4" ht="15">
      <c r="A557" s="69" t="s">
        <v>730</v>
      </c>
      <c r="B557" s="79" t="s">
        <v>728</v>
      </c>
      <c r="C557" s="79" t="s">
        <v>728</v>
      </c>
      <c r="D557" s="80"/>
    </row>
    <row r="558" spans="1:4" ht="15">
      <c r="A558" s="69" t="s">
        <v>730</v>
      </c>
      <c r="B558" s="79" t="s">
        <v>729</v>
      </c>
      <c r="C558" s="79" t="s">
        <v>729</v>
      </c>
      <c r="D558" s="80"/>
    </row>
    <row r="559" spans="1:4" ht="15">
      <c r="A559" s="69" t="s">
        <v>802</v>
      </c>
      <c r="B559" s="77" t="s">
        <v>803</v>
      </c>
      <c r="C559" s="69" t="s">
        <v>803</v>
      </c>
      <c r="D559" s="78"/>
    </row>
    <row r="560" spans="1:4" ht="15">
      <c r="A560" s="69" t="s">
        <v>802</v>
      </c>
      <c r="B560" s="77" t="s">
        <v>804</v>
      </c>
      <c r="C560" s="69" t="s">
        <v>804</v>
      </c>
      <c r="D560" s="78"/>
    </row>
    <row r="561" spans="1:4" ht="15">
      <c r="A561" s="69" t="s">
        <v>528</v>
      </c>
      <c r="B561" s="79" t="s">
        <v>529</v>
      </c>
      <c r="C561" s="79" t="s">
        <v>529</v>
      </c>
      <c r="D561" s="80"/>
    </row>
    <row r="562" spans="1:4" ht="15">
      <c r="A562" s="69" t="s">
        <v>528</v>
      </c>
      <c r="B562" s="79" t="s">
        <v>530</v>
      </c>
      <c r="C562" s="79" t="s">
        <v>530</v>
      </c>
      <c r="D562" s="80"/>
    </row>
    <row r="563" spans="1:4" ht="15">
      <c r="A563" s="69" t="s">
        <v>816</v>
      </c>
      <c r="B563" s="77" t="s">
        <v>171</v>
      </c>
      <c r="C563" s="77" t="s">
        <v>171</v>
      </c>
      <c r="D563" s="78"/>
    </row>
    <row r="564" spans="1:4" ht="15">
      <c r="A564" s="69" t="s">
        <v>816</v>
      </c>
      <c r="B564" s="77" t="s">
        <v>764</v>
      </c>
      <c r="C564" s="77" t="s">
        <v>764</v>
      </c>
      <c r="D564" s="78"/>
    </row>
    <row r="565" spans="1:4" ht="15">
      <c r="A565" s="69" t="s">
        <v>1219</v>
      </c>
      <c r="B565" s="77" t="s">
        <v>764</v>
      </c>
      <c r="C565" s="77" t="s">
        <v>764</v>
      </c>
      <c r="D565" s="78"/>
    </row>
    <row r="566" spans="1:4" ht="15">
      <c r="A566" s="69" t="s">
        <v>1219</v>
      </c>
      <c r="B566" s="77" t="s">
        <v>1300</v>
      </c>
      <c r="C566" s="77" t="s">
        <v>1300</v>
      </c>
      <c r="D566" s="78"/>
    </row>
    <row r="567" spans="1:4" ht="15">
      <c r="A567" s="69" t="s">
        <v>767</v>
      </c>
      <c r="B567" s="77" t="s">
        <v>118</v>
      </c>
      <c r="C567" s="77" t="s">
        <v>118</v>
      </c>
      <c r="D567" s="78"/>
    </row>
    <row r="568" spans="1:4" ht="15">
      <c r="A568" s="69" t="s">
        <v>767</v>
      </c>
      <c r="B568" s="77" t="s">
        <v>84</v>
      </c>
      <c r="C568" s="77" t="s">
        <v>84</v>
      </c>
      <c r="D568" s="78"/>
    </row>
    <row r="569" spans="1:4" ht="15">
      <c r="A569" s="69" t="s">
        <v>767</v>
      </c>
      <c r="B569" s="77" t="s">
        <v>131</v>
      </c>
      <c r="C569" s="77" t="s">
        <v>131</v>
      </c>
      <c r="D569" s="78"/>
    </row>
    <row r="570" spans="1:4" ht="15">
      <c r="A570" s="69" t="s">
        <v>767</v>
      </c>
      <c r="B570" s="77" t="s">
        <v>132</v>
      </c>
      <c r="C570" s="77" t="s">
        <v>132</v>
      </c>
      <c r="D570" s="78"/>
    </row>
    <row r="571" spans="1:4" ht="15">
      <c r="A571" s="69" t="s">
        <v>767</v>
      </c>
      <c r="B571" s="77" t="s">
        <v>679</v>
      </c>
      <c r="C571" s="77" t="s">
        <v>679</v>
      </c>
      <c r="D571" s="78"/>
    </row>
    <row r="572" spans="1:4" ht="15">
      <c r="A572" s="69" t="s">
        <v>767</v>
      </c>
      <c r="B572" s="77" t="s">
        <v>236</v>
      </c>
      <c r="C572" s="77" t="s">
        <v>236</v>
      </c>
      <c r="D572" s="78"/>
    </row>
    <row r="573" spans="1:4" ht="15">
      <c r="A573" s="69" t="s">
        <v>767</v>
      </c>
      <c r="B573" s="77" t="s">
        <v>765</v>
      </c>
      <c r="C573" s="77" t="s">
        <v>765</v>
      </c>
      <c r="D573" s="78"/>
    </row>
    <row r="574" spans="1:4" ht="15">
      <c r="A574" s="69" t="s">
        <v>767</v>
      </c>
      <c r="B574" s="77" t="s">
        <v>237</v>
      </c>
      <c r="C574" s="77" t="s">
        <v>237</v>
      </c>
      <c r="D574" s="78"/>
    </row>
    <row r="575" spans="1:4" ht="15">
      <c r="A575" s="69" t="s">
        <v>767</v>
      </c>
      <c r="B575" s="77" t="s">
        <v>238</v>
      </c>
      <c r="C575" s="77" t="s">
        <v>238</v>
      </c>
      <c r="D575" s="78"/>
    </row>
    <row r="576" spans="1:4" ht="15">
      <c r="A576" s="69" t="s">
        <v>767</v>
      </c>
      <c r="B576" s="77" t="s">
        <v>239</v>
      </c>
      <c r="C576" s="77" t="s">
        <v>239</v>
      </c>
      <c r="D576" s="78"/>
    </row>
    <row r="577" spans="1:4" ht="15">
      <c r="A577" s="69" t="s">
        <v>767</v>
      </c>
      <c r="B577" s="77" t="s">
        <v>240</v>
      </c>
      <c r="C577" s="77" t="s">
        <v>240</v>
      </c>
      <c r="D577" s="78"/>
    </row>
    <row r="578" spans="1:4" ht="15">
      <c r="A578" s="69" t="s">
        <v>767</v>
      </c>
      <c r="B578" s="77" t="s">
        <v>241</v>
      </c>
      <c r="C578" s="77" t="s">
        <v>241</v>
      </c>
      <c r="D578" s="78"/>
    </row>
    <row r="579" spans="1:4" ht="15">
      <c r="A579" s="69" t="s">
        <v>767</v>
      </c>
      <c r="B579" s="77" t="s">
        <v>136</v>
      </c>
      <c r="C579" s="77" t="s">
        <v>136</v>
      </c>
      <c r="D579" s="78"/>
    </row>
    <row r="580" spans="1:4" ht="15">
      <c r="A580" s="69" t="s">
        <v>767</v>
      </c>
      <c r="B580" s="77" t="s">
        <v>137</v>
      </c>
      <c r="C580" s="77" t="s">
        <v>137</v>
      </c>
      <c r="D580" s="78"/>
    </row>
    <row r="581" spans="1:4" ht="15">
      <c r="A581" s="69" t="s">
        <v>767</v>
      </c>
      <c r="B581" s="77" t="s">
        <v>766</v>
      </c>
      <c r="C581" s="77" t="s">
        <v>766</v>
      </c>
      <c r="D581" s="78"/>
    </row>
    <row r="582" spans="1:4" ht="15">
      <c r="A582" s="69" t="s">
        <v>578</v>
      </c>
      <c r="B582" s="79" t="s">
        <v>120</v>
      </c>
      <c r="C582" s="79" t="s">
        <v>120</v>
      </c>
      <c r="D582" s="80"/>
    </row>
    <row r="583" spans="1:4" ht="15">
      <c r="A583" s="69" t="s">
        <v>578</v>
      </c>
      <c r="B583" s="79" t="s">
        <v>469</v>
      </c>
      <c r="C583" s="79" t="s">
        <v>469</v>
      </c>
      <c r="D583" s="80"/>
    </row>
    <row r="584" spans="1:4" ht="15">
      <c r="A584" s="69" t="s">
        <v>578</v>
      </c>
      <c r="B584" s="79" t="s">
        <v>506</v>
      </c>
      <c r="C584" s="79" t="s">
        <v>506</v>
      </c>
      <c r="D584" s="80"/>
    </row>
    <row r="585" spans="1:4" ht="15">
      <c r="A585" s="69" t="s">
        <v>578</v>
      </c>
      <c r="B585" s="79" t="s">
        <v>472</v>
      </c>
      <c r="C585" s="79" t="s">
        <v>472</v>
      </c>
      <c r="D585" s="80"/>
    </row>
    <row r="586" spans="1:4" ht="15">
      <c r="A586" s="69" t="s">
        <v>578</v>
      </c>
      <c r="B586" s="79" t="s">
        <v>504</v>
      </c>
      <c r="C586" s="79" t="s">
        <v>504</v>
      </c>
      <c r="D586" s="80"/>
    </row>
    <row r="587" spans="1:4" ht="15">
      <c r="A587" s="69" t="s">
        <v>515</v>
      </c>
      <c r="B587" s="79" t="s">
        <v>516</v>
      </c>
      <c r="C587" s="79" t="s">
        <v>516</v>
      </c>
      <c r="D587" s="80"/>
    </row>
    <row r="588" spans="1:4" ht="15">
      <c r="A588" s="69" t="s">
        <v>515</v>
      </c>
      <c r="B588" s="79" t="s">
        <v>147</v>
      </c>
      <c r="C588" s="79" t="s">
        <v>147</v>
      </c>
      <c r="D588" s="80"/>
    </row>
    <row r="589" spans="1:4" ht="15">
      <c r="A589" s="69" t="s">
        <v>515</v>
      </c>
      <c r="B589" s="79" t="s">
        <v>505</v>
      </c>
      <c r="C589" s="79" t="s">
        <v>505</v>
      </c>
      <c r="D589" s="80"/>
    </row>
    <row r="590" spans="1:4" ht="15">
      <c r="A590" s="69" t="s">
        <v>1220</v>
      </c>
      <c r="B590" s="77" t="s">
        <v>1301</v>
      </c>
      <c r="C590" s="77" t="s">
        <v>1301</v>
      </c>
      <c r="D590" s="80"/>
    </row>
    <row r="591" spans="1:4" ht="15">
      <c r="A591" s="69" t="s">
        <v>1220</v>
      </c>
      <c r="B591" s="77" t="s">
        <v>1302</v>
      </c>
      <c r="C591" s="77" t="s">
        <v>1302</v>
      </c>
      <c r="D591" s="80"/>
    </row>
    <row r="592" spans="1:4" ht="15">
      <c r="A592" s="69" t="s">
        <v>1221</v>
      </c>
      <c r="B592" s="77" t="s">
        <v>665</v>
      </c>
      <c r="C592" s="77" t="s">
        <v>665</v>
      </c>
      <c r="D592" s="80"/>
    </row>
    <row r="593" spans="1:4" ht="15">
      <c r="A593" s="69" t="s">
        <v>1221</v>
      </c>
      <c r="B593" s="77" t="s">
        <v>666</v>
      </c>
      <c r="C593" s="77" t="s">
        <v>666</v>
      </c>
      <c r="D593" s="80"/>
    </row>
    <row r="594" spans="1:4" ht="15">
      <c r="A594" s="69" t="s">
        <v>1221</v>
      </c>
      <c r="B594" s="77" t="s">
        <v>147</v>
      </c>
      <c r="C594" s="77" t="s">
        <v>147</v>
      </c>
      <c r="D594" s="80"/>
    </row>
    <row r="595" spans="1:4" ht="15">
      <c r="A595" s="69" t="s">
        <v>1221</v>
      </c>
      <c r="B595" s="77" t="s">
        <v>436</v>
      </c>
      <c r="C595" s="77" t="s">
        <v>436</v>
      </c>
      <c r="D595" s="80"/>
    </row>
    <row r="596" spans="1:4" ht="15">
      <c r="A596" s="69" t="s">
        <v>1221</v>
      </c>
      <c r="B596" s="77" t="s">
        <v>105</v>
      </c>
      <c r="C596" s="77" t="s">
        <v>105</v>
      </c>
      <c r="D596" s="80"/>
    </row>
    <row r="597" spans="1:4" ht="15">
      <c r="A597" s="69" t="s">
        <v>517</v>
      </c>
      <c r="B597" s="79" t="s">
        <v>518</v>
      </c>
      <c r="C597" s="79" t="s">
        <v>518</v>
      </c>
      <c r="D597" s="80"/>
    </row>
    <row r="598" spans="1:4" ht="15">
      <c r="A598" s="69" t="s">
        <v>517</v>
      </c>
      <c r="B598" s="79" t="s">
        <v>519</v>
      </c>
      <c r="C598" s="79" t="s">
        <v>519</v>
      </c>
      <c r="D598" s="80"/>
    </row>
    <row r="599" spans="1:4" ht="15">
      <c r="A599" s="69" t="s">
        <v>517</v>
      </c>
      <c r="B599" s="79" t="s">
        <v>474</v>
      </c>
      <c r="C599" s="79" t="s">
        <v>474</v>
      </c>
      <c r="D599" s="80"/>
    </row>
    <row r="600" spans="1:4" ht="15">
      <c r="A600" s="69" t="s">
        <v>817</v>
      </c>
      <c r="B600" s="77" t="s">
        <v>797</v>
      </c>
      <c r="C600" s="77" t="s">
        <v>797</v>
      </c>
      <c r="D600" s="78"/>
    </row>
    <row r="601" spans="1:4" ht="15">
      <c r="A601" s="69" t="s">
        <v>817</v>
      </c>
      <c r="B601" s="69" t="s">
        <v>798</v>
      </c>
      <c r="C601" s="69" t="s">
        <v>798</v>
      </c>
      <c r="D601" s="78"/>
    </row>
    <row r="602" spans="1:4" ht="15">
      <c r="A602" s="69" t="s">
        <v>1222</v>
      </c>
      <c r="B602" s="77" t="s">
        <v>1303</v>
      </c>
      <c r="C602" s="77" t="s">
        <v>1303</v>
      </c>
      <c r="D602" s="78"/>
    </row>
    <row r="603" spans="1:4" ht="15">
      <c r="A603" s="69" t="s">
        <v>1222</v>
      </c>
      <c r="B603" s="77" t="s">
        <v>1304</v>
      </c>
      <c r="C603" s="77" t="s">
        <v>1304</v>
      </c>
      <c r="D603" s="78"/>
    </row>
    <row r="604" spans="1:4" ht="15">
      <c r="A604" s="69" t="s">
        <v>1222</v>
      </c>
      <c r="B604" s="77" t="s">
        <v>1305</v>
      </c>
      <c r="C604" s="77" t="s">
        <v>1305</v>
      </c>
      <c r="D604" s="78"/>
    </row>
    <row r="605" spans="1:4" ht="15">
      <c r="A605" s="69" t="s">
        <v>1222</v>
      </c>
      <c r="B605" s="77" t="s">
        <v>1306</v>
      </c>
      <c r="C605" s="77" t="s">
        <v>1306</v>
      </c>
      <c r="D605" s="78"/>
    </row>
    <row r="606" spans="1:4" ht="15">
      <c r="A606" s="69" t="s">
        <v>1222</v>
      </c>
      <c r="B606" s="77" t="s">
        <v>1307</v>
      </c>
      <c r="C606" s="77" t="s">
        <v>1307</v>
      </c>
      <c r="D606" s="78"/>
    </row>
    <row r="607" spans="1:4" ht="15">
      <c r="A607" s="69" t="s">
        <v>1222</v>
      </c>
      <c r="B607" s="77" t="s">
        <v>1308</v>
      </c>
      <c r="C607" s="77" t="s">
        <v>1308</v>
      </c>
      <c r="D607" s="78"/>
    </row>
    <row r="608" spans="1:4" ht="15">
      <c r="A608" s="69" t="s">
        <v>1222</v>
      </c>
      <c r="B608" s="77" t="s">
        <v>1309</v>
      </c>
      <c r="C608" s="77" t="s">
        <v>1309</v>
      </c>
      <c r="D608" s="78"/>
    </row>
    <row r="609" spans="1:4" ht="15">
      <c r="A609" s="69" t="s">
        <v>1222</v>
      </c>
      <c r="B609" s="77" t="s">
        <v>1310</v>
      </c>
      <c r="C609" s="77" t="s">
        <v>1310</v>
      </c>
      <c r="D609" s="78"/>
    </row>
    <row r="610" spans="1:4" ht="15">
      <c r="A610" s="69" t="s">
        <v>1222</v>
      </c>
      <c r="B610" s="77" t="s">
        <v>1311</v>
      </c>
      <c r="C610" s="77" t="s">
        <v>1311</v>
      </c>
      <c r="D610" s="78"/>
    </row>
    <row r="611" spans="1:4" ht="15">
      <c r="A611" s="69" t="s">
        <v>1222</v>
      </c>
      <c r="B611" s="77" t="s">
        <v>1312</v>
      </c>
      <c r="C611" s="77" t="s">
        <v>1312</v>
      </c>
      <c r="D611" s="78"/>
    </row>
    <row r="612" spans="1:4" ht="15">
      <c r="A612" s="69" t="s">
        <v>1222</v>
      </c>
      <c r="B612" s="77" t="s">
        <v>1313</v>
      </c>
      <c r="C612" s="77" t="s">
        <v>1313</v>
      </c>
      <c r="D612" s="78"/>
    </row>
    <row r="613" spans="1:4" ht="15">
      <c r="A613" s="69" t="s">
        <v>1222</v>
      </c>
      <c r="B613" s="77" t="s">
        <v>1314</v>
      </c>
      <c r="C613" s="77" t="s">
        <v>1314</v>
      </c>
      <c r="D613" s="78"/>
    </row>
    <row r="614" spans="1:4" ht="15">
      <c r="A614" s="69" t="s">
        <v>1222</v>
      </c>
      <c r="B614" s="77" t="s">
        <v>1315</v>
      </c>
      <c r="C614" s="77" t="s">
        <v>1315</v>
      </c>
      <c r="D614" s="78"/>
    </row>
    <row r="615" spans="1:4" ht="15">
      <c r="A615" s="69" t="s">
        <v>1222</v>
      </c>
      <c r="B615" s="77" t="s">
        <v>1316</v>
      </c>
      <c r="C615" s="77" t="s">
        <v>1316</v>
      </c>
      <c r="D615" s="78"/>
    </row>
    <row r="616" spans="1:4" ht="15">
      <c r="A616" s="69" t="s">
        <v>1222</v>
      </c>
      <c r="B616" s="77" t="s">
        <v>1317</v>
      </c>
      <c r="C616" s="77" t="s">
        <v>1317</v>
      </c>
      <c r="D616" s="78"/>
    </row>
    <row r="617" spans="1:4" ht="15">
      <c r="A617" s="69" t="s">
        <v>1222</v>
      </c>
      <c r="B617" s="77" t="s">
        <v>1318</v>
      </c>
      <c r="C617" s="77" t="s">
        <v>1318</v>
      </c>
      <c r="D617" s="78"/>
    </row>
    <row r="618" spans="1:4" ht="15">
      <c r="A618" s="69" t="s">
        <v>1222</v>
      </c>
      <c r="B618" s="77" t="s">
        <v>1319</v>
      </c>
      <c r="C618" s="77" t="s">
        <v>1319</v>
      </c>
      <c r="D618" s="78"/>
    </row>
    <row r="619" spans="1:4" ht="15">
      <c r="A619" s="69" t="s">
        <v>1222</v>
      </c>
      <c r="B619" s="77" t="s">
        <v>1320</v>
      </c>
      <c r="C619" s="77" t="s">
        <v>1320</v>
      </c>
      <c r="D619" s="78"/>
    </row>
    <row r="620" spans="1:4" ht="15">
      <c r="A620" s="69" t="s">
        <v>1222</v>
      </c>
      <c r="B620" s="77" t="s">
        <v>1321</v>
      </c>
      <c r="C620" s="77" t="s">
        <v>1321</v>
      </c>
      <c r="D620" s="78"/>
    </row>
    <row r="621" spans="1:4" ht="15">
      <c r="A621" s="69" t="s">
        <v>1222</v>
      </c>
      <c r="B621" s="77" t="s">
        <v>1322</v>
      </c>
      <c r="C621" s="77" t="s">
        <v>1322</v>
      </c>
      <c r="D621" s="78"/>
    </row>
    <row r="622" spans="1:4" ht="15">
      <c r="A622" s="69" t="s">
        <v>1222</v>
      </c>
      <c r="B622" s="77" t="s">
        <v>1323</v>
      </c>
      <c r="C622" s="77" t="s">
        <v>1323</v>
      </c>
      <c r="D622" s="78"/>
    </row>
    <row r="623" spans="1:4" ht="15">
      <c r="A623" s="69" t="s">
        <v>1222</v>
      </c>
      <c r="B623" s="77" t="s">
        <v>1324</v>
      </c>
      <c r="C623" s="77" t="s">
        <v>1324</v>
      </c>
      <c r="D623" s="78"/>
    </row>
    <row r="624" spans="1:4" ht="15">
      <c r="A624" s="69" t="s">
        <v>1222</v>
      </c>
      <c r="B624" s="77" t="s">
        <v>1325</v>
      </c>
      <c r="C624" s="77" t="s">
        <v>1325</v>
      </c>
      <c r="D624" s="78"/>
    </row>
    <row r="625" spans="1:4" ht="15">
      <c r="A625" s="69" t="s">
        <v>1222</v>
      </c>
      <c r="B625" s="77" t="s">
        <v>1326</v>
      </c>
      <c r="C625" s="77" t="s">
        <v>1326</v>
      </c>
      <c r="D625" s="78"/>
    </row>
    <row r="626" spans="1:4" ht="15">
      <c r="A626" s="69" t="s">
        <v>1222</v>
      </c>
      <c r="B626" s="77" t="s">
        <v>1327</v>
      </c>
      <c r="C626" s="77" t="s">
        <v>1327</v>
      </c>
      <c r="D626" s="78"/>
    </row>
    <row r="627" spans="1:4" ht="15">
      <c r="A627" s="69" t="s">
        <v>1222</v>
      </c>
      <c r="B627" s="77" t="s">
        <v>1328</v>
      </c>
      <c r="C627" s="77" t="s">
        <v>1328</v>
      </c>
      <c r="D627" s="78"/>
    </row>
    <row r="628" spans="1:4" ht="15">
      <c r="A628" s="69" t="s">
        <v>1222</v>
      </c>
      <c r="B628" s="77" t="s">
        <v>1329</v>
      </c>
      <c r="C628" s="77" t="s">
        <v>1329</v>
      </c>
      <c r="D628" s="78"/>
    </row>
    <row r="629" spans="1:4" ht="15">
      <c r="A629" s="69" t="s">
        <v>1222</v>
      </c>
      <c r="B629" s="77" t="s">
        <v>1330</v>
      </c>
      <c r="C629" s="77" t="s">
        <v>1330</v>
      </c>
      <c r="D629" s="78"/>
    </row>
    <row r="630" spans="1:4" ht="15">
      <c r="A630" s="69" t="s">
        <v>1222</v>
      </c>
      <c r="B630" s="77" t="s">
        <v>1331</v>
      </c>
      <c r="C630" s="77" t="s">
        <v>1331</v>
      </c>
      <c r="D630" s="78"/>
    </row>
    <row r="631" spans="1:4" ht="15">
      <c r="A631" s="69" t="s">
        <v>1222</v>
      </c>
      <c r="B631" s="77" t="s">
        <v>1332</v>
      </c>
      <c r="C631" s="77" t="s">
        <v>1332</v>
      </c>
      <c r="D631" s="78"/>
    </row>
    <row r="632" spans="1:4" ht="15">
      <c r="A632" s="69" t="s">
        <v>1222</v>
      </c>
      <c r="B632" s="77" t="s">
        <v>1333</v>
      </c>
      <c r="C632" s="77" t="s">
        <v>1333</v>
      </c>
      <c r="D632" s="78"/>
    </row>
    <row r="633" spans="1:4" ht="15">
      <c r="A633" s="69" t="s">
        <v>1222</v>
      </c>
      <c r="B633" s="77" t="s">
        <v>1334</v>
      </c>
      <c r="C633" s="77" t="s">
        <v>1334</v>
      </c>
      <c r="D633" s="78"/>
    </row>
    <row r="634" spans="1:4" ht="15">
      <c r="A634" s="69" t="s">
        <v>1222</v>
      </c>
      <c r="B634" s="77" t="s">
        <v>1335</v>
      </c>
      <c r="C634" s="77" t="s">
        <v>1335</v>
      </c>
      <c r="D634" s="78"/>
    </row>
    <row r="635" spans="1:4" ht="15">
      <c r="A635" s="69" t="s">
        <v>1222</v>
      </c>
      <c r="B635" s="77" t="s">
        <v>1336</v>
      </c>
      <c r="C635" s="77" t="s">
        <v>1336</v>
      </c>
      <c r="D635" s="78"/>
    </row>
    <row r="636" spans="1:4" ht="15">
      <c r="A636" s="69" t="s">
        <v>1222</v>
      </c>
      <c r="B636" s="77" t="s">
        <v>1337</v>
      </c>
      <c r="C636" s="77" t="s">
        <v>1337</v>
      </c>
      <c r="D636" s="78"/>
    </row>
    <row r="637" spans="1:4" ht="15">
      <c r="A637" s="69" t="s">
        <v>1222</v>
      </c>
      <c r="B637" s="77" t="s">
        <v>1338</v>
      </c>
      <c r="C637" s="77" t="s">
        <v>1338</v>
      </c>
      <c r="D637" s="78"/>
    </row>
    <row r="638" spans="1:4" ht="15">
      <c r="A638" s="69" t="s">
        <v>1222</v>
      </c>
      <c r="B638" s="77" t="s">
        <v>1339</v>
      </c>
      <c r="C638" s="77" t="s">
        <v>1339</v>
      </c>
      <c r="D638" s="78"/>
    </row>
    <row r="639" spans="1:4" ht="15">
      <c r="A639" s="69" t="s">
        <v>1222</v>
      </c>
      <c r="B639" s="77" t="s">
        <v>1340</v>
      </c>
      <c r="C639" s="77" t="s">
        <v>1340</v>
      </c>
      <c r="D639" s="78"/>
    </row>
    <row r="640" spans="1:4" ht="15">
      <c r="A640" s="69" t="s">
        <v>1222</v>
      </c>
      <c r="B640" s="77" t="s">
        <v>1341</v>
      </c>
      <c r="C640" s="77" t="s">
        <v>1341</v>
      </c>
      <c r="D640" s="78"/>
    </row>
    <row r="641" spans="1:4" ht="15">
      <c r="A641" s="69" t="s">
        <v>1222</v>
      </c>
      <c r="B641" s="77" t="s">
        <v>1342</v>
      </c>
      <c r="C641" s="77" t="s">
        <v>1342</v>
      </c>
      <c r="D641" s="78"/>
    </row>
    <row r="642" spans="1:4" ht="15">
      <c r="A642" s="69" t="s">
        <v>1222</v>
      </c>
      <c r="B642" s="77" t="s">
        <v>1343</v>
      </c>
      <c r="C642" s="77" t="s">
        <v>1343</v>
      </c>
      <c r="D642" s="78"/>
    </row>
    <row r="643" spans="1:4" ht="15">
      <c r="A643" s="69" t="s">
        <v>1222</v>
      </c>
      <c r="B643" s="77" t="s">
        <v>1344</v>
      </c>
      <c r="C643" s="77" t="s">
        <v>1344</v>
      </c>
      <c r="D643" s="78"/>
    </row>
    <row r="644" spans="1:4" ht="15">
      <c r="A644" s="69" t="s">
        <v>1222</v>
      </c>
      <c r="B644" s="77" t="s">
        <v>1345</v>
      </c>
      <c r="C644" s="77" t="s">
        <v>1345</v>
      </c>
      <c r="D644" s="78"/>
    </row>
    <row r="645" spans="1:4" ht="15">
      <c r="A645" s="69" t="s">
        <v>1222</v>
      </c>
      <c r="B645" s="77" t="s">
        <v>1346</v>
      </c>
      <c r="C645" s="77" t="s">
        <v>1346</v>
      </c>
      <c r="D645" s="78"/>
    </row>
    <row r="646" spans="1:4" ht="15">
      <c r="A646" s="69" t="s">
        <v>1222</v>
      </c>
      <c r="B646" s="77" t="s">
        <v>1347</v>
      </c>
      <c r="C646" s="77" t="s">
        <v>1347</v>
      </c>
      <c r="D646" s="78"/>
    </row>
    <row r="647" spans="1:4" ht="15">
      <c r="A647" s="69" t="s">
        <v>1222</v>
      </c>
      <c r="B647" s="77" t="s">
        <v>1348</v>
      </c>
      <c r="C647" s="77" t="s">
        <v>1348</v>
      </c>
      <c r="D647" s="78"/>
    </row>
    <row r="648" spans="1:4" ht="15">
      <c r="A648" s="69" t="s">
        <v>1222</v>
      </c>
      <c r="B648" s="77" t="s">
        <v>1349</v>
      </c>
      <c r="C648" s="77" t="s">
        <v>1349</v>
      </c>
      <c r="D648" s="78"/>
    </row>
    <row r="649" spans="1:4" ht="15">
      <c r="A649" s="69" t="s">
        <v>1222</v>
      </c>
      <c r="B649" s="77" t="s">
        <v>1350</v>
      </c>
      <c r="C649" s="77" t="s">
        <v>1350</v>
      </c>
      <c r="D649" s="78"/>
    </row>
    <row r="650" spans="1:4" ht="15">
      <c r="A650" s="69" t="s">
        <v>1222</v>
      </c>
      <c r="B650" s="84" t="s">
        <v>1351</v>
      </c>
      <c r="C650" s="84" t="s">
        <v>1351</v>
      </c>
      <c r="D650" s="78"/>
    </row>
    <row r="651" spans="1:4" ht="15">
      <c r="A651" s="69" t="s">
        <v>1222</v>
      </c>
      <c r="B651" s="84" t="s">
        <v>1352</v>
      </c>
      <c r="C651" s="84" t="s">
        <v>1352</v>
      </c>
      <c r="D651" s="78"/>
    </row>
    <row r="652" spans="1:4" ht="15">
      <c r="A652" s="69" t="s">
        <v>1222</v>
      </c>
      <c r="B652" s="84" t="s">
        <v>1353</v>
      </c>
      <c r="C652" s="84" t="s">
        <v>1353</v>
      </c>
      <c r="D652" s="78"/>
    </row>
    <row r="653" spans="1:4" ht="15">
      <c r="A653" s="69" t="s">
        <v>1222</v>
      </c>
      <c r="B653" s="84" t="s">
        <v>1354</v>
      </c>
      <c r="C653" s="84" t="s">
        <v>1354</v>
      </c>
      <c r="D653" s="78"/>
    </row>
    <row r="654" spans="1:4" ht="15">
      <c r="A654" s="69" t="s">
        <v>1222</v>
      </c>
      <c r="B654" s="84" t="s">
        <v>1355</v>
      </c>
      <c r="C654" s="84" t="s">
        <v>1355</v>
      </c>
      <c r="D654" s="78"/>
    </row>
    <row r="655" spans="1:4" ht="15">
      <c r="A655" s="69" t="s">
        <v>1222</v>
      </c>
      <c r="B655" s="84" t="s">
        <v>1356</v>
      </c>
      <c r="C655" s="84" t="s">
        <v>1356</v>
      </c>
      <c r="D655" s="78"/>
    </row>
    <row r="656" spans="1:4" ht="15">
      <c r="A656" s="69" t="s">
        <v>1222</v>
      </c>
      <c r="B656" s="84" t="s">
        <v>1357</v>
      </c>
      <c r="C656" s="84" t="s">
        <v>1357</v>
      </c>
      <c r="D656" s="78"/>
    </row>
    <row r="657" spans="1:4" ht="15">
      <c r="A657" s="69" t="s">
        <v>1222</v>
      </c>
      <c r="B657" s="84" t="s">
        <v>1358</v>
      </c>
      <c r="C657" s="84" t="s">
        <v>1358</v>
      </c>
      <c r="D657" s="78"/>
    </row>
    <row r="658" spans="1:4" ht="15">
      <c r="A658" s="69" t="s">
        <v>1222</v>
      </c>
      <c r="B658" s="84" t="s">
        <v>1359</v>
      </c>
      <c r="C658" s="84" t="s">
        <v>1359</v>
      </c>
      <c r="D658" s="78"/>
    </row>
    <row r="659" spans="1:4" ht="15">
      <c r="A659" s="69" t="s">
        <v>1222</v>
      </c>
      <c r="B659" s="84" t="s">
        <v>1360</v>
      </c>
      <c r="C659" s="84" t="s">
        <v>1360</v>
      </c>
      <c r="D659" s="78"/>
    </row>
    <row r="660" spans="1:4" ht="15">
      <c r="A660" s="69" t="s">
        <v>1222</v>
      </c>
      <c r="B660" s="84" t="s">
        <v>1361</v>
      </c>
      <c r="C660" s="84" t="s">
        <v>1361</v>
      </c>
      <c r="D660" s="78"/>
    </row>
    <row r="661" spans="1:4" ht="15">
      <c r="A661" s="69" t="s">
        <v>1222</v>
      </c>
      <c r="B661" s="84" t="s">
        <v>1362</v>
      </c>
      <c r="C661" s="84" t="s">
        <v>1362</v>
      </c>
      <c r="D661" s="78"/>
    </row>
    <row r="662" spans="1:4" ht="15">
      <c r="A662" s="69" t="s">
        <v>1222</v>
      </c>
      <c r="B662" s="84" t="s">
        <v>1363</v>
      </c>
      <c r="C662" s="84" t="s">
        <v>1363</v>
      </c>
      <c r="D662" s="78"/>
    </row>
    <row r="663" spans="1:4" ht="15">
      <c r="A663" s="69" t="s">
        <v>1222</v>
      </c>
      <c r="B663" s="84" t="s">
        <v>1364</v>
      </c>
      <c r="C663" s="84" t="s">
        <v>1364</v>
      </c>
      <c r="D663" s="78"/>
    </row>
    <row r="664" spans="1:4" ht="15">
      <c r="A664" s="69" t="s">
        <v>1222</v>
      </c>
      <c r="B664" s="84" t="s">
        <v>1365</v>
      </c>
      <c r="C664" s="84" t="s">
        <v>1365</v>
      </c>
      <c r="D664" s="78"/>
    </row>
    <row r="665" spans="1:4" ht="15">
      <c r="A665" s="69" t="s">
        <v>1222</v>
      </c>
      <c r="B665" s="84" t="s">
        <v>1366</v>
      </c>
      <c r="C665" s="84" t="s">
        <v>1366</v>
      </c>
      <c r="D665" s="78"/>
    </row>
    <row r="666" spans="1:4" ht="15">
      <c r="A666" s="69" t="s">
        <v>1222</v>
      </c>
      <c r="B666" s="84" t="s">
        <v>1367</v>
      </c>
      <c r="C666" s="84" t="s">
        <v>1367</v>
      </c>
      <c r="D666" s="78"/>
    </row>
    <row r="667" spans="1:4" ht="15">
      <c r="A667" s="69" t="s">
        <v>1222</v>
      </c>
      <c r="B667" s="84" t="s">
        <v>1368</v>
      </c>
      <c r="C667" s="84" t="s">
        <v>1368</v>
      </c>
      <c r="D667" s="78"/>
    </row>
    <row r="668" spans="1:4" ht="15">
      <c r="A668" s="69" t="s">
        <v>1222</v>
      </c>
      <c r="B668" s="84" t="s">
        <v>1369</v>
      </c>
      <c r="C668" s="84" t="s">
        <v>1369</v>
      </c>
      <c r="D668" s="78"/>
    </row>
    <row r="669" spans="1:4" ht="15">
      <c r="A669" s="69" t="s">
        <v>1222</v>
      </c>
      <c r="B669" s="84" t="s">
        <v>1370</v>
      </c>
      <c r="C669" s="84" t="s">
        <v>1370</v>
      </c>
      <c r="D669" s="78"/>
    </row>
    <row r="670" spans="1:4" ht="15">
      <c r="A670" s="69" t="s">
        <v>1222</v>
      </c>
      <c r="B670" s="84" t="s">
        <v>1371</v>
      </c>
      <c r="C670" s="84" t="s">
        <v>1371</v>
      </c>
      <c r="D670" s="78"/>
    </row>
    <row r="671" spans="1:4" ht="15">
      <c r="A671" s="69" t="s">
        <v>1222</v>
      </c>
      <c r="B671" s="84" t="s">
        <v>1372</v>
      </c>
      <c r="C671" s="84" t="s">
        <v>1372</v>
      </c>
      <c r="D671" s="78"/>
    </row>
    <row r="672" spans="1:4" ht="15">
      <c r="A672" s="69" t="s">
        <v>1222</v>
      </c>
      <c r="B672" s="84" t="s">
        <v>1373</v>
      </c>
      <c r="C672" s="84" t="s">
        <v>1373</v>
      </c>
      <c r="D672" s="78"/>
    </row>
    <row r="673" spans="1:4" ht="15">
      <c r="A673" s="69" t="s">
        <v>1222</v>
      </c>
      <c r="B673" s="84" t="s">
        <v>1374</v>
      </c>
      <c r="C673" s="84" t="s">
        <v>1374</v>
      </c>
      <c r="D673" s="78"/>
    </row>
    <row r="674" spans="1:4" ht="15">
      <c r="A674" s="69" t="s">
        <v>1222</v>
      </c>
      <c r="B674" s="84" t="s">
        <v>1375</v>
      </c>
      <c r="C674" s="84" t="s">
        <v>1375</v>
      </c>
      <c r="D674" s="78"/>
    </row>
    <row r="675" spans="1:4" ht="15">
      <c r="A675" s="69" t="s">
        <v>1222</v>
      </c>
      <c r="B675" s="84" t="s">
        <v>1376</v>
      </c>
      <c r="C675" s="84" t="s">
        <v>1376</v>
      </c>
      <c r="D675" s="78"/>
    </row>
    <row r="676" spans="1:4" ht="15">
      <c r="A676" s="69" t="s">
        <v>1222</v>
      </c>
      <c r="B676" s="84" t="s">
        <v>1377</v>
      </c>
      <c r="C676" s="84" t="s">
        <v>1377</v>
      </c>
      <c r="D676" s="78"/>
    </row>
    <row r="677" spans="1:4" ht="15">
      <c r="A677" s="69" t="s">
        <v>1222</v>
      </c>
      <c r="B677" s="84" t="s">
        <v>1378</v>
      </c>
      <c r="C677" s="84" t="s">
        <v>1378</v>
      </c>
      <c r="D677" s="78"/>
    </row>
    <row r="678" spans="1:4" ht="15">
      <c r="A678" s="69" t="s">
        <v>1222</v>
      </c>
      <c r="B678" s="84" t="s">
        <v>1379</v>
      </c>
      <c r="C678" s="84" t="s">
        <v>1379</v>
      </c>
      <c r="D678" s="78"/>
    </row>
    <row r="679" spans="1:4" ht="15">
      <c r="A679" s="69" t="s">
        <v>1222</v>
      </c>
      <c r="B679" s="84" t="s">
        <v>1380</v>
      </c>
      <c r="C679" s="84" t="s">
        <v>1380</v>
      </c>
      <c r="D679" s="78"/>
    </row>
    <row r="680" spans="1:4" ht="15">
      <c r="A680" s="69" t="s">
        <v>1222</v>
      </c>
      <c r="B680" s="84" t="s">
        <v>1381</v>
      </c>
      <c r="C680" s="84" t="s">
        <v>1381</v>
      </c>
      <c r="D680" s="78"/>
    </row>
    <row r="681" spans="1:4" ht="15">
      <c r="A681" s="69" t="s">
        <v>1222</v>
      </c>
      <c r="B681" s="84" t="s">
        <v>1382</v>
      </c>
      <c r="C681" s="84" t="s">
        <v>1382</v>
      </c>
      <c r="D681" s="78"/>
    </row>
    <row r="682" spans="1:4" ht="15">
      <c r="A682" s="69" t="s">
        <v>1222</v>
      </c>
      <c r="B682" s="84" t="s">
        <v>1383</v>
      </c>
      <c r="C682" s="84" t="s">
        <v>1383</v>
      </c>
      <c r="D682" s="78"/>
    </row>
    <row r="683" spans="1:4" ht="15">
      <c r="A683" s="69" t="s">
        <v>1222</v>
      </c>
      <c r="B683" s="84" t="s">
        <v>1384</v>
      </c>
      <c r="C683" s="84" t="s">
        <v>1384</v>
      </c>
      <c r="D683" s="78"/>
    </row>
    <row r="684" spans="1:4" ht="15">
      <c r="A684" s="69" t="s">
        <v>1222</v>
      </c>
      <c r="B684" s="84" t="s">
        <v>1385</v>
      </c>
      <c r="C684" s="84" t="s">
        <v>1385</v>
      </c>
      <c r="D684" s="78"/>
    </row>
    <row r="685" spans="1:4" ht="15">
      <c r="A685" s="69" t="s">
        <v>1222</v>
      </c>
      <c r="B685" s="84" t="s">
        <v>1386</v>
      </c>
      <c r="C685" s="84" t="s">
        <v>1386</v>
      </c>
      <c r="D685" s="78"/>
    </row>
    <row r="686" spans="1:4" ht="15">
      <c r="A686" s="69" t="s">
        <v>1222</v>
      </c>
      <c r="B686" s="84" t="s">
        <v>1387</v>
      </c>
      <c r="C686" s="84" t="s">
        <v>1387</v>
      </c>
      <c r="D686" s="78"/>
    </row>
    <row r="687" spans="1:4" ht="15">
      <c r="A687" s="69" t="s">
        <v>1222</v>
      </c>
      <c r="B687" s="84" t="s">
        <v>1388</v>
      </c>
      <c r="C687" s="84" t="s">
        <v>1388</v>
      </c>
      <c r="D687" s="78"/>
    </row>
    <row r="688" spans="1:4" ht="15">
      <c r="A688" s="69" t="s">
        <v>1222</v>
      </c>
      <c r="B688" s="84" t="s">
        <v>1389</v>
      </c>
      <c r="C688" s="84" t="s">
        <v>1389</v>
      </c>
      <c r="D688" s="78"/>
    </row>
    <row r="689" spans="1:4" ht="15">
      <c r="A689" s="69" t="s">
        <v>1222</v>
      </c>
      <c r="B689" s="84" t="s">
        <v>1390</v>
      </c>
      <c r="C689" s="84" t="s">
        <v>1390</v>
      </c>
      <c r="D689" s="78"/>
    </row>
    <row r="690" spans="1:4" ht="15">
      <c r="A690" s="69" t="s">
        <v>1222</v>
      </c>
      <c r="B690" s="84" t="s">
        <v>1391</v>
      </c>
      <c r="C690" s="84" t="s">
        <v>1391</v>
      </c>
      <c r="D690" s="78"/>
    </row>
    <row r="691" spans="1:4" ht="15">
      <c r="A691" s="69" t="s">
        <v>1222</v>
      </c>
      <c r="B691" s="84" t="s">
        <v>1392</v>
      </c>
      <c r="C691" s="84" t="s">
        <v>1392</v>
      </c>
      <c r="D691" s="78"/>
    </row>
    <row r="692" spans="1:4" ht="15">
      <c r="A692" s="69" t="s">
        <v>1222</v>
      </c>
      <c r="B692" s="84" t="s">
        <v>1393</v>
      </c>
      <c r="C692" s="84" t="s">
        <v>1393</v>
      </c>
      <c r="D692" s="78"/>
    </row>
    <row r="693" spans="1:4" ht="15">
      <c r="A693" s="66" t="s">
        <v>1222</v>
      </c>
      <c r="B693" s="84" t="s">
        <v>1394</v>
      </c>
      <c r="C693" s="84" t="s">
        <v>1394</v>
      </c>
      <c r="D693" s="85"/>
    </row>
    <row r="694" spans="1:4" ht="15">
      <c r="A694" s="66" t="s">
        <v>1222</v>
      </c>
      <c r="B694" s="84" t="s">
        <v>1395</v>
      </c>
      <c r="C694" s="84" t="s">
        <v>1395</v>
      </c>
      <c r="D694" s="85"/>
    </row>
    <row r="695" spans="1:4" ht="15">
      <c r="A695" s="66" t="s">
        <v>1222</v>
      </c>
      <c r="B695" s="84" t="s">
        <v>1396</v>
      </c>
      <c r="C695" s="84" t="s">
        <v>1396</v>
      </c>
      <c r="D695" s="85"/>
    </row>
    <row r="696" spans="1:4" ht="15">
      <c r="A696" s="66" t="s">
        <v>1222</v>
      </c>
      <c r="B696" s="84" t="s">
        <v>1397</v>
      </c>
      <c r="C696" s="84" t="s">
        <v>1397</v>
      </c>
      <c r="D696" s="85"/>
    </row>
    <row r="697" spans="1:4" ht="15">
      <c r="A697" s="66" t="s">
        <v>1222</v>
      </c>
      <c r="B697" s="84" t="s">
        <v>1398</v>
      </c>
      <c r="C697" s="84" t="s">
        <v>1398</v>
      </c>
      <c r="D697" s="85"/>
    </row>
    <row r="698" spans="1:4" ht="15">
      <c r="A698" s="66" t="s">
        <v>1222</v>
      </c>
      <c r="B698" s="84" t="s">
        <v>1399</v>
      </c>
      <c r="C698" s="84" t="s">
        <v>1399</v>
      </c>
      <c r="D698" s="85"/>
    </row>
    <row r="699" spans="1:4" ht="15">
      <c r="A699" s="66" t="s">
        <v>1222</v>
      </c>
      <c r="B699" s="77" t="s">
        <v>1400</v>
      </c>
      <c r="C699" s="77" t="s">
        <v>1400</v>
      </c>
      <c r="D699" s="78"/>
    </row>
    <row r="700" spans="1:4" ht="15">
      <c r="A700" s="66" t="s">
        <v>1222</v>
      </c>
      <c r="B700" s="77" t="s">
        <v>1401</v>
      </c>
      <c r="C700" s="77" t="s">
        <v>1401</v>
      </c>
      <c r="D700" s="78"/>
    </row>
    <row r="701" spans="1:4" ht="15">
      <c r="A701" s="66" t="s">
        <v>1222</v>
      </c>
      <c r="B701" s="77" t="s">
        <v>1402</v>
      </c>
      <c r="C701" s="77" t="s">
        <v>1402</v>
      </c>
      <c r="D701" s="78"/>
    </row>
    <row r="702" spans="1:4" ht="15">
      <c r="A702" s="66" t="s">
        <v>1222</v>
      </c>
      <c r="B702" s="84" t="s">
        <v>1403</v>
      </c>
      <c r="C702" s="84" t="s">
        <v>1403</v>
      </c>
      <c r="D702" s="85"/>
    </row>
    <row r="703" spans="1:4" ht="15">
      <c r="A703" s="66" t="s">
        <v>1222</v>
      </c>
      <c r="B703" s="84" t="s">
        <v>1404</v>
      </c>
      <c r="C703" s="84" t="s">
        <v>1404</v>
      </c>
      <c r="D703" s="85"/>
    </row>
    <row r="704" spans="1:4" ht="15">
      <c r="A704" s="69" t="s">
        <v>1222</v>
      </c>
      <c r="B704" s="77" t="s">
        <v>1405</v>
      </c>
      <c r="C704" s="77" t="s">
        <v>1405</v>
      </c>
      <c r="D704" s="78"/>
    </row>
    <row r="705" spans="1:4" ht="15">
      <c r="A705" s="69" t="s">
        <v>1222</v>
      </c>
      <c r="B705" s="77" t="s">
        <v>1406</v>
      </c>
      <c r="C705" s="77" t="s">
        <v>1406</v>
      </c>
      <c r="D705" s="78"/>
    </row>
    <row r="706" spans="1:4" ht="15">
      <c r="A706" s="69" t="s">
        <v>1222</v>
      </c>
      <c r="B706" s="77" t="s">
        <v>1407</v>
      </c>
      <c r="C706" s="77" t="s">
        <v>1407</v>
      </c>
      <c r="D706" s="78"/>
    </row>
    <row r="707" spans="1:4" ht="15">
      <c r="A707" s="69" t="s">
        <v>1222</v>
      </c>
      <c r="B707" s="77" t="s">
        <v>1408</v>
      </c>
      <c r="C707" s="77" t="s">
        <v>1408</v>
      </c>
      <c r="D707" s="78"/>
    </row>
    <row r="708" spans="1:4" ht="15">
      <c r="A708" s="69" t="s">
        <v>1222</v>
      </c>
      <c r="B708" s="84" t="s">
        <v>1409</v>
      </c>
      <c r="C708" s="84" t="s">
        <v>1409</v>
      </c>
      <c r="D708" s="85"/>
    </row>
    <row r="709" spans="1:4" ht="15">
      <c r="A709" s="66" t="s">
        <v>1222</v>
      </c>
      <c r="B709" s="84" t="s">
        <v>1410</v>
      </c>
      <c r="C709" s="84" t="s">
        <v>1410</v>
      </c>
      <c r="D709" s="85"/>
    </row>
    <row r="710" spans="1:4" ht="15">
      <c r="A710" s="66" t="s">
        <v>1222</v>
      </c>
      <c r="B710" s="84" t="s">
        <v>1411</v>
      </c>
      <c r="C710" s="84" t="s">
        <v>1411</v>
      </c>
      <c r="D710" s="85"/>
    </row>
    <row r="711" spans="1:4" ht="15">
      <c r="A711" s="66" t="s">
        <v>1222</v>
      </c>
      <c r="B711" s="77" t="s">
        <v>1412</v>
      </c>
      <c r="C711" s="77" t="s">
        <v>1412</v>
      </c>
      <c r="D711" s="78"/>
    </row>
    <row r="712" spans="1:4" ht="15">
      <c r="A712" s="66" t="s">
        <v>1222</v>
      </c>
      <c r="B712" s="77" t="s">
        <v>1413</v>
      </c>
      <c r="C712" s="77" t="s">
        <v>1413</v>
      </c>
      <c r="D712" s="78"/>
    </row>
    <row r="713" spans="1:4" ht="15">
      <c r="A713" s="66" t="s">
        <v>1222</v>
      </c>
      <c r="B713" s="77" t="s">
        <v>1414</v>
      </c>
      <c r="C713" s="77" t="s">
        <v>1414</v>
      </c>
      <c r="D713" s="78"/>
    </row>
    <row r="714" spans="1:4" ht="15">
      <c r="A714" s="66" t="s">
        <v>1222</v>
      </c>
      <c r="B714" s="77" t="s">
        <v>1415</v>
      </c>
      <c r="C714" s="77" t="s">
        <v>1415</v>
      </c>
      <c r="D714" s="78"/>
    </row>
    <row r="715" spans="1:4" ht="15">
      <c r="A715" s="66" t="s">
        <v>1222</v>
      </c>
      <c r="B715" s="77" t="s">
        <v>1416</v>
      </c>
      <c r="C715" s="77" t="s">
        <v>1416</v>
      </c>
      <c r="D715" s="78"/>
    </row>
    <row r="716" spans="1:4" ht="15">
      <c r="A716" s="66" t="s">
        <v>1222</v>
      </c>
      <c r="B716" s="77" t="s">
        <v>1417</v>
      </c>
      <c r="C716" s="77" t="s">
        <v>1417</v>
      </c>
      <c r="D716" s="78"/>
    </row>
    <row r="717" spans="1:4" ht="15">
      <c r="A717" s="66" t="s">
        <v>1222</v>
      </c>
      <c r="B717" s="77" t="s">
        <v>1418</v>
      </c>
      <c r="C717" s="77" t="s">
        <v>1418</v>
      </c>
      <c r="D717" s="78"/>
    </row>
    <row r="718" spans="1:4" ht="15">
      <c r="A718" s="66" t="s">
        <v>1222</v>
      </c>
      <c r="B718" s="77" t="s">
        <v>1419</v>
      </c>
      <c r="C718" s="77" t="s">
        <v>1419</v>
      </c>
      <c r="D718" s="78"/>
    </row>
    <row r="719" spans="1:4" ht="15">
      <c r="A719" s="66" t="s">
        <v>1222</v>
      </c>
      <c r="B719" s="77" t="s">
        <v>1420</v>
      </c>
      <c r="C719" s="77" t="s">
        <v>1420</v>
      </c>
      <c r="D719" s="78"/>
    </row>
    <row r="720" spans="1:4" ht="15">
      <c r="A720" s="69" t="s">
        <v>1222</v>
      </c>
      <c r="B720" s="77" t="s">
        <v>1421</v>
      </c>
      <c r="C720" s="77" t="s">
        <v>1421</v>
      </c>
      <c r="D720" s="78"/>
    </row>
    <row r="721" spans="1:4" ht="15">
      <c r="A721" s="69" t="s">
        <v>1222</v>
      </c>
      <c r="B721" s="77" t="s">
        <v>1422</v>
      </c>
      <c r="C721" s="77" t="s">
        <v>1422</v>
      </c>
      <c r="D721" s="78"/>
    </row>
    <row r="722" spans="1:4" ht="15">
      <c r="A722" s="69" t="s">
        <v>1222</v>
      </c>
      <c r="B722" s="77" t="s">
        <v>1423</v>
      </c>
      <c r="C722" s="77" t="s">
        <v>1423</v>
      </c>
      <c r="D722" s="78"/>
    </row>
    <row r="723" spans="1:4" ht="15">
      <c r="A723" s="69" t="s">
        <v>1222</v>
      </c>
      <c r="B723" s="77" t="s">
        <v>1424</v>
      </c>
      <c r="C723" s="77" t="s">
        <v>1424</v>
      </c>
      <c r="D723" s="78"/>
    </row>
    <row r="724" spans="1:4" ht="15">
      <c r="A724" s="69" t="s">
        <v>1222</v>
      </c>
      <c r="B724" s="77" t="s">
        <v>1425</v>
      </c>
      <c r="C724" s="77" t="s">
        <v>1425</v>
      </c>
      <c r="D724" s="78"/>
    </row>
    <row r="725" spans="1:4" ht="15">
      <c r="A725" s="69" t="s">
        <v>1222</v>
      </c>
      <c r="B725" s="77" t="s">
        <v>1426</v>
      </c>
      <c r="C725" s="77" t="s">
        <v>1426</v>
      </c>
      <c r="D725" s="78"/>
    </row>
    <row r="726" spans="1:4" ht="15">
      <c r="A726" s="69" t="s">
        <v>1222</v>
      </c>
      <c r="B726" s="77" t="s">
        <v>1427</v>
      </c>
      <c r="C726" s="77" t="s">
        <v>1427</v>
      </c>
      <c r="D726" s="78"/>
    </row>
    <row r="727" spans="1:4" ht="15">
      <c r="A727" s="69" t="s">
        <v>1222</v>
      </c>
      <c r="B727" s="77" t="s">
        <v>1428</v>
      </c>
      <c r="C727" s="77" t="s">
        <v>1428</v>
      </c>
      <c r="D727" s="78"/>
    </row>
    <row r="728" spans="1:4" ht="15">
      <c r="A728" s="69" t="s">
        <v>1222</v>
      </c>
      <c r="B728" s="77" t="s">
        <v>1429</v>
      </c>
      <c r="C728" s="77" t="s">
        <v>1429</v>
      </c>
      <c r="D728" s="78"/>
    </row>
    <row r="729" spans="1:4" ht="14.45" customHeight="1">
      <c r="A729" s="66" t="s">
        <v>1222</v>
      </c>
      <c r="B729" s="77" t="s">
        <v>1430</v>
      </c>
      <c r="C729" s="77" t="s">
        <v>1430</v>
      </c>
      <c r="D729" s="78"/>
    </row>
    <row r="730" spans="1:4" ht="15">
      <c r="A730" s="69" t="s">
        <v>1222</v>
      </c>
      <c r="B730" s="77" t="s">
        <v>1431</v>
      </c>
      <c r="C730" s="77" t="s">
        <v>1431</v>
      </c>
      <c r="D730" s="78"/>
    </row>
    <row r="731" spans="1:4" ht="15">
      <c r="A731" s="69" t="s">
        <v>1222</v>
      </c>
      <c r="B731" s="77" t="s">
        <v>1432</v>
      </c>
      <c r="C731" s="77" t="s">
        <v>1432</v>
      </c>
      <c r="D731" s="78"/>
    </row>
    <row r="732" spans="1:4" ht="15">
      <c r="A732" s="69" t="s">
        <v>1222</v>
      </c>
      <c r="B732" s="77" t="s">
        <v>1433</v>
      </c>
      <c r="C732" s="77" t="s">
        <v>1433</v>
      </c>
      <c r="D732" s="78"/>
    </row>
    <row r="733" spans="1:4" ht="15">
      <c r="A733" s="69" t="s">
        <v>1222</v>
      </c>
      <c r="B733" s="77" t="s">
        <v>1434</v>
      </c>
      <c r="C733" s="77" t="s">
        <v>1434</v>
      </c>
      <c r="D733" s="78"/>
    </row>
    <row r="734" spans="1:4" ht="15">
      <c r="A734" s="69" t="s">
        <v>1222</v>
      </c>
      <c r="B734" s="77" t="s">
        <v>1435</v>
      </c>
      <c r="C734" s="77" t="s">
        <v>1435</v>
      </c>
      <c r="D734" s="78"/>
    </row>
    <row r="735" spans="1:4" ht="15">
      <c r="A735" s="69" t="s">
        <v>1222</v>
      </c>
      <c r="B735" s="77" t="s">
        <v>1436</v>
      </c>
      <c r="C735" s="77" t="s">
        <v>1436</v>
      </c>
      <c r="D735" s="78"/>
    </row>
    <row r="736" spans="1:4" ht="15">
      <c r="A736" s="69" t="s">
        <v>1222</v>
      </c>
      <c r="B736" s="77" t="s">
        <v>1437</v>
      </c>
      <c r="C736" s="77" t="s">
        <v>1437</v>
      </c>
      <c r="D736" s="78"/>
    </row>
    <row r="737" spans="1:4" ht="15">
      <c r="A737" s="69" t="s">
        <v>1222</v>
      </c>
      <c r="B737" s="77" t="s">
        <v>1438</v>
      </c>
      <c r="C737" s="77" t="s">
        <v>1438</v>
      </c>
      <c r="D737" s="78"/>
    </row>
    <row r="738" spans="1:4" ht="15">
      <c r="A738" s="69" t="s">
        <v>1222</v>
      </c>
      <c r="B738" s="77" t="s">
        <v>1439</v>
      </c>
      <c r="C738" s="77" t="s">
        <v>1439</v>
      </c>
      <c r="D738" s="78"/>
    </row>
    <row r="739" spans="1:4" ht="15">
      <c r="A739" s="69" t="s">
        <v>1223</v>
      </c>
      <c r="B739" s="77" t="s">
        <v>1440</v>
      </c>
      <c r="C739" s="77" t="s">
        <v>1440</v>
      </c>
      <c r="D739" s="78"/>
    </row>
    <row r="740" spans="1:4" ht="15">
      <c r="A740" s="69" t="s">
        <v>1223</v>
      </c>
      <c r="B740" s="77" t="s">
        <v>1441</v>
      </c>
      <c r="C740" s="77" t="s">
        <v>1441</v>
      </c>
      <c r="D740" s="78"/>
    </row>
    <row r="741" spans="1:4" ht="15">
      <c r="A741" s="69" t="s">
        <v>1223</v>
      </c>
      <c r="B741" s="77" t="s">
        <v>1442</v>
      </c>
      <c r="C741" s="77" t="s">
        <v>1442</v>
      </c>
      <c r="D741" s="78"/>
    </row>
    <row r="742" spans="1:4" ht="15">
      <c r="A742" s="69" t="s">
        <v>1223</v>
      </c>
      <c r="B742" s="77" t="s">
        <v>1443</v>
      </c>
      <c r="C742" s="77" t="s">
        <v>1443</v>
      </c>
      <c r="D742" s="78"/>
    </row>
    <row r="743" spans="1:4" ht="15">
      <c r="A743" s="69" t="s">
        <v>1223</v>
      </c>
      <c r="B743" s="77" t="s">
        <v>1444</v>
      </c>
      <c r="C743" s="77" t="s">
        <v>1444</v>
      </c>
      <c r="D743" s="78"/>
    </row>
    <row r="744" spans="1:4" ht="15">
      <c r="A744" s="69" t="s">
        <v>1223</v>
      </c>
      <c r="B744" s="77" t="s">
        <v>1445</v>
      </c>
      <c r="C744" s="77" t="s">
        <v>1445</v>
      </c>
      <c r="D744" s="78"/>
    </row>
    <row r="745" spans="1:4" ht="15">
      <c r="A745" s="69" t="s">
        <v>1223</v>
      </c>
      <c r="B745" s="77" t="s">
        <v>1446</v>
      </c>
      <c r="C745" s="77" t="s">
        <v>1446</v>
      </c>
      <c r="D745" s="78"/>
    </row>
    <row r="746" spans="1:4" ht="15">
      <c r="A746" s="69" t="s">
        <v>1223</v>
      </c>
      <c r="B746" s="77" t="s">
        <v>1447</v>
      </c>
      <c r="C746" s="77" t="s">
        <v>1447</v>
      </c>
      <c r="D746" s="78"/>
    </row>
    <row r="747" spans="1:4" ht="15">
      <c r="A747" s="69" t="s">
        <v>1223</v>
      </c>
      <c r="B747" s="77" t="s">
        <v>1448</v>
      </c>
      <c r="C747" s="77" t="s">
        <v>1448</v>
      </c>
      <c r="D747" s="78"/>
    </row>
    <row r="748" spans="1:4" ht="15">
      <c r="A748" s="69" t="s">
        <v>1223</v>
      </c>
      <c r="B748" s="77" t="s">
        <v>1449</v>
      </c>
      <c r="C748" s="77" t="s">
        <v>1449</v>
      </c>
      <c r="D748" s="78"/>
    </row>
    <row r="749" spans="1:4" ht="15">
      <c r="A749" s="69" t="s">
        <v>1223</v>
      </c>
      <c r="B749" s="77" t="s">
        <v>1450</v>
      </c>
      <c r="C749" s="77" t="s">
        <v>1450</v>
      </c>
      <c r="D749" s="78"/>
    </row>
    <row r="750" spans="1:4" ht="15">
      <c r="A750" s="69" t="s">
        <v>1223</v>
      </c>
      <c r="B750" s="77" t="s">
        <v>1451</v>
      </c>
      <c r="C750" s="77" t="s">
        <v>1451</v>
      </c>
      <c r="D750" s="78"/>
    </row>
    <row r="751" spans="1:4" ht="15">
      <c r="A751" s="69" t="s">
        <v>1224</v>
      </c>
      <c r="B751" s="77" t="s">
        <v>1452</v>
      </c>
      <c r="C751" s="77" t="s">
        <v>1452</v>
      </c>
      <c r="D751" s="78"/>
    </row>
    <row r="752" spans="1:4" ht="15">
      <c r="A752" s="69" t="s">
        <v>1224</v>
      </c>
      <c r="B752" s="77" t="s">
        <v>1453</v>
      </c>
      <c r="C752" s="77" t="s">
        <v>1453</v>
      </c>
      <c r="D752" s="78"/>
    </row>
    <row r="753" spans="1:4" ht="15">
      <c r="A753" s="69" t="s">
        <v>1224</v>
      </c>
      <c r="B753" s="77" t="s">
        <v>1454</v>
      </c>
      <c r="C753" s="77" t="s">
        <v>1454</v>
      </c>
      <c r="D753" s="78"/>
    </row>
    <row r="754" spans="1:4" ht="15">
      <c r="A754" s="69" t="s">
        <v>1224</v>
      </c>
      <c r="B754" s="77" t="s">
        <v>1455</v>
      </c>
      <c r="C754" s="77" t="s">
        <v>1455</v>
      </c>
      <c r="D754" s="78"/>
    </row>
    <row r="755" spans="1:4" ht="15">
      <c r="A755" s="69" t="s">
        <v>1224</v>
      </c>
      <c r="B755" s="77" t="s">
        <v>1456</v>
      </c>
      <c r="C755" s="77" t="s">
        <v>1456</v>
      </c>
      <c r="D755" s="78"/>
    </row>
    <row r="756" spans="1:4" ht="15">
      <c r="A756" s="69" t="s">
        <v>1224</v>
      </c>
      <c r="B756" s="77" t="s">
        <v>1457</v>
      </c>
      <c r="C756" s="77" t="s">
        <v>1457</v>
      </c>
      <c r="D756" s="78"/>
    </row>
    <row r="757" spans="1:4" ht="15">
      <c r="A757" s="69" t="s">
        <v>1224</v>
      </c>
      <c r="B757" s="77" t="s">
        <v>1458</v>
      </c>
      <c r="C757" s="77" t="s">
        <v>1458</v>
      </c>
      <c r="D757" s="78"/>
    </row>
    <row r="758" spans="1:4" ht="15">
      <c r="A758" s="69" t="s">
        <v>1224</v>
      </c>
      <c r="B758" s="77" t="s">
        <v>1459</v>
      </c>
      <c r="C758" s="77" t="s">
        <v>1459</v>
      </c>
      <c r="D758" s="78"/>
    </row>
    <row r="759" spans="1:4" ht="15">
      <c r="A759" s="69" t="s">
        <v>1224</v>
      </c>
      <c r="B759" s="77" t="s">
        <v>1460</v>
      </c>
      <c r="C759" s="77" t="s">
        <v>1460</v>
      </c>
      <c r="D759" s="78"/>
    </row>
    <row r="760" spans="1:4" ht="15">
      <c r="A760" s="69" t="s">
        <v>1224</v>
      </c>
      <c r="B760" s="77" t="s">
        <v>1461</v>
      </c>
      <c r="C760" s="77" t="s">
        <v>1461</v>
      </c>
      <c r="D760" s="78"/>
    </row>
    <row r="761" spans="1:4" ht="15">
      <c r="A761" s="69" t="s">
        <v>1224</v>
      </c>
      <c r="B761" s="77" t="s">
        <v>1462</v>
      </c>
      <c r="C761" s="77" t="s">
        <v>1462</v>
      </c>
      <c r="D761" s="78"/>
    </row>
    <row r="762" spans="1:4" ht="15">
      <c r="A762" s="69" t="s">
        <v>1224</v>
      </c>
      <c r="B762" s="77" t="s">
        <v>1463</v>
      </c>
      <c r="C762" s="77" t="s">
        <v>1463</v>
      </c>
      <c r="D762" s="78"/>
    </row>
    <row r="763" spans="1:4" ht="15">
      <c r="A763" s="69" t="s">
        <v>1224</v>
      </c>
      <c r="B763" s="77" t="s">
        <v>1464</v>
      </c>
      <c r="C763" s="77" t="s">
        <v>1464</v>
      </c>
      <c r="D763" s="78"/>
    </row>
    <row r="764" spans="1:4" ht="15">
      <c r="A764" s="69" t="s">
        <v>1224</v>
      </c>
      <c r="B764" s="77" t="s">
        <v>1465</v>
      </c>
      <c r="C764" s="77" t="s">
        <v>1465</v>
      </c>
      <c r="D764" s="78"/>
    </row>
    <row r="765" spans="1:4" ht="15">
      <c r="A765" s="69" t="s">
        <v>1224</v>
      </c>
      <c r="B765" s="77" t="s">
        <v>1466</v>
      </c>
      <c r="C765" s="77" t="s">
        <v>1466</v>
      </c>
      <c r="D765" s="78"/>
    </row>
    <row r="766" spans="1:4" ht="15">
      <c r="A766" s="69" t="s">
        <v>1224</v>
      </c>
      <c r="B766" s="77" t="s">
        <v>1467</v>
      </c>
      <c r="C766" s="77" t="s">
        <v>1467</v>
      </c>
      <c r="D766" s="78"/>
    </row>
    <row r="767" spans="1:4" ht="15">
      <c r="A767" s="69" t="s">
        <v>1224</v>
      </c>
      <c r="B767" s="77" t="s">
        <v>1468</v>
      </c>
      <c r="C767" s="77" t="s">
        <v>1468</v>
      </c>
      <c r="D767" s="78"/>
    </row>
    <row r="768" spans="1:4" ht="15">
      <c r="A768" s="69" t="s">
        <v>1224</v>
      </c>
      <c r="B768" s="77" t="s">
        <v>1469</v>
      </c>
      <c r="C768" s="77" t="s">
        <v>1469</v>
      </c>
      <c r="D768" s="78"/>
    </row>
    <row r="769" spans="1:4" ht="15">
      <c r="A769" s="69" t="s">
        <v>1224</v>
      </c>
      <c r="B769" s="77" t="s">
        <v>1470</v>
      </c>
      <c r="C769" s="77" t="s">
        <v>1470</v>
      </c>
      <c r="D769" s="78"/>
    </row>
    <row r="770" spans="1:4" ht="15">
      <c r="A770" s="69" t="s">
        <v>1224</v>
      </c>
      <c r="B770" s="77" t="s">
        <v>1471</v>
      </c>
      <c r="C770" s="77" t="s">
        <v>1471</v>
      </c>
      <c r="D770" s="78"/>
    </row>
    <row r="771" spans="1:4" ht="15">
      <c r="A771" s="69" t="s">
        <v>1224</v>
      </c>
      <c r="B771" s="77" t="s">
        <v>1472</v>
      </c>
      <c r="C771" s="77" t="s">
        <v>1472</v>
      </c>
      <c r="D771" s="78"/>
    </row>
    <row r="772" spans="1:4" ht="15">
      <c r="A772" s="69" t="s">
        <v>1224</v>
      </c>
      <c r="B772" s="77" t="s">
        <v>1473</v>
      </c>
      <c r="C772" s="77" t="s">
        <v>1473</v>
      </c>
      <c r="D772" s="78"/>
    </row>
    <row r="773" spans="1:4" ht="15">
      <c r="A773" s="69" t="s">
        <v>1224</v>
      </c>
      <c r="B773" s="77" t="s">
        <v>1474</v>
      </c>
      <c r="C773" s="77" t="s">
        <v>1474</v>
      </c>
      <c r="D773" s="78"/>
    </row>
    <row r="774" spans="1:4" ht="15">
      <c r="A774" s="69" t="s">
        <v>1224</v>
      </c>
      <c r="B774" s="77" t="s">
        <v>1475</v>
      </c>
      <c r="C774" s="77" t="s">
        <v>1475</v>
      </c>
      <c r="D774" s="78"/>
    </row>
    <row r="775" spans="1:4" ht="15">
      <c r="A775" s="69" t="s">
        <v>1224</v>
      </c>
      <c r="B775" s="77" t="s">
        <v>1476</v>
      </c>
      <c r="C775" s="77" t="s">
        <v>1476</v>
      </c>
      <c r="D775" s="78"/>
    </row>
    <row r="776" spans="1:4" ht="15">
      <c r="A776" s="69" t="s">
        <v>1224</v>
      </c>
      <c r="B776" s="77" t="s">
        <v>1477</v>
      </c>
      <c r="C776" s="77" t="s">
        <v>1477</v>
      </c>
      <c r="D776" s="78"/>
    </row>
    <row r="777" spans="1:4" ht="15">
      <c r="A777" s="69" t="s">
        <v>1224</v>
      </c>
      <c r="B777" s="77" t="s">
        <v>1478</v>
      </c>
      <c r="C777" s="77" t="s">
        <v>1478</v>
      </c>
      <c r="D777" s="78"/>
    </row>
    <row r="778" spans="1:4" ht="15">
      <c r="A778" s="69" t="s">
        <v>1224</v>
      </c>
      <c r="B778" s="77" t="s">
        <v>1479</v>
      </c>
      <c r="C778" s="77" t="s">
        <v>1479</v>
      </c>
      <c r="D778" s="78"/>
    </row>
    <row r="779" spans="1:4" ht="15">
      <c r="A779" s="69" t="s">
        <v>1224</v>
      </c>
      <c r="B779" s="77" t="s">
        <v>1480</v>
      </c>
      <c r="C779" s="77" t="s">
        <v>1480</v>
      </c>
      <c r="D779" s="78"/>
    </row>
    <row r="780" spans="1:4" ht="15">
      <c r="A780" s="69" t="s">
        <v>1224</v>
      </c>
      <c r="B780" s="77" t="s">
        <v>1481</v>
      </c>
      <c r="C780" s="77" t="s">
        <v>1481</v>
      </c>
      <c r="D780" s="78"/>
    </row>
    <row r="781" spans="1:4" ht="15">
      <c r="A781" s="69" t="s">
        <v>1224</v>
      </c>
      <c r="B781" s="77" t="s">
        <v>1482</v>
      </c>
      <c r="C781" s="77" t="s">
        <v>1482</v>
      </c>
      <c r="D781" s="78"/>
    </row>
    <row r="782" spans="1:4" ht="15">
      <c r="A782" s="69" t="s">
        <v>1225</v>
      </c>
      <c r="B782" s="69" t="s">
        <v>1483</v>
      </c>
      <c r="C782" s="69" t="s">
        <v>1483</v>
      </c>
      <c r="D782" s="78"/>
    </row>
    <row r="783" spans="1:4" ht="15">
      <c r="A783" s="69" t="s">
        <v>1225</v>
      </c>
      <c r="B783" s="69" t="s">
        <v>1484</v>
      </c>
      <c r="C783" s="69" t="s">
        <v>1484</v>
      </c>
      <c r="D783" s="78"/>
    </row>
    <row r="784" spans="1:4" ht="15">
      <c r="A784" s="69" t="s">
        <v>1225</v>
      </c>
      <c r="B784" s="69" t="s">
        <v>1485</v>
      </c>
      <c r="C784" s="69" t="s">
        <v>1485</v>
      </c>
      <c r="D784" s="78"/>
    </row>
    <row r="785" spans="1:5" ht="15">
      <c r="A785" s="69" t="s">
        <v>774</v>
      </c>
      <c r="B785" s="69" t="s">
        <v>775</v>
      </c>
      <c r="C785" s="69" t="s">
        <v>775</v>
      </c>
      <c r="D785" s="69"/>
      <c r="E785" s="86"/>
    </row>
    <row r="786" spans="1:5" ht="15">
      <c r="A786" s="69" t="s">
        <v>774</v>
      </c>
      <c r="B786" s="69" t="s">
        <v>776</v>
      </c>
      <c r="C786" s="69" t="s">
        <v>776</v>
      </c>
      <c r="D786" s="69"/>
      <c r="E786" s="87"/>
    </row>
    <row r="787" spans="1:5" ht="15">
      <c r="A787" s="69" t="s">
        <v>774</v>
      </c>
      <c r="B787" s="69" t="s">
        <v>777</v>
      </c>
      <c r="C787" s="69" t="s">
        <v>777</v>
      </c>
      <c r="D787" s="69"/>
      <c r="E787" s="86"/>
    </row>
    <row r="788" spans="1:5" ht="15">
      <c r="A788" s="69" t="s">
        <v>567</v>
      </c>
      <c r="B788" s="79" t="s">
        <v>1486</v>
      </c>
      <c r="C788" s="79" t="s">
        <v>1486</v>
      </c>
      <c r="D788" s="80"/>
    </row>
    <row r="789" spans="1:5" ht="15">
      <c r="A789" s="69" t="s">
        <v>567</v>
      </c>
      <c r="B789" s="79" t="s">
        <v>1487</v>
      </c>
      <c r="C789" s="79" t="s">
        <v>1487</v>
      </c>
      <c r="D789" s="80"/>
    </row>
    <row r="790" spans="1:5" ht="15">
      <c r="A790" s="69" t="s">
        <v>567</v>
      </c>
      <c r="B790" s="79" t="s">
        <v>1488</v>
      </c>
      <c r="C790" s="79" t="s">
        <v>1488</v>
      </c>
      <c r="D790" s="80"/>
    </row>
    <row r="791" spans="1:5" ht="15">
      <c r="A791" s="69" t="s">
        <v>567</v>
      </c>
      <c r="B791" s="79" t="s">
        <v>1489</v>
      </c>
      <c r="C791" s="79" t="s">
        <v>1489</v>
      </c>
      <c r="D791" s="80"/>
    </row>
    <row r="792" spans="1:5" ht="15">
      <c r="A792" s="69" t="s">
        <v>567</v>
      </c>
      <c r="B792" s="79" t="s">
        <v>1490</v>
      </c>
      <c r="C792" s="79" t="s">
        <v>1490</v>
      </c>
      <c r="D792" s="80"/>
    </row>
    <row r="793" spans="1:5" ht="15">
      <c r="A793" s="69" t="s">
        <v>567</v>
      </c>
      <c r="B793" s="79" t="s">
        <v>1491</v>
      </c>
      <c r="C793" s="79" t="s">
        <v>1491</v>
      </c>
      <c r="D793" s="80"/>
    </row>
    <row r="794" spans="1:5" ht="15">
      <c r="A794" s="69" t="s">
        <v>567</v>
      </c>
      <c r="B794" s="79" t="s">
        <v>1492</v>
      </c>
      <c r="C794" s="79" t="s">
        <v>1492</v>
      </c>
      <c r="D794" s="80"/>
    </row>
    <row r="795" spans="1:5" ht="15">
      <c r="A795" s="69" t="s">
        <v>567</v>
      </c>
      <c r="B795" s="79" t="s">
        <v>1493</v>
      </c>
      <c r="C795" s="79" t="s">
        <v>1493</v>
      </c>
      <c r="D795" s="80"/>
    </row>
    <row r="796" spans="1:5" ht="15">
      <c r="A796" s="69" t="s">
        <v>567</v>
      </c>
      <c r="B796" s="79" t="s">
        <v>1494</v>
      </c>
      <c r="C796" s="79" t="s">
        <v>1494</v>
      </c>
      <c r="D796" s="80"/>
    </row>
    <row r="797" spans="1:5" ht="15">
      <c r="A797" s="69" t="s">
        <v>567</v>
      </c>
      <c r="B797" s="79" t="s">
        <v>821</v>
      </c>
      <c r="C797" s="79" t="s">
        <v>821</v>
      </c>
      <c r="D797" s="80"/>
    </row>
    <row r="798" spans="1:5" ht="15">
      <c r="A798" s="69" t="s">
        <v>567</v>
      </c>
      <c r="B798" s="79" t="s">
        <v>822</v>
      </c>
      <c r="C798" s="79" t="s">
        <v>822</v>
      </c>
      <c r="D798" s="80"/>
    </row>
    <row r="799" spans="1:5" ht="15">
      <c r="A799" s="69" t="s">
        <v>567</v>
      </c>
      <c r="B799" s="79" t="s">
        <v>823</v>
      </c>
      <c r="C799" s="79" t="s">
        <v>823</v>
      </c>
      <c r="D799" s="80"/>
    </row>
    <row r="800" spans="1:5" ht="15">
      <c r="A800" s="69" t="s">
        <v>567</v>
      </c>
      <c r="B800" s="77" t="s">
        <v>824</v>
      </c>
      <c r="C800" s="77" t="s">
        <v>824</v>
      </c>
      <c r="D800" s="80"/>
    </row>
    <row r="801" spans="1:4" ht="15">
      <c r="A801" s="69" t="s">
        <v>567</v>
      </c>
      <c r="B801" s="77" t="s">
        <v>825</v>
      </c>
      <c r="C801" s="77" t="s">
        <v>825</v>
      </c>
      <c r="D801" s="80"/>
    </row>
    <row r="802" spans="1:4" ht="15">
      <c r="A802" s="69" t="s">
        <v>567</v>
      </c>
      <c r="B802" s="77" t="s">
        <v>826</v>
      </c>
      <c r="C802" s="77" t="s">
        <v>826</v>
      </c>
      <c r="D802" s="80"/>
    </row>
    <row r="803" spans="1:4" ht="15">
      <c r="A803" s="69" t="s">
        <v>567</v>
      </c>
      <c r="B803" s="77" t="s">
        <v>827</v>
      </c>
      <c r="C803" s="77" t="s">
        <v>827</v>
      </c>
      <c r="D803" s="80"/>
    </row>
    <row r="804" spans="1:4" ht="15">
      <c r="A804" s="69" t="s">
        <v>567</v>
      </c>
      <c r="B804" s="77" t="s">
        <v>828</v>
      </c>
      <c r="C804" s="77" t="s">
        <v>828</v>
      </c>
      <c r="D804" s="80"/>
    </row>
    <row r="805" spans="1:4" ht="15">
      <c r="A805" s="69" t="s">
        <v>567</v>
      </c>
      <c r="B805" s="77" t="s">
        <v>829</v>
      </c>
      <c r="C805" s="77" t="s">
        <v>829</v>
      </c>
      <c r="D805" s="80"/>
    </row>
    <row r="806" spans="1:4" ht="15">
      <c r="A806" s="69" t="s">
        <v>567</v>
      </c>
      <c r="B806" s="77" t="s">
        <v>830</v>
      </c>
      <c r="C806" s="77" t="s">
        <v>830</v>
      </c>
      <c r="D806" s="80"/>
    </row>
    <row r="807" spans="1:4" ht="15">
      <c r="A807" s="69" t="s">
        <v>567</v>
      </c>
      <c r="B807" s="77" t="s">
        <v>568</v>
      </c>
      <c r="C807" s="77" t="s">
        <v>568</v>
      </c>
      <c r="D807" s="80"/>
    </row>
    <row r="808" spans="1:4" ht="15">
      <c r="A808" s="69" t="s">
        <v>567</v>
      </c>
      <c r="B808" s="77" t="s">
        <v>569</v>
      </c>
      <c r="C808" s="77" t="s">
        <v>569</v>
      </c>
      <c r="D808" s="80"/>
    </row>
    <row r="809" spans="1:4" ht="15">
      <c r="A809" s="69" t="s">
        <v>567</v>
      </c>
      <c r="B809" s="77" t="s">
        <v>570</v>
      </c>
      <c r="C809" s="77" t="s">
        <v>570</v>
      </c>
      <c r="D809" s="80"/>
    </row>
    <row r="810" spans="1:4" ht="15">
      <c r="A810" s="69" t="s">
        <v>567</v>
      </c>
      <c r="B810" s="77" t="s">
        <v>571</v>
      </c>
      <c r="C810" s="77" t="s">
        <v>571</v>
      </c>
      <c r="D810" s="80"/>
    </row>
    <row r="811" spans="1:4" ht="15">
      <c r="A811" s="69" t="s">
        <v>567</v>
      </c>
      <c r="B811" s="77" t="s">
        <v>572</v>
      </c>
      <c r="C811" s="77" t="s">
        <v>572</v>
      </c>
      <c r="D811" s="80"/>
    </row>
    <row r="812" spans="1:4" ht="15">
      <c r="A812" s="69" t="s">
        <v>567</v>
      </c>
      <c r="B812" s="77" t="s">
        <v>2087</v>
      </c>
      <c r="C812" s="77" t="s">
        <v>2087</v>
      </c>
      <c r="D812" s="80"/>
    </row>
    <row r="813" spans="1:4" ht="15">
      <c r="A813" s="69" t="s">
        <v>567</v>
      </c>
      <c r="B813" s="77" t="s">
        <v>466</v>
      </c>
      <c r="C813" s="77" t="s">
        <v>466</v>
      </c>
      <c r="D813" s="80"/>
    </row>
    <row r="814" spans="1:4" ht="15">
      <c r="A814" s="69" t="s">
        <v>567</v>
      </c>
      <c r="B814" s="77" t="s">
        <v>573</v>
      </c>
      <c r="C814" s="77" t="s">
        <v>573</v>
      </c>
      <c r="D814" s="80"/>
    </row>
    <row r="815" spans="1:4" ht="15">
      <c r="A815" s="69" t="s">
        <v>567</v>
      </c>
      <c r="B815" s="77" t="s">
        <v>574</v>
      </c>
      <c r="C815" s="77" t="s">
        <v>574</v>
      </c>
      <c r="D815" s="80"/>
    </row>
    <row r="816" spans="1:4" ht="15">
      <c r="A816" s="69" t="s">
        <v>567</v>
      </c>
      <c r="B816" s="77" t="s">
        <v>575</v>
      </c>
      <c r="C816" s="77" t="s">
        <v>575</v>
      </c>
      <c r="D816" s="80"/>
    </row>
    <row r="817" spans="1:4" ht="15">
      <c r="A817" s="69" t="s">
        <v>567</v>
      </c>
      <c r="B817" s="77" t="s">
        <v>576</v>
      </c>
      <c r="C817" s="77" t="s">
        <v>576</v>
      </c>
      <c r="D817" s="80"/>
    </row>
    <row r="818" spans="1:4" ht="15">
      <c r="A818" s="69" t="s">
        <v>567</v>
      </c>
      <c r="B818" s="77" t="s">
        <v>2086</v>
      </c>
      <c r="C818" s="77" t="s">
        <v>2086</v>
      </c>
      <c r="D818" s="80"/>
    </row>
    <row r="819" spans="1:4" ht="15">
      <c r="A819" s="69" t="s">
        <v>471</v>
      </c>
      <c r="B819" s="77" t="s">
        <v>1495</v>
      </c>
      <c r="C819" s="77" t="s">
        <v>1495</v>
      </c>
      <c r="D819" s="80"/>
    </row>
    <row r="820" spans="1:4" ht="15">
      <c r="A820" s="69" t="s">
        <v>471</v>
      </c>
      <c r="B820" s="77" t="s">
        <v>1496</v>
      </c>
      <c r="C820" s="77" t="s">
        <v>1496</v>
      </c>
      <c r="D820" s="80"/>
    </row>
    <row r="821" spans="1:4" ht="15">
      <c r="A821" s="69" t="s">
        <v>471</v>
      </c>
      <c r="B821" s="77" t="s">
        <v>1497</v>
      </c>
      <c r="C821" s="77" t="s">
        <v>1497</v>
      </c>
      <c r="D821" s="80"/>
    </row>
    <row r="822" spans="1:4" ht="15">
      <c r="A822" s="69" t="s">
        <v>471</v>
      </c>
      <c r="B822" s="77" t="s">
        <v>1498</v>
      </c>
      <c r="C822" s="77" t="s">
        <v>1498</v>
      </c>
      <c r="D822" s="80"/>
    </row>
    <row r="823" spans="1:4" ht="15">
      <c r="A823" s="69" t="s">
        <v>471</v>
      </c>
      <c r="B823" s="77" t="s">
        <v>1499</v>
      </c>
      <c r="C823" s="77" t="s">
        <v>1499</v>
      </c>
      <c r="D823" s="80"/>
    </row>
    <row r="824" spans="1:4" ht="15">
      <c r="A824" s="69" t="s">
        <v>471</v>
      </c>
      <c r="B824" s="77" t="s">
        <v>1500</v>
      </c>
      <c r="C824" s="77" t="s">
        <v>1500</v>
      </c>
      <c r="D824" s="80"/>
    </row>
    <row r="825" spans="1:4" ht="15">
      <c r="A825" s="69" t="s">
        <v>471</v>
      </c>
      <c r="B825" s="77" t="s">
        <v>1501</v>
      </c>
      <c r="C825" s="77" t="s">
        <v>1501</v>
      </c>
      <c r="D825" s="80"/>
    </row>
    <row r="826" spans="1:4" ht="15">
      <c r="A826" s="69" t="s">
        <v>471</v>
      </c>
      <c r="B826" s="77" t="s">
        <v>1502</v>
      </c>
      <c r="C826" s="77" t="s">
        <v>1502</v>
      </c>
      <c r="D826" s="80"/>
    </row>
    <row r="827" spans="1:4" ht="15">
      <c r="A827" s="69" t="s">
        <v>471</v>
      </c>
      <c r="B827" s="77" t="s">
        <v>1503</v>
      </c>
      <c r="C827" s="77" t="s">
        <v>1503</v>
      </c>
      <c r="D827" s="80"/>
    </row>
    <row r="828" spans="1:4" ht="15">
      <c r="A828" s="69" t="s">
        <v>471</v>
      </c>
      <c r="B828" s="77" t="s">
        <v>1504</v>
      </c>
      <c r="C828" s="77" t="s">
        <v>1504</v>
      </c>
      <c r="D828" s="80"/>
    </row>
    <row r="829" spans="1:4" ht="15">
      <c r="A829" s="69" t="s">
        <v>471</v>
      </c>
      <c r="B829" s="77" t="s">
        <v>1505</v>
      </c>
      <c r="C829" s="77" t="s">
        <v>1505</v>
      </c>
      <c r="D829" s="80"/>
    </row>
    <row r="830" spans="1:4" ht="15">
      <c r="A830" s="69" t="s">
        <v>471</v>
      </c>
      <c r="B830" s="77" t="s">
        <v>1506</v>
      </c>
      <c r="C830" s="77" t="s">
        <v>1506</v>
      </c>
      <c r="D830" s="80"/>
    </row>
    <row r="831" spans="1:4" ht="15">
      <c r="A831" s="69" t="s">
        <v>471</v>
      </c>
      <c r="B831" s="77" t="s">
        <v>1507</v>
      </c>
      <c r="C831" s="77" t="s">
        <v>1507</v>
      </c>
      <c r="D831" s="80"/>
    </row>
    <row r="832" spans="1:4" ht="15">
      <c r="A832" s="69" t="s">
        <v>471</v>
      </c>
      <c r="B832" s="77" t="s">
        <v>1508</v>
      </c>
      <c r="C832" s="77" t="s">
        <v>1508</v>
      </c>
      <c r="D832" s="80"/>
    </row>
    <row r="833" spans="1:4" ht="15">
      <c r="A833" s="69" t="s">
        <v>471</v>
      </c>
      <c r="B833" s="77" t="s">
        <v>1509</v>
      </c>
      <c r="C833" s="77" t="s">
        <v>1509</v>
      </c>
      <c r="D833" s="80"/>
    </row>
    <row r="834" spans="1:4" ht="15">
      <c r="A834" s="69" t="s">
        <v>471</v>
      </c>
      <c r="B834" s="77" t="s">
        <v>1510</v>
      </c>
      <c r="C834" s="77" t="s">
        <v>1510</v>
      </c>
      <c r="D834" s="80"/>
    </row>
    <row r="835" spans="1:4" ht="15">
      <c r="A835" s="69" t="s">
        <v>471</v>
      </c>
      <c r="B835" s="77" t="s">
        <v>1511</v>
      </c>
      <c r="C835" s="77" t="s">
        <v>1511</v>
      </c>
      <c r="D835" s="80"/>
    </row>
    <row r="836" spans="1:4" ht="15">
      <c r="A836" s="69" t="s">
        <v>471</v>
      </c>
      <c r="B836" s="77" t="s">
        <v>1512</v>
      </c>
      <c r="C836" s="77" t="s">
        <v>1512</v>
      </c>
      <c r="D836" s="80"/>
    </row>
    <row r="837" spans="1:4" ht="15">
      <c r="A837" s="69" t="s">
        <v>471</v>
      </c>
      <c r="B837" s="77" t="s">
        <v>1513</v>
      </c>
      <c r="C837" s="77" t="s">
        <v>1513</v>
      </c>
      <c r="D837" s="80"/>
    </row>
    <row r="838" spans="1:4" ht="15">
      <c r="A838" s="69" t="s">
        <v>471</v>
      </c>
      <c r="B838" s="77" t="s">
        <v>1514</v>
      </c>
      <c r="C838" s="77" t="s">
        <v>1514</v>
      </c>
      <c r="D838" s="80"/>
    </row>
    <row r="839" spans="1:4" ht="15">
      <c r="A839" s="69" t="s">
        <v>471</v>
      </c>
      <c r="B839" s="77" t="s">
        <v>1515</v>
      </c>
      <c r="C839" s="77" t="s">
        <v>1515</v>
      </c>
      <c r="D839" s="80"/>
    </row>
    <row r="840" spans="1:4" ht="15">
      <c r="A840" s="69" t="s">
        <v>471</v>
      </c>
      <c r="B840" s="77" t="s">
        <v>1516</v>
      </c>
      <c r="C840" s="77" t="s">
        <v>1516</v>
      </c>
      <c r="D840" s="80"/>
    </row>
    <row r="841" spans="1:4" ht="15">
      <c r="A841" s="69" t="s">
        <v>471</v>
      </c>
      <c r="B841" s="77" t="s">
        <v>1517</v>
      </c>
      <c r="C841" s="77" t="s">
        <v>1517</v>
      </c>
      <c r="D841" s="80"/>
    </row>
    <row r="842" spans="1:4" ht="15">
      <c r="A842" s="69" t="s">
        <v>471</v>
      </c>
      <c r="B842" s="77" t="s">
        <v>1518</v>
      </c>
      <c r="C842" s="77" t="s">
        <v>1518</v>
      </c>
      <c r="D842" s="80"/>
    </row>
    <row r="843" spans="1:4" ht="15">
      <c r="A843" s="69" t="s">
        <v>471</v>
      </c>
      <c r="B843" s="77" t="s">
        <v>1519</v>
      </c>
      <c r="C843" s="77" t="s">
        <v>1519</v>
      </c>
      <c r="D843" s="80"/>
    </row>
    <row r="844" spans="1:4" ht="15">
      <c r="A844" s="69" t="s">
        <v>471</v>
      </c>
      <c r="B844" s="77" t="s">
        <v>1520</v>
      </c>
      <c r="C844" s="77" t="s">
        <v>1520</v>
      </c>
      <c r="D844" s="80"/>
    </row>
    <row r="845" spans="1:4" ht="15">
      <c r="A845" s="69" t="s">
        <v>471</v>
      </c>
      <c r="B845" s="77" t="s">
        <v>1521</v>
      </c>
      <c r="C845" s="77" t="s">
        <v>1521</v>
      </c>
      <c r="D845" s="80"/>
    </row>
    <row r="846" spans="1:4" ht="15">
      <c r="A846" s="69" t="s">
        <v>471</v>
      </c>
      <c r="B846" s="77" t="s">
        <v>1522</v>
      </c>
      <c r="C846" s="77" t="s">
        <v>1522</v>
      </c>
      <c r="D846" s="80"/>
    </row>
    <row r="847" spans="1:4" ht="15">
      <c r="A847" s="69" t="s">
        <v>471</v>
      </c>
      <c r="B847" s="77" t="s">
        <v>1523</v>
      </c>
      <c r="C847" s="77" t="s">
        <v>1523</v>
      </c>
      <c r="D847" s="80"/>
    </row>
    <row r="848" spans="1:4" ht="15">
      <c r="A848" s="69" t="s">
        <v>471</v>
      </c>
      <c r="B848" s="77" t="s">
        <v>1524</v>
      </c>
      <c r="C848" s="77" t="s">
        <v>1524</v>
      </c>
      <c r="D848" s="80"/>
    </row>
    <row r="849" spans="1:4" ht="15">
      <c r="A849" s="69" t="s">
        <v>471</v>
      </c>
      <c r="B849" s="77" t="s">
        <v>1525</v>
      </c>
      <c r="C849" s="77" t="s">
        <v>1525</v>
      </c>
      <c r="D849" s="80"/>
    </row>
    <row r="850" spans="1:4" ht="15">
      <c r="A850" s="69" t="s">
        <v>471</v>
      </c>
      <c r="B850" s="77" t="s">
        <v>1526</v>
      </c>
      <c r="C850" s="77" t="s">
        <v>1526</v>
      </c>
      <c r="D850" s="80"/>
    </row>
    <row r="851" spans="1:4" ht="15">
      <c r="A851" s="69" t="s">
        <v>471</v>
      </c>
      <c r="B851" s="77" t="s">
        <v>1527</v>
      </c>
      <c r="C851" s="77" t="s">
        <v>1527</v>
      </c>
      <c r="D851" s="80"/>
    </row>
    <row r="852" spans="1:4" ht="15">
      <c r="A852" s="69" t="s">
        <v>471</v>
      </c>
      <c r="B852" s="77" t="s">
        <v>1528</v>
      </c>
      <c r="C852" s="77" t="s">
        <v>1528</v>
      </c>
      <c r="D852" s="80"/>
    </row>
    <row r="853" spans="1:4" ht="15">
      <c r="A853" s="69" t="s">
        <v>471</v>
      </c>
      <c r="B853" s="77" t="s">
        <v>1529</v>
      </c>
      <c r="C853" s="77" t="s">
        <v>1529</v>
      </c>
      <c r="D853" s="80"/>
    </row>
    <row r="854" spans="1:4" ht="15">
      <c r="A854" s="69" t="s">
        <v>471</v>
      </c>
      <c r="B854" s="77" t="s">
        <v>1530</v>
      </c>
      <c r="C854" s="77" t="s">
        <v>1530</v>
      </c>
      <c r="D854" s="80"/>
    </row>
    <row r="855" spans="1:4" ht="15">
      <c r="A855" s="69" t="s">
        <v>471</v>
      </c>
      <c r="B855" s="77" t="s">
        <v>1531</v>
      </c>
      <c r="C855" s="77" t="s">
        <v>1531</v>
      </c>
      <c r="D855" s="80"/>
    </row>
    <row r="856" spans="1:4" ht="15">
      <c r="A856" s="69" t="s">
        <v>471</v>
      </c>
      <c r="B856" s="77" t="s">
        <v>1532</v>
      </c>
      <c r="C856" s="77" t="s">
        <v>1532</v>
      </c>
      <c r="D856" s="80"/>
    </row>
    <row r="857" spans="1:4" ht="15">
      <c r="A857" s="69" t="s">
        <v>471</v>
      </c>
      <c r="B857" s="77" t="s">
        <v>1533</v>
      </c>
      <c r="C857" s="77" t="s">
        <v>1533</v>
      </c>
      <c r="D857" s="80"/>
    </row>
    <row r="858" spans="1:4" ht="15">
      <c r="A858" s="69" t="s">
        <v>471</v>
      </c>
      <c r="B858" s="77" t="s">
        <v>1534</v>
      </c>
      <c r="C858" s="77" t="s">
        <v>1534</v>
      </c>
      <c r="D858" s="80"/>
    </row>
    <row r="859" spans="1:4" ht="15">
      <c r="A859" s="69" t="s">
        <v>471</v>
      </c>
      <c r="B859" s="77" t="s">
        <v>1535</v>
      </c>
      <c r="C859" s="77" t="s">
        <v>1535</v>
      </c>
      <c r="D859" s="80"/>
    </row>
    <row r="860" spans="1:4" ht="15">
      <c r="A860" s="69" t="s">
        <v>471</v>
      </c>
      <c r="B860" s="77" t="s">
        <v>1536</v>
      </c>
      <c r="C860" s="77" t="s">
        <v>1536</v>
      </c>
      <c r="D860" s="80"/>
    </row>
    <row r="861" spans="1:4" ht="15">
      <c r="A861" s="69" t="s">
        <v>471</v>
      </c>
      <c r="B861" s="77" t="s">
        <v>1537</v>
      </c>
      <c r="C861" s="77" t="s">
        <v>1537</v>
      </c>
      <c r="D861" s="80"/>
    </row>
    <row r="862" spans="1:4" ht="15">
      <c r="A862" s="69" t="s">
        <v>471</v>
      </c>
      <c r="B862" s="77" t="s">
        <v>1537</v>
      </c>
      <c r="C862" s="77" t="s">
        <v>1537</v>
      </c>
      <c r="D862" s="80"/>
    </row>
    <row r="863" spans="1:4" ht="15">
      <c r="A863" s="69" t="s">
        <v>471</v>
      </c>
      <c r="B863" s="77" t="s">
        <v>1538</v>
      </c>
      <c r="C863" s="77" t="s">
        <v>1538</v>
      </c>
      <c r="D863" s="80"/>
    </row>
    <row r="864" spans="1:4" ht="15">
      <c r="A864" s="69" t="s">
        <v>471</v>
      </c>
      <c r="B864" s="77" t="s">
        <v>1539</v>
      </c>
      <c r="C864" s="77" t="s">
        <v>1539</v>
      </c>
      <c r="D864" s="80"/>
    </row>
    <row r="865" spans="1:4" ht="15">
      <c r="A865" s="69" t="s">
        <v>471</v>
      </c>
      <c r="B865" s="77" t="s">
        <v>1540</v>
      </c>
      <c r="C865" s="77" t="s">
        <v>1540</v>
      </c>
      <c r="D865" s="80"/>
    </row>
    <row r="866" spans="1:4" ht="15">
      <c r="A866" s="69" t="s">
        <v>471</v>
      </c>
      <c r="B866" s="77" t="s">
        <v>1541</v>
      </c>
      <c r="C866" s="77" t="s">
        <v>1541</v>
      </c>
      <c r="D866" s="80"/>
    </row>
    <row r="867" spans="1:4" ht="15">
      <c r="A867" s="69" t="s">
        <v>471</v>
      </c>
      <c r="B867" s="77" t="s">
        <v>1542</v>
      </c>
      <c r="C867" s="77" t="s">
        <v>1542</v>
      </c>
      <c r="D867" s="80"/>
    </row>
    <row r="868" spans="1:4" ht="15">
      <c r="A868" s="69" t="s">
        <v>471</v>
      </c>
      <c r="B868" s="77" t="s">
        <v>1543</v>
      </c>
      <c r="C868" s="77" t="s">
        <v>1543</v>
      </c>
      <c r="D868" s="80"/>
    </row>
    <row r="869" spans="1:4" ht="15">
      <c r="A869" s="69" t="s">
        <v>471</v>
      </c>
      <c r="B869" s="77" t="s">
        <v>996</v>
      </c>
      <c r="C869" s="77" t="s">
        <v>996</v>
      </c>
      <c r="D869" s="80"/>
    </row>
    <row r="870" spans="1:4" ht="15">
      <c r="A870" s="69" t="s">
        <v>471</v>
      </c>
      <c r="B870" s="77" t="s">
        <v>1544</v>
      </c>
      <c r="C870" s="77" t="s">
        <v>1544</v>
      </c>
      <c r="D870" s="80"/>
    </row>
    <row r="871" spans="1:4" ht="15">
      <c r="A871" s="69" t="s">
        <v>471</v>
      </c>
      <c r="B871" s="77" t="s">
        <v>1544</v>
      </c>
      <c r="C871" s="77" t="s">
        <v>1544</v>
      </c>
      <c r="D871" s="80"/>
    </row>
    <row r="872" spans="1:4" ht="15">
      <c r="A872" s="69" t="s">
        <v>471</v>
      </c>
      <c r="B872" s="77" t="s">
        <v>1545</v>
      </c>
      <c r="C872" s="77" t="s">
        <v>1545</v>
      </c>
      <c r="D872" s="80"/>
    </row>
    <row r="873" spans="1:4" ht="15">
      <c r="A873" s="69" t="s">
        <v>471</v>
      </c>
      <c r="B873" s="77" t="s">
        <v>1546</v>
      </c>
      <c r="C873" s="77" t="s">
        <v>1546</v>
      </c>
      <c r="D873" s="80"/>
    </row>
    <row r="874" spans="1:4" ht="15">
      <c r="A874" s="69" t="s">
        <v>471</v>
      </c>
      <c r="B874" s="77" t="s">
        <v>1547</v>
      </c>
      <c r="C874" s="77" t="s">
        <v>1547</v>
      </c>
      <c r="D874" s="80"/>
    </row>
    <row r="875" spans="1:4" ht="15">
      <c r="A875" s="69" t="s">
        <v>471</v>
      </c>
      <c r="B875" s="77" t="s">
        <v>1548</v>
      </c>
      <c r="C875" s="77" t="s">
        <v>1548</v>
      </c>
      <c r="D875" s="80"/>
    </row>
    <row r="876" spans="1:4" ht="15">
      <c r="A876" s="69" t="s">
        <v>471</v>
      </c>
      <c r="B876" s="77" t="s">
        <v>1549</v>
      </c>
      <c r="C876" s="77" t="s">
        <v>1549</v>
      </c>
      <c r="D876" s="80"/>
    </row>
    <row r="877" spans="1:4" ht="15">
      <c r="A877" s="69" t="s">
        <v>471</v>
      </c>
      <c r="B877" s="77" t="s">
        <v>1550</v>
      </c>
      <c r="C877" s="77" t="s">
        <v>1550</v>
      </c>
      <c r="D877" s="80"/>
    </row>
    <row r="878" spans="1:4" ht="15">
      <c r="A878" s="69" t="s">
        <v>471</v>
      </c>
      <c r="B878" s="77" t="s">
        <v>1551</v>
      </c>
      <c r="C878" s="77" t="s">
        <v>1551</v>
      </c>
      <c r="D878" s="80"/>
    </row>
    <row r="879" spans="1:4" ht="15">
      <c r="A879" s="69" t="s">
        <v>471</v>
      </c>
      <c r="B879" s="77" t="s">
        <v>1552</v>
      </c>
      <c r="C879" s="77" t="s">
        <v>1552</v>
      </c>
      <c r="D879" s="80"/>
    </row>
    <row r="880" spans="1:4" ht="15">
      <c r="A880" s="69" t="s">
        <v>471</v>
      </c>
      <c r="B880" s="77" t="s">
        <v>1553</v>
      </c>
      <c r="C880" s="77" t="s">
        <v>1553</v>
      </c>
      <c r="D880" s="80"/>
    </row>
    <row r="881" spans="1:4" ht="15">
      <c r="A881" s="69" t="s">
        <v>471</v>
      </c>
      <c r="B881" s="77" t="s">
        <v>1554</v>
      </c>
      <c r="C881" s="77" t="s">
        <v>1554</v>
      </c>
      <c r="D881" s="80"/>
    </row>
    <row r="882" spans="1:4" ht="15">
      <c r="A882" s="69" t="s">
        <v>471</v>
      </c>
      <c r="B882" s="77" t="s">
        <v>1555</v>
      </c>
      <c r="C882" s="77" t="s">
        <v>1555</v>
      </c>
      <c r="D882" s="80"/>
    </row>
    <row r="883" spans="1:4" ht="15">
      <c r="A883" s="69" t="s">
        <v>471</v>
      </c>
      <c r="B883" s="77" t="s">
        <v>1556</v>
      </c>
      <c r="C883" s="77" t="s">
        <v>1556</v>
      </c>
      <c r="D883" s="80"/>
    </row>
    <row r="884" spans="1:4" ht="15">
      <c r="A884" s="69" t="s">
        <v>471</v>
      </c>
      <c r="B884" s="77" t="s">
        <v>1557</v>
      </c>
      <c r="C884" s="77" t="s">
        <v>1557</v>
      </c>
      <c r="D884" s="80"/>
    </row>
    <row r="885" spans="1:4" ht="15">
      <c r="A885" s="69" t="s">
        <v>471</v>
      </c>
      <c r="B885" s="77" t="s">
        <v>1558</v>
      </c>
      <c r="C885" s="77" t="s">
        <v>1558</v>
      </c>
      <c r="D885" s="80"/>
    </row>
    <row r="886" spans="1:4" ht="15">
      <c r="A886" s="69" t="s">
        <v>471</v>
      </c>
      <c r="B886" s="77" t="s">
        <v>1559</v>
      </c>
      <c r="C886" s="77" t="s">
        <v>1559</v>
      </c>
      <c r="D886" s="80"/>
    </row>
    <row r="887" spans="1:4" ht="15">
      <c r="A887" s="69" t="s">
        <v>471</v>
      </c>
      <c r="B887" s="77" t="s">
        <v>1560</v>
      </c>
      <c r="C887" s="77" t="s">
        <v>1560</v>
      </c>
      <c r="D887" s="80"/>
    </row>
    <row r="888" spans="1:4" ht="15">
      <c r="A888" s="69" t="s">
        <v>471</v>
      </c>
      <c r="B888" s="77" t="s">
        <v>1561</v>
      </c>
      <c r="C888" s="77" t="s">
        <v>1561</v>
      </c>
      <c r="D888" s="80"/>
    </row>
    <row r="889" spans="1:4" ht="15">
      <c r="A889" s="69" t="s">
        <v>471</v>
      </c>
      <c r="B889" s="77" t="s">
        <v>1562</v>
      </c>
      <c r="C889" s="77" t="s">
        <v>1562</v>
      </c>
      <c r="D889" s="80"/>
    </row>
    <row r="890" spans="1:4" ht="15">
      <c r="A890" s="69" t="s">
        <v>471</v>
      </c>
      <c r="B890" s="77" t="s">
        <v>1563</v>
      </c>
      <c r="C890" s="77" t="s">
        <v>1563</v>
      </c>
      <c r="D890" s="80"/>
    </row>
    <row r="891" spans="1:4" ht="15">
      <c r="A891" s="69" t="s">
        <v>471</v>
      </c>
      <c r="B891" s="77" t="s">
        <v>934</v>
      </c>
      <c r="C891" s="77" t="s">
        <v>934</v>
      </c>
      <c r="D891" s="80"/>
    </row>
    <row r="892" spans="1:4" ht="15">
      <c r="A892" s="69" t="s">
        <v>471</v>
      </c>
      <c r="B892" s="77" t="s">
        <v>1564</v>
      </c>
      <c r="C892" s="77" t="s">
        <v>1564</v>
      </c>
      <c r="D892" s="80"/>
    </row>
    <row r="893" spans="1:4" ht="15">
      <c r="A893" s="69" t="s">
        <v>471</v>
      </c>
      <c r="B893" s="77" t="s">
        <v>1565</v>
      </c>
      <c r="C893" s="77" t="s">
        <v>1565</v>
      </c>
      <c r="D893" s="80"/>
    </row>
    <row r="894" spans="1:4" ht="15">
      <c r="A894" s="69" t="s">
        <v>471</v>
      </c>
      <c r="B894" s="77" t="s">
        <v>1566</v>
      </c>
      <c r="C894" s="77" t="s">
        <v>1566</v>
      </c>
      <c r="D894" s="80"/>
    </row>
    <row r="895" spans="1:4" ht="15">
      <c r="A895" s="69" t="s">
        <v>471</v>
      </c>
      <c r="B895" s="77" t="s">
        <v>1567</v>
      </c>
      <c r="C895" s="77" t="s">
        <v>1567</v>
      </c>
      <c r="D895" s="80"/>
    </row>
    <row r="896" spans="1:4" ht="15">
      <c r="A896" s="69" t="s">
        <v>471</v>
      </c>
      <c r="B896" s="77" t="s">
        <v>1568</v>
      </c>
      <c r="C896" s="77" t="s">
        <v>1568</v>
      </c>
      <c r="D896" s="80"/>
    </row>
    <row r="897" spans="1:4" ht="15">
      <c r="A897" s="69" t="s">
        <v>471</v>
      </c>
      <c r="B897" s="77" t="s">
        <v>1569</v>
      </c>
      <c r="C897" s="77" t="s">
        <v>1569</v>
      </c>
      <c r="D897" s="80"/>
    </row>
    <row r="898" spans="1:4" ht="15">
      <c r="A898" s="69" t="s">
        <v>471</v>
      </c>
      <c r="B898" s="77" t="s">
        <v>1570</v>
      </c>
      <c r="C898" s="77" t="s">
        <v>1570</v>
      </c>
      <c r="D898" s="80"/>
    </row>
    <row r="899" spans="1:4" ht="15">
      <c r="A899" s="69" t="s">
        <v>471</v>
      </c>
      <c r="B899" s="77" t="s">
        <v>1571</v>
      </c>
      <c r="C899" s="77" t="s">
        <v>1571</v>
      </c>
      <c r="D899" s="80"/>
    </row>
    <row r="900" spans="1:4" ht="15">
      <c r="A900" s="69" t="s">
        <v>471</v>
      </c>
      <c r="B900" s="77" t="s">
        <v>1572</v>
      </c>
      <c r="C900" s="77" t="s">
        <v>1572</v>
      </c>
      <c r="D900" s="80"/>
    </row>
    <row r="901" spans="1:4" ht="15">
      <c r="A901" s="69" t="s">
        <v>471</v>
      </c>
      <c r="B901" s="77" t="s">
        <v>1573</v>
      </c>
      <c r="C901" s="77" t="s">
        <v>1573</v>
      </c>
      <c r="D901" s="80"/>
    </row>
    <row r="902" spans="1:4" ht="15">
      <c r="A902" s="69" t="s">
        <v>471</v>
      </c>
      <c r="B902" s="77" t="s">
        <v>1574</v>
      </c>
      <c r="C902" s="77" t="s">
        <v>1574</v>
      </c>
      <c r="D902" s="80"/>
    </row>
    <row r="903" spans="1:4" ht="15">
      <c r="A903" s="69" t="s">
        <v>471</v>
      </c>
      <c r="B903" s="77" t="s">
        <v>1575</v>
      </c>
      <c r="C903" s="77" t="s">
        <v>1575</v>
      </c>
      <c r="D903" s="80"/>
    </row>
    <row r="904" spans="1:4" ht="15">
      <c r="A904" s="69" t="s">
        <v>471</v>
      </c>
      <c r="B904" s="77" t="s">
        <v>1576</v>
      </c>
      <c r="C904" s="77" t="s">
        <v>1576</v>
      </c>
      <c r="D904" s="80"/>
    </row>
    <row r="905" spans="1:4" ht="15">
      <c r="A905" s="69" t="s">
        <v>471</v>
      </c>
      <c r="B905" s="77" t="s">
        <v>1577</v>
      </c>
      <c r="C905" s="77" t="s">
        <v>1577</v>
      </c>
      <c r="D905" s="80"/>
    </row>
    <row r="906" spans="1:4" ht="15">
      <c r="A906" s="69" t="s">
        <v>471</v>
      </c>
      <c r="B906" s="77" t="s">
        <v>1578</v>
      </c>
      <c r="C906" s="77" t="s">
        <v>1578</v>
      </c>
      <c r="D906" s="80"/>
    </row>
    <row r="907" spans="1:4" ht="15">
      <c r="A907" s="69" t="s">
        <v>471</v>
      </c>
      <c r="B907" s="77" t="s">
        <v>1579</v>
      </c>
      <c r="C907" s="77" t="s">
        <v>1579</v>
      </c>
      <c r="D907" s="80"/>
    </row>
    <row r="908" spans="1:4" ht="15">
      <c r="A908" s="69" t="s">
        <v>471</v>
      </c>
      <c r="B908" s="77" t="s">
        <v>1580</v>
      </c>
      <c r="C908" s="77" t="s">
        <v>1580</v>
      </c>
      <c r="D908" s="80"/>
    </row>
    <row r="909" spans="1:4" ht="15">
      <c r="A909" s="69" t="s">
        <v>471</v>
      </c>
      <c r="B909" s="77" t="s">
        <v>1580</v>
      </c>
      <c r="C909" s="77" t="s">
        <v>1580</v>
      </c>
      <c r="D909" s="80"/>
    </row>
    <row r="910" spans="1:4" ht="15">
      <c r="A910" s="69" t="s">
        <v>471</v>
      </c>
      <c r="B910" s="77" t="s">
        <v>1581</v>
      </c>
      <c r="C910" s="77" t="s">
        <v>1581</v>
      </c>
      <c r="D910" s="80"/>
    </row>
    <row r="911" spans="1:4" ht="15">
      <c r="A911" s="69" t="s">
        <v>471</v>
      </c>
      <c r="B911" s="77" t="s">
        <v>1582</v>
      </c>
      <c r="C911" s="77" t="s">
        <v>1582</v>
      </c>
      <c r="D911" s="80"/>
    </row>
    <row r="912" spans="1:4" ht="15">
      <c r="A912" s="69" t="s">
        <v>471</v>
      </c>
      <c r="B912" s="77" t="s">
        <v>1583</v>
      </c>
      <c r="C912" s="77" t="s">
        <v>1583</v>
      </c>
      <c r="D912" s="80"/>
    </row>
    <row r="913" spans="1:4" ht="15">
      <c r="A913" s="69" t="s">
        <v>471</v>
      </c>
      <c r="B913" s="77" t="s">
        <v>1584</v>
      </c>
      <c r="C913" s="77" t="s">
        <v>1584</v>
      </c>
      <c r="D913" s="80"/>
    </row>
    <row r="914" spans="1:4" ht="15">
      <c r="A914" s="69" t="s">
        <v>471</v>
      </c>
      <c r="B914" s="77" t="s">
        <v>1585</v>
      </c>
      <c r="C914" s="77" t="s">
        <v>1585</v>
      </c>
      <c r="D914" s="80"/>
    </row>
    <row r="915" spans="1:4" ht="15">
      <c r="A915" s="69" t="s">
        <v>471</v>
      </c>
      <c r="B915" s="77" t="s">
        <v>1586</v>
      </c>
      <c r="C915" s="77" t="s">
        <v>1586</v>
      </c>
      <c r="D915" s="80"/>
    </row>
    <row r="916" spans="1:4" ht="15">
      <c r="A916" s="69" t="s">
        <v>471</v>
      </c>
      <c r="B916" s="77" t="s">
        <v>1587</v>
      </c>
      <c r="C916" s="77" t="s">
        <v>1587</v>
      </c>
      <c r="D916" s="80"/>
    </row>
    <row r="917" spans="1:4" ht="15">
      <c r="A917" s="69" t="s">
        <v>471</v>
      </c>
      <c r="B917" s="77" t="s">
        <v>1588</v>
      </c>
      <c r="C917" s="77" t="s">
        <v>1588</v>
      </c>
      <c r="D917" s="80"/>
    </row>
    <row r="918" spans="1:4" ht="15">
      <c r="A918" s="69" t="s">
        <v>471</v>
      </c>
      <c r="B918" s="77" t="s">
        <v>1589</v>
      </c>
      <c r="C918" s="77" t="s">
        <v>1589</v>
      </c>
      <c r="D918" s="80"/>
    </row>
    <row r="919" spans="1:4" ht="15">
      <c r="A919" s="69" t="s">
        <v>471</v>
      </c>
      <c r="B919" s="77" t="s">
        <v>1590</v>
      </c>
      <c r="C919" s="77" t="s">
        <v>1590</v>
      </c>
      <c r="D919" s="80"/>
    </row>
    <row r="920" spans="1:4" ht="15">
      <c r="A920" s="69" t="s">
        <v>471</v>
      </c>
      <c r="B920" s="77" t="s">
        <v>1591</v>
      </c>
      <c r="C920" s="77" t="s">
        <v>1591</v>
      </c>
      <c r="D920" s="80"/>
    </row>
    <row r="921" spans="1:4" ht="15">
      <c r="A921" s="69" t="s">
        <v>471</v>
      </c>
      <c r="B921" s="77" t="s">
        <v>1592</v>
      </c>
      <c r="C921" s="77" t="s">
        <v>1592</v>
      </c>
      <c r="D921" s="80"/>
    </row>
    <row r="922" spans="1:4" ht="15">
      <c r="A922" s="69" t="s">
        <v>471</v>
      </c>
      <c r="B922" s="77" t="s">
        <v>1593</v>
      </c>
      <c r="C922" s="77" t="s">
        <v>1593</v>
      </c>
      <c r="D922" s="80"/>
    </row>
    <row r="923" spans="1:4" ht="15">
      <c r="A923" s="69" t="s">
        <v>471</v>
      </c>
      <c r="B923" s="77" t="s">
        <v>1594</v>
      </c>
      <c r="C923" s="77" t="s">
        <v>1594</v>
      </c>
      <c r="D923" s="80"/>
    </row>
    <row r="924" spans="1:4" ht="15">
      <c r="A924" s="69" t="s">
        <v>471</v>
      </c>
      <c r="B924" s="77" t="s">
        <v>1595</v>
      </c>
      <c r="C924" s="77" t="s">
        <v>1595</v>
      </c>
      <c r="D924" s="80"/>
    </row>
    <row r="925" spans="1:4" ht="15">
      <c r="A925" s="69" t="s">
        <v>471</v>
      </c>
      <c r="B925" s="77" t="s">
        <v>1596</v>
      </c>
      <c r="C925" s="77" t="s">
        <v>1596</v>
      </c>
      <c r="D925" s="80"/>
    </row>
    <row r="926" spans="1:4" ht="15">
      <c r="A926" s="69" t="s">
        <v>471</v>
      </c>
      <c r="B926" s="77" t="s">
        <v>1597</v>
      </c>
      <c r="C926" s="77" t="s">
        <v>1597</v>
      </c>
      <c r="D926" s="80"/>
    </row>
    <row r="927" spans="1:4" ht="15">
      <c r="A927" s="69" t="s">
        <v>471</v>
      </c>
      <c r="B927" s="77" t="s">
        <v>1598</v>
      </c>
      <c r="C927" s="77" t="s">
        <v>1598</v>
      </c>
      <c r="D927" s="80"/>
    </row>
    <row r="928" spans="1:4" ht="15">
      <c r="A928" s="69" t="s">
        <v>471</v>
      </c>
      <c r="B928" s="77" t="s">
        <v>1599</v>
      </c>
      <c r="C928" s="77" t="s">
        <v>1599</v>
      </c>
      <c r="D928" s="80"/>
    </row>
    <row r="929" spans="1:4" ht="15">
      <c r="A929" s="69" t="s">
        <v>471</v>
      </c>
      <c r="B929" s="77" t="s">
        <v>1600</v>
      </c>
      <c r="C929" s="77" t="s">
        <v>1600</v>
      </c>
      <c r="D929" s="80"/>
    </row>
    <row r="930" spans="1:4" ht="15">
      <c r="A930" s="69" t="s">
        <v>471</v>
      </c>
      <c r="B930" s="77" t="s">
        <v>1601</v>
      </c>
      <c r="C930" s="77" t="s">
        <v>1601</v>
      </c>
      <c r="D930" s="80"/>
    </row>
    <row r="931" spans="1:4" ht="15">
      <c r="A931" s="66" t="s">
        <v>471</v>
      </c>
      <c r="B931" s="84" t="s">
        <v>1602</v>
      </c>
      <c r="C931" s="84" t="s">
        <v>1602</v>
      </c>
      <c r="D931" s="83"/>
    </row>
    <row r="932" spans="1:4" ht="15">
      <c r="A932" s="66" t="s">
        <v>471</v>
      </c>
      <c r="B932" s="84" t="s">
        <v>1603</v>
      </c>
      <c r="C932" s="84" t="s">
        <v>1603</v>
      </c>
      <c r="D932" s="83"/>
    </row>
    <row r="933" spans="1:4" ht="15">
      <c r="A933" s="66" t="s">
        <v>471</v>
      </c>
      <c r="B933" s="84" t="s">
        <v>1604</v>
      </c>
      <c r="C933" s="84" t="s">
        <v>1604</v>
      </c>
      <c r="D933" s="83"/>
    </row>
    <row r="934" spans="1:4" ht="15">
      <c r="A934" s="66" t="s">
        <v>471</v>
      </c>
      <c r="B934" s="84" t="s">
        <v>1605</v>
      </c>
      <c r="C934" s="77" t="s">
        <v>1605</v>
      </c>
      <c r="D934" s="83"/>
    </row>
    <row r="935" spans="1:4" ht="15">
      <c r="A935" s="66" t="s">
        <v>471</v>
      </c>
      <c r="B935" s="77" t="s">
        <v>1606</v>
      </c>
      <c r="C935" s="77" t="s">
        <v>1606</v>
      </c>
      <c r="D935" s="80"/>
    </row>
    <row r="936" spans="1:4" ht="15">
      <c r="A936" s="66" t="s">
        <v>471</v>
      </c>
      <c r="B936" s="77" t="s">
        <v>1607</v>
      </c>
      <c r="C936" s="77" t="s">
        <v>1607</v>
      </c>
      <c r="D936" s="80"/>
    </row>
    <row r="937" spans="1:4" ht="15">
      <c r="A937" s="66" t="s">
        <v>471</v>
      </c>
      <c r="B937" s="84" t="s">
        <v>1608</v>
      </c>
      <c r="C937" s="84" t="s">
        <v>1608</v>
      </c>
      <c r="D937" s="83"/>
    </row>
    <row r="938" spans="1:4" ht="15">
      <c r="A938" s="69" t="s">
        <v>471</v>
      </c>
      <c r="B938" s="77" t="s">
        <v>1609</v>
      </c>
      <c r="C938" s="77" t="s">
        <v>1609</v>
      </c>
      <c r="D938" s="80"/>
    </row>
    <row r="939" spans="1:4" ht="15">
      <c r="A939" s="69" t="s">
        <v>471</v>
      </c>
      <c r="B939" s="77" t="s">
        <v>1610</v>
      </c>
      <c r="C939" s="77" t="s">
        <v>1610</v>
      </c>
      <c r="D939" s="80"/>
    </row>
    <row r="940" spans="1:4" ht="15">
      <c r="A940" s="69" t="s">
        <v>471</v>
      </c>
      <c r="B940" s="77" t="s">
        <v>1611</v>
      </c>
      <c r="C940" s="77" t="s">
        <v>1611</v>
      </c>
      <c r="D940" s="80"/>
    </row>
    <row r="941" spans="1:4" ht="15">
      <c r="A941" s="69" t="s">
        <v>471</v>
      </c>
      <c r="B941" s="77" t="s">
        <v>1612</v>
      </c>
      <c r="C941" s="77" t="s">
        <v>1612</v>
      </c>
      <c r="D941" s="80"/>
    </row>
    <row r="942" spans="1:4" ht="15">
      <c r="A942" s="69" t="s">
        <v>471</v>
      </c>
      <c r="B942" s="77" t="s">
        <v>1613</v>
      </c>
      <c r="C942" s="77" t="s">
        <v>1613</v>
      </c>
      <c r="D942" s="80"/>
    </row>
    <row r="943" spans="1:4" ht="15">
      <c r="A943" s="69" t="s">
        <v>471</v>
      </c>
      <c r="B943" s="77" t="s">
        <v>1614</v>
      </c>
      <c r="C943" s="77" t="s">
        <v>1614</v>
      </c>
      <c r="D943" s="80"/>
    </row>
    <row r="944" spans="1:4" ht="15">
      <c r="A944" s="69" t="s">
        <v>471</v>
      </c>
      <c r="B944" s="77" t="s">
        <v>1615</v>
      </c>
      <c r="C944" s="77" t="s">
        <v>1615</v>
      </c>
      <c r="D944" s="80"/>
    </row>
    <row r="945" spans="1:4" ht="15">
      <c r="A945" s="69" t="s">
        <v>471</v>
      </c>
      <c r="B945" s="77" t="s">
        <v>1616</v>
      </c>
      <c r="C945" s="77" t="s">
        <v>1616</v>
      </c>
      <c r="D945" s="80"/>
    </row>
    <row r="946" spans="1:4" ht="15">
      <c r="A946" s="69" t="s">
        <v>471</v>
      </c>
      <c r="B946" s="77" t="s">
        <v>1617</v>
      </c>
      <c r="C946" s="77" t="s">
        <v>1617</v>
      </c>
      <c r="D946" s="80"/>
    </row>
    <row r="947" spans="1:4" ht="15">
      <c r="A947" s="69" t="s">
        <v>471</v>
      </c>
      <c r="B947" s="77" t="s">
        <v>1618</v>
      </c>
      <c r="C947" s="77" t="s">
        <v>1618</v>
      </c>
      <c r="D947" s="80"/>
    </row>
    <row r="948" spans="1:4" ht="15">
      <c r="A948" s="69" t="s">
        <v>471</v>
      </c>
      <c r="B948" s="77" t="s">
        <v>1619</v>
      </c>
      <c r="C948" s="77" t="s">
        <v>1619</v>
      </c>
      <c r="D948" s="80"/>
    </row>
    <row r="949" spans="1:4" ht="15">
      <c r="A949" s="69" t="s">
        <v>471</v>
      </c>
      <c r="B949" s="77" t="s">
        <v>1620</v>
      </c>
      <c r="C949" s="77" t="s">
        <v>1620</v>
      </c>
      <c r="D949" s="80"/>
    </row>
    <row r="950" spans="1:4" ht="15">
      <c r="A950" s="69" t="s">
        <v>471</v>
      </c>
      <c r="B950" s="77" t="s">
        <v>1621</v>
      </c>
      <c r="C950" s="77" t="s">
        <v>1621</v>
      </c>
      <c r="D950" s="80"/>
    </row>
    <row r="951" spans="1:4" ht="15">
      <c r="A951" s="69" t="s">
        <v>471</v>
      </c>
      <c r="B951" s="77" t="s">
        <v>1622</v>
      </c>
      <c r="C951" s="77" t="s">
        <v>1622</v>
      </c>
      <c r="D951" s="80"/>
    </row>
    <row r="952" spans="1:4" ht="15">
      <c r="A952" s="69" t="s">
        <v>471</v>
      </c>
      <c r="B952" s="77" t="s">
        <v>1623</v>
      </c>
      <c r="C952" s="77" t="s">
        <v>1623</v>
      </c>
      <c r="D952" s="80"/>
    </row>
    <row r="953" spans="1:4" ht="15">
      <c r="A953" s="69" t="s">
        <v>471</v>
      </c>
      <c r="B953" s="77" t="s">
        <v>1624</v>
      </c>
      <c r="C953" s="77" t="s">
        <v>1624</v>
      </c>
      <c r="D953" s="80"/>
    </row>
    <row r="954" spans="1:4" ht="15">
      <c r="A954" s="69" t="s">
        <v>471</v>
      </c>
      <c r="B954" s="77" t="s">
        <v>1625</v>
      </c>
      <c r="C954" s="77" t="s">
        <v>1625</v>
      </c>
      <c r="D954" s="80"/>
    </row>
    <row r="955" spans="1:4" ht="15">
      <c r="A955" s="69" t="s">
        <v>471</v>
      </c>
      <c r="B955" s="77" t="s">
        <v>1626</v>
      </c>
      <c r="C955" s="77" t="s">
        <v>1626</v>
      </c>
      <c r="D955" s="80"/>
    </row>
    <row r="956" spans="1:4" ht="15">
      <c r="A956" s="69" t="s">
        <v>471</v>
      </c>
      <c r="B956" s="84" t="s">
        <v>1627</v>
      </c>
      <c r="C956" s="84" t="s">
        <v>1627</v>
      </c>
      <c r="D956" s="83"/>
    </row>
    <row r="957" spans="1:4" ht="15">
      <c r="A957" s="66" t="s">
        <v>471</v>
      </c>
      <c r="B957" s="84" t="s">
        <v>1628</v>
      </c>
      <c r="C957" s="84" t="s">
        <v>1628</v>
      </c>
      <c r="D957" s="83"/>
    </row>
    <row r="958" spans="1:4" ht="15">
      <c r="A958" s="69" t="s">
        <v>471</v>
      </c>
      <c r="B958" s="77" t="s">
        <v>1629</v>
      </c>
      <c r="C958" s="77" t="s">
        <v>1629</v>
      </c>
      <c r="D958" s="80"/>
    </row>
    <row r="959" spans="1:4" ht="15">
      <c r="A959" s="69" t="s">
        <v>471</v>
      </c>
      <c r="B959" s="77" t="s">
        <v>1630</v>
      </c>
      <c r="C959" s="77" t="s">
        <v>1630</v>
      </c>
      <c r="D959" s="80"/>
    </row>
    <row r="960" spans="1:4" ht="15">
      <c r="A960" s="69" t="s">
        <v>471</v>
      </c>
      <c r="B960" s="77" t="s">
        <v>1631</v>
      </c>
      <c r="C960" s="77" t="s">
        <v>1631</v>
      </c>
      <c r="D960" s="80"/>
    </row>
    <row r="961" spans="1:5" ht="15">
      <c r="A961" s="69" t="s">
        <v>471</v>
      </c>
      <c r="B961" s="77" t="s">
        <v>1632</v>
      </c>
      <c r="C961" s="77" t="s">
        <v>1632</v>
      </c>
      <c r="D961" s="80"/>
    </row>
    <row r="962" spans="1:5" ht="15">
      <c r="A962" s="69" t="s">
        <v>471</v>
      </c>
      <c r="B962" s="77" t="s">
        <v>1633</v>
      </c>
      <c r="C962" s="77" t="s">
        <v>1633</v>
      </c>
      <c r="D962" s="80"/>
    </row>
    <row r="963" spans="1:5" ht="15">
      <c r="A963" s="69" t="s">
        <v>471</v>
      </c>
      <c r="B963" s="77" t="s">
        <v>1634</v>
      </c>
      <c r="C963" s="77" t="s">
        <v>1634</v>
      </c>
      <c r="D963" s="80"/>
    </row>
    <row r="964" spans="1:5" ht="15">
      <c r="A964" s="69" t="s">
        <v>471</v>
      </c>
      <c r="B964" s="77" t="s">
        <v>1635</v>
      </c>
      <c r="C964" s="77" t="s">
        <v>1635</v>
      </c>
      <c r="D964" s="80"/>
    </row>
    <row r="965" spans="1:5" ht="15">
      <c r="A965" s="69" t="s">
        <v>471</v>
      </c>
      <c r="B965" s="77" t="s">
        <v>1636</v>
      </c>
      <c r="C965" s="77" t="s">
        <v>1636</v>
      </c>
      <c r="D965" s="80"/>
    </row>
    <row r="966" spans="1:5" ht="15">
      <c r="A966" s="69" t="s">
        <v>471</v>
      </c>
      <c r="B966" s="77" t="s">
        <v>1637</v>
      </c>
      <c r="C966" s="77" t="s">
        <v>1637</v>
      </c>
      <c r="D966" s="80"/>
    </row>
    <row r="967" spans="1:5" ht="15">
      <c r="A967" s="69" t="s">
        <v>471</v>
      </c>
      <c r="B967" s="77" t="s">
        <v>1638</v>
      </c>
      <c r="C967" s="77" t="s">
        <v>1638</v>
      </c>
      <c r="D967" s="80"/>
    </row>
    <row r="968" spans="1:5" ht="15">
      <c r="A968" s="69" t="s">
        <v>471</v>
      </c>
      <c r="B968" s="77" t="s">
        <v>1639</v>
      </c>
      <c r="C968" s="77" t="s">
        <v>1639</v>
      </c>
      <c r="D968" s="80"/>
    </row>
    <row r="969" spans="1:5" ht="15">
      <c r="A969" s="69" t="s">
        <v>471</v>
      </c>
      <c r="B969" s="77" t="s">
        <v>1640</v>
      </c>
      <c r="C969" s="77" t="s">
        <v>1640</v>
      </c>
      <c r="D969" s="80"/>
    </row>
    <row r="970" spans="1:5" ht="15">
      <c r="A970" s="69" t="s">
        <v>471</v>
      </c>
      <c r="B970" s="77" t="s">
        <v>1641</v>
      </c>
      <c r="C970" s="77" t="s">
        <v>1641</v>
      </c>
      <c r="D970" s="80"/>
    </row>
    <row r="971" spans="1:5" ht="15">
      <c r="A971" s="69" t="s">
        <v>471</v>
      </c>
      <c r="B971" s="77" t="s">
        <v>1642</v>
      </c>
      <c r="C971" s="77" t="s">
        <v>1642</v>
      </c>
      <c r="D971" s="80"/>
    </row>
    <row r="972" spans="1:5" ht="15">
      <c r="A972" s="69" t="s">
        <v>471</v>
      </c>
      <c r="B972" s="84" t="s">
        <v>1643</v>
      </c>
      <c r="C972" s="84" t="s">
        <v>1643</v>
      </c>
      <c r="D972" s="83"/>
    </row>
    <row r="973" spans="1:5" ht="15">
      <c r="A973" s="69" t="s">
        <v>471</v>
      </c>
      <c r="B973" s="77" t="s">
        <v>1644</v>
      </c>
      <c r="C973" s="77" t="s">
        <v>1644</v>
      </c>
      <c r="D973" s="80"/>
      <c r="E973" s="88"/>
    </row>
    <row r="974" spans="1:5" ht="15">
      <c r="A974" s="69" t="s">
        <v>471</v>
      </c>
      <c r="B974" s="77" t="s">
        <v>1645</v>
      </c>
      <c r="C974" s="77" t="s">
        <v>1645</v>
      </c>
      <c r="D974" s="80"/>
      <c r="E974" s="88"/>
    </row>
    <row r="975" spans="1:5" ht="15">
      <c r="A975" s="69" t="s">
        <v>471</v>
      </c>
      <c r="B975" s="77" t="s">
        <v>1646</v>
      </c>
      <c r="C975" s="77" t="s">
        <v>1646</v>
      </c>
      <c r="D975" s="80"/>
      <c r="E975" s="88"/>
    </row>
    <row r="976" spans="1:5" ht="15">
      <c r="A976" s="69" t="s">
        <v>471</v>
      </c>
      <c r="B976" s="77" t="s">
        <v>1647</v>
      </c>
      <c r="C976" s="77" t="s">
        <v>1647</v>
      </c>
      <c r="D976" s="80"/>
      <c r="E976" s="88"/>
    </row>
    <row r="977" spans="1:5" ht="15">
      <c r="A977" s="69" t="s">
        <v>471</v>
      </c>
      <c r="B977" s="77" t="s">
        <v>1648</v>
      </c>
      <c r="C977" s="77" t="s">
        <v>1648</v>
      </c>
      <c r="D977" s="80"/>
      <c r="E977" s="88"/>
    </row>
    <row r="978" spans="1:5" ht="15">
      <c r="A978" s="69" t="s">
        <v>471</v>
      </c>
      <c r="B978" s="77" t="s">
        <v>1649</v>
      </c>
      <c r="C978" s="77" t="s">
        <v>1649</v>
      </c>
      <c r="D978" s="80"/>
      <c r="E978" s="88"/>
    </row>
    <row r="979" spans="1:5" ht="15">
      <c r="A979" s="69" t="s">
        <v>471</v>
      </c>
      <c r="B979" s="77" t="s">
        <v>1650</v>
      </c>
      <c r="C979" s="77" t="s">
        <v>1650</v>
      </c>
      <c r="D979" s="80"/>
      <c r="E979" s="88"/>
    </row>
    <row r="980" spans="1:5" ht="15">
      <c r="A980" s="69" t="s">
        <v>471</v>
      </c>
      <c r="B980" s="77" t="s">
        <v>1651</v>
      </c>
      <c r="C980" s="77" t="s">
        <v>1651</v>
      </c>
      <c r="D980" s="80"/>
      <c r="E980" s="88"/>
    </row>
    <row r="981" spans="1:5" s="69" customFormat="1" ht="15">
      <c r="A981" s="69" t="s">
        <v>471</v>
      </c>
      <c r="B981" s="77" t="s">
        <v>1652</v>
      </c>
      <c r="C981" s="77" t="s">
        <v>1652</v>
      </c>
      <c r="D981" s="80"/>
      <c r="E981" s="78"/>
    </row>
    <row r="982" spans="1:5" ht="15">
      <c r="A982" s="69" t="s">
        <v>471</v>
      </c>
      <c r="B982" s="77" t="s">
        <v>1653</v>
      </c>
      <c r="C982" s="77" t="s">
        <v>1653</v>
      </c>
      <c r="D982" s="80"/>
      <c r="E982" s="88"/>
    </row>
    <row r="983" spans="1:5" ht="15">
      <c r="A983" s="69" t="s">
        <v>471</v>
      </c>
      <c r="B983" s="77" t="s">
        <v>1654</v>
      </c>
      <c r="C983" s="77" t="s">
        <v>1654</v>
      </c>
      <c r="D983" s="80"/>
      <c r="E983" s="88"/>
    </row>
    <row r="984" spans="1:5" ht="15">
      <c r="A984" s="69" t="s">
        <v>471</v>
      </c>
      <c r="B984" s="77" t="s">
        <v>1655</v>
      </c>
      <c r="C984" s="77" t="s">
        <v>1655</v>
      </c>
      <c r="D984" s="80"/>
      <c r="E984" s="88"/>
    </row>
    <row r="985" spans="1:5" ht="15">
      <c r="A985" s="69" t="s">
        <v>471</v>
      </c>
      <c r="B985" s="77" t="s">
        <v>1656</v>
      </c>
      <c r="C985" s="77" t="s">
        <v>1656</v>
      </c>
      <c r="D985" s="80"/>
      <c r="E985" s="88"/>
    </row>
    <row r="986" spans="1:5" ht="15">
      <c r="A986" s="66" t="s">
        <v>471</v>
      </c>
      <c r="B986" s="84" t="s">
        <v>1657</v>
      </c>
      <c r="C986" s="84" t="s">
        <v>1657</v>
      </c>
      <c r="D986" s="83"/>
      <c r="E986" s="89"/>
    </row>
    <row r="987" spans="1:5" ht="15">
      <c r="A987" s="69" t="s">
        <v>471</v>
      </c>
      <c r="B987" s="77" t="s">
        <v>1658</v>
      </c>
      <c r="C987" s="77" t="s">
        <v>1658</v>
      </c>
      <c r="D987" s="80"/>
    </row>
    <row r="988" spans="1:5" ht="15">
      <c r="A988" s="69" t="s">
        <v>471</v>
      </c>
      <c r="B988" s="77" t="s">
        <v>1659</v>
      </c>
      <c r="C988" s="77" t="s">
        <v>1659</v>
      </c>
      <c r="D988" s="80"/>
    </row>
    <row r="989" spans="1:5" ht="15">
      <c r="A989" s="69" t="s">
        <v>471</v>
      </c>
      <c r="B989" s="77" t="s">
        <v>1660</v>
      </c>
      <c r="C989" s="77" t="s">
        <v>1660</v>
      </c>
      <c r="D989" s="80"/>
    </row>
    <row r="990" spans="1:5" ht="15">
      <c r="A990" s="69" t="s">
        <v>471</v>
      </c>
      <c r="B990" s="77" t="s">
        <v>1661</v>
      </c>
      <c r="C990" s="77" t="s">
        <v>1661</v>
      </c>
      <c r="D990" s="80"/>
    </row>
    <row r="991" spans="1:5" ht="15">
      <c r="A991" s="69" t="s">
        <v>471</v>
      </c>
      <c r="B991" s="77" t="s">
        <v>1662</v>
      </c>
      <c r="C991" s="77" t="s">
        <v>1662</v>
      </c>
      <c r="D991" s="80"/>
    </row>
    <row r="992" spans="1:5" ht="15">
      <c r="A992" s="69" t="s">
        <v>471</v>
      </c>
      <c r="B992" s="77" t="s">
        <v>1663</v>
      </c>
      <c r="C992" s="77" t="s">
        <v>1663</v>
      </c>
      <c r="D992" s="80"/>
    </row>
    <row r="993" spans="1:4" ht="15">
      <c r="A993" s="69" t="s">
        <v>471</v>
      </c>
      <c r="B993" s="77" t="s">
        <v>1664</v>
      </c>
      <c r="C993" s="77" t="s">
        <v>1664</v>
      </c>
      <c r="D993" s="80"/>
    </row>
    <row r="994" spans="1:4" ht="15">
      <c r="A994" s="69" t="s">
        <v>471</v>
      </c>
      <c r="B994" s="77" t="s">
        <v>1665</v>
      </c>
      <c r="C994" s="77" t="s">
        <v>1665</v>
      </c>
      <c r="D994" s="80"/>
    </row>
    <row r="995" spans="1:4" ht="15">
      <c r="A995" s="69" t="s">
        <v>471</v>
      </c>
      <c r="B995" s="77" t="s">
        <v>1666</v>
      </c>
      <c r="C995" s="77" t="s">
        <v>1666</v>
      </c>
      <c r="D995" s="80"/>
    </row>
    <row r="996" spans="1:4" ht="15">
      <c r="A996" s="69" t="s">
        <v>471</v>
      </c>
      <c r="B996" s="77" t="s">
        <v>1667</v>
      </c>
      <c r="C996" s="77" t="s">
        <v>1667</v>
      </c>
      <c r="D996" s="80"/>
    </row>
    <row r="997" spans="1:4" ht="15">
      <c r="A997" s="69" t="s">
        <v>471</v>
      </c>
      <c r="B997" s="77" t="s">
        <v>1668</v>
      </c>
      <c r="C997" s="77" t="s">
        <v>1668</v>
      </c>
      <c r="D997" s="80"/>
    </row>
    <row r="998" spans="1:4" ht="15">
      <c r="A998" s="69" t="s">
        <v>471</v>
      </c>
      <c r="B998" s="77" t="s">
        <v>1669</v>
      </c>
      <c r="C998" s="77" t="s">
        <v>1669</v>
      </c>
      <c r="D998" s="80"/>
    </row>
    <row r="999" spans="1:4" ht="15">
      <c r="A999" s="69" t="s">
        <v>471</v>
      </c>
      <c r="B999" s="77" t="s">
        <v>1670</v>
      </c>
      <c r="C999" s="77" t="s">
        <v>1670</v>
      </c>
      <c r="D999" s="80"/>
    </row>
    <row r="1000" spans="1:4" ht="15">
      <c r="A1000" s="69" t="s">
        <v>471</v>
      </c>
      <c r="B1000" s="77" t="s">
        <v>1671</v>
      </c>
      <c r="C1000" s="77" t="s">
        <v>1671</v>
      </c>
      <c r="D1000" s="80"/>
    </row>
    <row r="1001" spans="1:4" ht="15">
      <c r="A1001" s="69" t="s">
        <v>471</v>
      </c>
      <c r="B1001" s="77" t="s">
        <v>1672</v>
      </c>
      <c r="C1001" s="77" t="s">
        <v>1672</v>
      </c>
      <c r="D1001" s="80"/>
    </row>
    <row r="1002" spans="1:4" ht="15">
      <c r="A1002" s="69" t="s">
        <v>471</v>
      </c>
      <c r="B1002" s="77" t="s">
        <v>1673</v>
      </c>
      <c r="C1002" s="77" t="s">
        <v>1673</v>
      </c>
      <c r="D1002" s="80"/>
    </row>
    <row r="1003" spans="1:4" ht="15">
      <c r="A1003" s="69" t="s">
        <v>471</v>
      </c>
      <c r="B1003" s="77" t="s">
        <v>1674</v>
      </c>
      <c r="C1003" s="77" t="s">
        <v>1674</v>
      </c>
      <c r="D1003" s="80"/>
    </row>
    <row r="1004" spans="1:4" ht="15">
      <c r="A1004" s="69" t="s">
        <v>471</v>
      </c>
      <c r="B1004" s="77" t="s">
        <v>1675</v>
      </c>
      <c r="C1004" s="77" t="s">
        <v>1675</v>
      </c>
      <c r="D1004" s="80"/>
    </row>
    <row r="1005" spans="1:4" ht="15">
      <c r="A1005" s="69" t="s">
        <v>471</v>
      </c>
      <c r="B1005" s="84" t="s">
        <v>1676</v>
      </c>
      <c r="C1005" s="84" t="s">
        <v>1676</v>
      </c>
      <c r="D1005" s="83"/>
    </row>
    <row r="1006" spans="1:4" ht="15">
      <c r="A1006" s="69" t="s">
        <v>471</v>
      </c>
      <c r="B1006" s="77" t="s">
        <v>1677</v>
      </c>
      <c r="C1006" s="77" t="s">
        <v>1677</v>
      </c>
      <c r="D1006" s="80"/>
    </row>
    <row r="1007" spans="1:4" ht="15">
      <c r="A1007" s="69" t="s">
        <v>471</v>
      </c>
      <c r="B1007" s="77" t="s">
        <v>1678</v>
      </c>
      <c r="C1007" s="77" t="s">
        <v>1678</v>
      </c>
      <c r="D1007" s="80"/>
    </row>
    <row r="1008" spans="1:4" ht="15">
      <c r="A1008" s="69" t="s">
        <v>471</v>
      </c>
      <c r="B1008" s="77" t="s">
        <v>1679</v>
      </c>
      <c r="C1008" s="77" t="s">
        <v>1679</v>
      </c>
      <c r="D1008" s="80"/>
    </row>
    <row r="1009" spans="1:4" ht="15">
      <c r="A1009" s="69" t="s">
        <v>471</v>
      </c>
      <c r="B1009" s="77" t="s">
        <v>1680</v>
      </c>
      <c r="C1009" s="77" t="s">
        <v>1680</v>
      </c>
      <c r="D1009" s="80"/>
    </row>
    <row r="1010" spans="1:4" ht="15">
      <c r="A1010" s="69" t="s">
        <v>471</v>
      </c>
      <c r="B1010" s="77" t="s">
        <v>1681</v>
      </c>
      <c r="C1010" s="77" t="s">
        <v>1681</v>
      </c>
      <c r="D1010" s="80"/>
    </row>
    <row r="1011" spans="1:4" ht="15">
      <c r="A1011" s="69" t="s">
        <v>471</v>
      </c>
      <c r="B1011" s="84" t="s">
        <v>1682</v>
      </c>
      <c r="C1011" s="84" t="s">
        <v>1682</v>
      </c>
      <c r="D1011" s="83"/>
    </row>
    <row r="1012" spans="1:4" ht="15">
      <c r="A1012" s="69" t="s">
        <v>471</v>
      </c>
      <c r="B1012" s="77" t="s">
        <v>1683</v>
      </c>
      <c r="C1012" s="77" t="s">
        <v>1683</v>
      </c>
      <c r="D1012" s="80"/>
    </row>
    <row r="1013" spans="1:4" ht="15">
      <c r="A1013" s="69" t="s">
        <v>471</v>
      </c>
      <c r="B1013" s="77" t="s">
        <v>1684</v>
      </c>
      <c r="C1013" s="77" t="s">
        <v>1684</v>
      </c>
      <c r="D1013" s="80"/>
    </row>
    <row r="1014" spans="1:4" ht="15">
      <c r="A1014" s="69" t="s">
        <v>471</v>
      </c>
      <c r="B1014" s="77" t="s">
        <v>1685</v>
      </c>
      <c r="C1014" s="77" t="s">
        <v>1685</v>
      </c>
      <c r="D1014" s="80"/>
    </row>
    <row r="1015" spans="1:4" ht="15">
      <c r="A1015" s="69" t="s">
        <v>471</v>
      </c>
      <c r="B1015" s="77" t="s">
        <v>1686</v>
      </c>
      <c r="C1015" s="77" t="s">
        <v>1686</v>
      </c>
      <c r="D1015" s="80"/>
    </row>
    <row r="1016" spans="1:4" ht="15">
      <c r="A1016" s="69" t="s">
        <v>471</v>
      </c>
      <c r="B1016" s="77" t="s">
        <v>1686</v>
      </c>
      <c r="C1016" s="77" t="s">
        <v>1686</v>
      </c>
      <c r="D1016" s="80"/>
    </row>
    <row r="1017" spans="1:4" ht="15">
      <c r="A1017" s="69" t="s">
        <v>471</v>
      </c>
      <c r="B1017" s="77" t="s">
        <v>1687</v>
      </c>
      <c r="C1017" s="77" t="s">
        <v>1687</v>
      </c>
      <c r="D1017" s="80"/>
    </row>
    <row r="1018" spans="1:4" ht="15">
      <c r="A1018" s="69" t="s">
        <v>471</v>
      </c>
      <c r="B1018" s="77" t="s">
        <v>1688</v>
      </c>
      <c r="C1018" s="77" t="s">
        <v>1688</v>
      </c>
      <c r="D1018" s="80"/>
    </row>
    <row r="1019" spans="1:4" ht="15">
      <c r="A1019" s="69" t="s">
        <v>471</v>
      </c>
      <c r="B1019" s="77" t="s">
        <v>1689</v>
      </c>
      <c r="C1019" s="77" t="s">
        <v>1689</v>
      </c>
      <c r="D1019" s="80"/>
    </row>
    <row r="1020" spans="1:4" ht="15">
      <c r="A1020" s="69" t="s">
        <v>814</v>
      </c>
      <c r="B1020" s="79" t="s">
        <v>715</v>
      </c>
      <c r="C1020" s="79" t="s">
        <v>715</v>
      </c>
      <c r="D1020" s="80"/>
    </row>
    <row r="1021" spans="1:4" ht="15">
      <c r="A1021" s="69" t="s">
        <v>814</v>
      </c>
      <c r="B1021" s="79" t="s">
        <v>716</v>
      </c>
      <c r="C1021" s="79" t="s">
        <v>716</v>
      </c>
      <c r="D1021" s="80"/>
    </row>
    <row r="1022" spans="1:4" ht="15">
      <c r="A1022" s="69" t="s">
        <v>814</v>
      </c>
      <c r="B1022" s="79" t="s">
        <v>717</v>
      </c>
      <c r="C1022" s="79" t="s">
        <v>717</v>
      </c>
      <c r="D1022" s="80"/>
    </row>
    <row r="1023" spans="1:4" ht="15">
      <c r="A1023" s="69" t="s">
        <v>814</v>
      </c>
      <c r="B1023" s="79" t="s">
        <v>718</v>
      </c>
      <c r="C1023" s="79" t="s">
        <v>718</v>
      </c>
      <c r="D1023" s="80"/>
    </row>
    <row r="1024" spans="1:4" ht="15">
      <c r="A1024" s="69" t="s">
        <v>814</v>
      </c>
      <c r="B1024" s="79" t="s">
        <v>719</v>
      </c>
      <c r="C1024" s="79" t="s">
        <v>719</v>
      </c>
      <c r="D1024" s="80"/>
    </row>
    <row r="1025" spans="1:4" ht="15">
      <c r="A1025" s="69" t="s">
        <v>814</v>
      </c>
      <c r="B1025" s="79" t="s">
        <v>720</v>
      </c>
      <c r="C1025" s="79" t="s">
        <v>720</v>
      </c>
      <c r="D1025" s="80"/>
    </row>
    <row r="1026" spans="1:4" ht="15">
      <c r="A1026" s="69" t="s">
        <v>814</v>
      </c>
      <c r="B1026" s="79" t="s">
        <v>721</v>
      </c>
      <c r="C1026" s="79" t="s">
        <v>721</v>
      </c>
      <c r="D1026" s="80"/>
    </row>
    <row r="1027" spans="1:4" ht="15">
      <c r="A1027" s="69" t="s">
        <v>814</v>
      </c>
      <c r="B1027" s="79" t="s">
        <v>722</v>
      </c>
      <c r="C1027" s="79" t="s">
        <v>722</v>
      </c>
      <c r="D1027" s="80"/>
    </row>
    <row r="1028" spans="1:4" ht="15">
      <c r="A1028" s="69" t="s">
        <v>814</v>
      </c>
      <c r="B1028" s="79" t="s">
        <v>105</v>
      </c>
      <c r="C1028" s="79" t="s">
        <v>105</v>
      </c>
      <c r="D1028" s="80"/>
    </row>
    <row r="1029" spans="1:4" ht="15">
      <c r="A1029" s="69" t="s">
        <v>1226</v>
      </c>
      <c r="B1029" s="77" t="s">
        <v>1690</v>
      </c>
      <c r="C1029" s="77" t="s">
        <v>1690</v>
      </c>
      <c r="D1029" s="80"/>
    </row>
    <row r="1030" spans="1:4" ht="15">
      <c r="A1030" s="66" t="s">
        <v>1226</v>
      </c>
      <c r="B1030" s="84" t="s">
        <v>1691</v>
      </c>
      <c r="C1030" s="84" t="s">
        <v>1691</v>
      </c>
      <c r="D1030" s="83"/>
    </row>
    <row r="1031" spans="1:4" ht="15">
      <c r="A1031" s="66" t="s">
        <v>1226</v>
      </c>
      <c r="B1031" s="84" t="s">
        <v>1692</v>
      </c>
      <c r="C1031" s="84" t="s">
        <v>1692</v>
      </c>
      <c r="D1031" s="80"/>
    </row>
    <row r="1032" spans="1:4" ht="15">
      <c r="A1032" s="69" t="s">
        <v>1226</v>
      </c>
      <c r="B1032" s="77" t="s">
        <v>1693</v>
      </c>
      <c r="C1032" s="77" t="s">
        <v>1693</v>
      </c>
      <c r="D1032" s="80"/>
    </row>
    <row r="1033" spans="1:4" ht="15">
      <c r="A1033" s="69" t="s">
        <v>1226</v>
      </c>
      <c r="B1033" s="77" t="s">
        <v>1694</v>
      </c>
      <c r="C1033" s="77" t="s">
        <v>1694</v>
      </c>
      <c r="D1033" s="80"/>
    </row>
    <row r="1034" spans="1:4" ht="15">
      <c r="A1034" s="69" t="s">
        <v>1226</v>
      </c>
      <c r="B1034" s="77" t="s">
        <v>1695</v>
      </c>
      <c r="C1034" s="77" t="s">
        <v>1695</v>
      </c>
      <c r="D1034" s="80"/>
    </row>
    <row r="1035" spans="1:4" ht="15">
      <c r="A1035" s="69" t="s">
        <v>1226</v>
      </c>
      <c r="B1035" s="77" t="s">
        <v>1696</v>
      </c>
      <c r="C1035" s="77" t="s">
        <v>1696</v>
      </c>
      <c r="D1035" s="80"/>
    </row>
    <row r="1036" spans="1:4" ht="15">
      <c r="A1036" s="69" t="s">
        <v>1226</v>
      </c>
      <c r="B1036" s="77" t="s">
        <v>1697</v>
      </c>
      <c r="C1036" s="77" t="s">
        <v>1697</v>
      </c>
      <c r="D1036" s="80"/>
    </row>
    <row r="1037" spans="1:4" ht="15">
      <c r="A1037" s="69" t="s">
        <v>1226</v>
      </c>
      <c r="B1037" s="77" t="s">
        <v>1698</v>
      </c>
      <c r="C1037" s="77" t="s">
        <v>1698</v>
      </c>
      <c r="D1037" s="80"/>
    </row>
    <row r="1038" spans="1:4" ht="15">
      <c r="A1038" s="69" t="s">
        <v>1226</v>
      </c>
      <c r="B1038" s="77" t="s">
        <v>1699</v>
      </c>
      <c r="C1038" s="77" t="s">
        <v>1699</v>
      </c>
      <c r="D1038" s="80"/>
    </row>
    <row r="1039" spans="1:4" ht="15">
      <c r="A1039" s="69" t="s">
        <v>1226</v>
      </c>
      <c r="B1039" s="77" t="s">
        <v>1700</v>
      </c>
      <c r="C1039" s="77" t="s">
        <v>1700</v>
      </c>
      <c r="D1039" s="80"/>
    </row>
    <row r="1040" spans="1:4" ht="15">
      <c r="A1040" s="69" t="s">
        <v>1227</v>
      </c>
      <c r="B1040" s="77" t="s">
        <v>1701</v>
      </c>
      <c r="C1040" s="77" t="s">
        <v>1701</v>
      </c>
      <c r="D1040" s="80"/>
    </row>
    <row r="1041" spans="1:4" ht="15">
      <c r="A1041" s="69" t="s">
        <v>1228</v>
      </c>
      <c r="B1041" s="77" t="s">
        <v>184</v>
      </c>
      <c r="C1041" s="69" t="s">
        <v>184</v>
      </c>
      <c r="D1041" s="78"/>
    </row>
    <row r="1042" spans="1:4" ht="15">
      <c r="A1042" s="69" t="s">
        <v>1228</v>
      </c>
      <c r="B1042" s="77" t="s">
        <v>185</v>
      </c>
      <c r="C1042" s="69" t="s">
        <v>185</v>
      </c>
      <c r="D1042" s="78"/>
    </row>
    <row r="1043" spans="1:4" ht="15">
      <c r="A1043" s="69" t="s">
        <v>1228</v>
      </c>
      <c r="B1043" s="77" t="s">
        <v>186</v>
      </c>
      <c r="C1043" s="69" t="s">
        <v>186</v>
      </c>
      <c r="D1043" s="78"/>
    </row>
    <row r="1044" spans="1:4" ht="15">
      <c r="A1044" s="69" t="s">
        <v>1228</v>
      </c>
      <c r="B1044" s="77" t="s">
        <v>187</v>
      </c>
      <c r="C1044" s="69" t="s">
        <v>187</v>
      </c>
      <c r="D1044" s="78"/>
    </row>
    <row r="1045" spans="1:4" ht="15">
      <c r="A1045" s="69" t="s">
        <v>1228</v>
      </c>
      <c r="B1045" s="84" t="s">
        <v>188</v>
      </c>
      <c r="C1045" s="66" t="s">
        <v>188</v>
      </c>
      <c r="D1045" s="85"/>
    </row>
    <row r="1046" spans="1:4" ht="15">
      <c r="A1046" s="66" t="s">
        <v>1228</v>
      </c>
      <c r="B1046" s="84" t="s">
        <v>189</v>
      </c>
      <c r="C1046" s="66" t="s">
        <v>189</v>
      </c>
      <c r="D1046" s="85"/>
    </row>
    <row r="1047" spans="1:4" ht="15">
      <c r="A1047" s="66" t="s">
        <v>1228</v>
      </c>
      <c r="B1047" s="77" t="s">
        <v>190</v>
      </c>
      <c r="C1047" s="69" t="s">
        <v>190</v>
      </c>
      <c r="D1047" s="78"/>
    </row>
    <row r="1048" spans="1:4" ht="15">
      <c r="A1048" s="66" t="s">
        <v>1228</v>
      </c>
      <c r="B1048" s="77" t="s">
        <v>191</v>
      </c>
      <c r="C1048" s="69" t="s">
        <v>191</v>
      </c>
      <c r="D1048" s="78"/>
    </row>
    <row r="1049" spans="1:4" ht="15">
      <c r="A1049" s="69" t="s">
        <v>1228</v>
      </c>
      <c r="B1049" s="77" t="s">
        <v>192</v>
      </c>
      <c r="C1049" s="69" t="s">
        <v>192</v>
      </c>
      <c r="D1049" s="78"/>
    </row>
    <row r="1050" spans="1:4" ht="15">
      <c r="A1050" s="69" t="s">
        <v>1228</v>
      </c>
      <c r="B1050" s="77" t="s">
        <v>193</v>
      </c>
      <c r="C1050" s="77" t="s">
        <v>193</v>
      </c>
      <c r="D1050" s="78"/>
    </row>
    <row r="1051" spans="1:4" ht="15">
      <c r="A1051" s="66" t="s">
        <v>1228</v>
      </c>
      <c r="B1051" s="84" t="s">
        <v>1702</v>
      </c>
      <c r="C1051" s="66" t="s">
        <v>1702</v>
      </c>
      <c r="D1051" s="85"/>
    </row>
    <row r="1052" spans="1:4" ht="15">
      <c r="A1052" s="69" t="s">
        <v>1228</v>
      </c>
      <c r="B1052" s="77" t="s">
        <v>194</v>
      </c>
      <c r="C1052" s="69" t="s">
        <v>194</v>
      </c>
      <c r="D1052" s="78"/>
    </row>
    <row r="1053" spans="1:4" ht="15">
      <c r="A1053" s="66" t="s">
        <v>1228</v>
      </c>
      <c r="B1053" s="84" t="s">
        <v>195</v>
      </c>
      <c r="C1053" s="66" t="s">
        <v>195</v>
      </c>
      <c r="D1053" s="85"/>
    </row>
    <row r="1054" spans="1:4" ht="15">
      <c r="A1054" s="66" t="s">
        <v>1228</v>
      </c>
      <c r="B1054" s="84" t="s">
        <v>196</v>
      </c>
      <c r="C1054" s="66" t="s">
        <v>196</v>
      </c>
      <c r="D1054" s="85"/>
    </row>
    <row r="1055" spans="1:4" ht="15">
      <c r="A1055" s="69" t="s">
        <v>1228</v>
      </c>
      <c r="B1055" s="77" t="s">
        <v>197</v>
      </c>
      <c r="C1055" s="69" t="s">
        <v>197</v>
      </c>
      <c r="D1055" s="78"/>
    </row>
    <row r="1056" spans="1:4" ht="15">
      <c r="A1056" s="69" t="s">
        <v>1228</v>
      </c>
      <c r="B1056" s="77" t="s">
        <v>198</v>
      </c>
      <c r="C1056" s="69" t="s">
        <v>198</v>
      </c>
      <c r="D1056" s="78"/>
    </row>
    <row r="1057" spans="1:5" ht="15">
      <c r="A1057" s="69" t="s">
        <v>1229</v>
      </c>
      <c r="B1057" s="77" t="s">
        <v>1703</v>
      </c>
      <c r="C1057" s="77" t="s">
        <v>1703</v>
      </c>
      <c r="D1057" s="78"/>
    </row>
    <row r="1058" spans="1:5" ht="15">
      <c r="A1058" s="69" t="s">
        <v>1229</v>
      </c>
      <c r="B1058" s="77" t="s">
        <v>1704</v>
      </c>
      <c r="C1058" s="77" t="s">
        <v>1704</v>
      </c>
      <c r="D1058" s="78"/>
    </row>
    <row r="1059" spans="1:5" ht="15">
      <c r="A1059" s="69" t="s">
        <v>520</v>
      </c>
      <c r="B1059" s="79" t="s">
        <v>83</v>
      </c>
      <c r="C1059" s="79" t="s">
        <v>83</v>
      </c>
      <c r="D1059" s="80"/>
    </row>
    <row r="1060" spans="1:5" ht="15">
      <c r="A1060" s="69" t="s">
        <v>520</v>
      </c>
      <c r="B1060" s="79" t="s">
        <v>79</v>
      </c>
      <c r="C1060" s="79" t="s">
        <v>79</v>
      </c>
      <c r="D1060" s="80"/>
    </row>
    <row r="1061" spans="1:5" ht="15">
      <c r="A1061" s="69" t="s">
        <v>520</v>
      </c>
      <c r="B1061" s="79" t="s">
        <v>524</v>
      </c>
      <c r="C1061" s="79" t="s">
        <v>524</v>
      </c>
      <c r="D1061" s="80"/>
    </row>
    <row r="1062" spans="1:5" ht="15">
      <c r="A1062" s="69" t="s">
        <v>520</v>
      </c>
      <c r="B1062" s="79" t="s">
        <v>15</v>
      </c>
      <c r="C1062" s="79" t="s">
        <v>15</v>
      </c>
      <c r="D1062" s="80"/>
      <c r="E1062" s="49"/>
    </row>
    <row r="1063" spans="1:5" ht="15">
      <c r="A1063" s="69" t="s">
        <v>520</v>
      </c>
      <c r="B1063" s="79" t="s">
        <v>6</v>
      </c>
      <c r="C1063" s="79" t="s">
        <v>6</v>
      </c>
      <c r="D1063" s="80"/>
      <c r="E1063" s="49"/>
    </row>
    <row r="1064" spans="1:5" ht="15">
      <c r="A1064" s="69" t="s">
        <v>520</v>
      </c>
      <c r="B1064" s="79" t="s">
        <v>523</v>
      </c>
      <c r="C1064" s="79" t="s">
        <v>523</v>
      </c>
      <c r="D1064" s="80"/>
      <c r="E1064" s="49"/>
    </row>
    <row r="1065" spans="1:5" ht="15">
      <c r="A1065" s="69" t="s">
        <v>520</v>
      </c>
      <c r="B1065" s="79" t="s">
        <v>521</v>
      </c>
      <c r="C1065" s="79" t="s">
        <v>521</v>
      </c>
      <c r="D1065" s="80"/>
      <c r="E1065" s="49"/>
    </row>
    <row r="1066" spans="1:5" ht="15">
      <c r="A1066" s="69" t="s">
        <v>520</v>
      </c>
      <c r="B1066" s="79" t="s">
        <v>522</v>
      </c>
      <c r="C1066" s="79" t="s">
        <v>522</v>
      </c>
      <c r="D1066" s="80"/>
      <c r="E1066" s="49"/>
    </row>
    <row r="1067" spans="1:5" ht="15">
      <c r="A1067" s="69" t="s">
        <v>1230</v>
      </c>
      <c r="B1067" s="77" t="s">
        <v>1705</v>
      </c>
      <c r="C1067" s="77" t="s">
        <v>1705</v>
      </c>
      <c r="D1067" s="80"/>
      <c r="E1067" s="49"/>
    </row>
    <row r="1068" spans="1:5" ht="15">
      <c r="A1068" s="69" t="s">
        <v>1230</v>
      </c>
      <c r="B1068" s="77" t="s">
        <v>467</v>
      </c>
      <c r="C1068" s="77" t="s">
        <v>467</v>
      </c>
      <c r="D1068" s="80"/>
      <c r="E1068" s="49"/>
    </row>
    <row r="1069" spans="1:5" ht="15">
      <c r="A1069" s="69" t="s">
        <v>1230</v>
      </c>
      <c r="B1069" s="77" t="s">
        <v>1706</v>
      </c>
      <c r="C1069" s="77" t="s">
        <v>1706</v>
      </c>
      <c r="D1069" s="80"/>
      <c r="E1069" s="49"/>
    </row>
    <row r="1070" spans="1:5" ht="15">
      <c r="A1070" s="69" t="s">
        <v>1231</v>
      </c>
      <c r="B1070" s="69" t="s">
        <v>1707</v>
      </c>
      <c r="C1070" s="69" t="s">
        <v>1708</v>
      </c>
      <c r="D1070" s="69"/>
      <c r="E1070" s="117"/>
    </row>
    <row r="1071" spans="1:5" ht="15">
      <c r="A1071" s="69" t="s">
        <v>1231</v>
      </c>
      <c r="B1071" s="77" t="s">
        <v>1709</v>
      </c>
      <c r="C1071" s="77" t="s">
        <v>1709</v>
      </c>
      <c r="D1071" s="80"/>
      <c r="E1071" s="49"/>
    </row>
    <row r="1072" spans="1:5" ht="15">
      <c r="A1072" s="69" t="s">
        <v>1231</v>
      </c>
      <c r="B1072" s="77" t="s">
        <v>1710</v>
      </c>
      <c r="C1072" s="77" t="s">
        <v>1710</v>
      </c>
      <c r="D1072" s="80"/>
      <c r="E1072" s="49"/>
    </row>
    <row r="1073" spans="1:5" ht="15">
      <c r="A1073" s="69" t="s">
        <v>1231</v>
      </c>
      <c r="B1073" s="77" t="s">
        <v>1711</v>
      </c>
      <c r="C1073" s="77" t="s">
        <v>1711</v>
      </c>
      <c r="D1073" s="80"/>
      <c r="E1073" s="49"/>
    </row>
    <row r="1074" spans="1:5" ht="15">
      <c r="A1074" s="69" t="s">
        <v>805</v>
      </c>
      <c r="B1074" s="77" t="s">
        <v>806</v>
      </c>
      <c r="C1074" s="69" t="s">
        <v>806</v>
      </c>
      <c r="D1074" s="78"/>
      <c r="E1074" s="49"/>
    </row>
    <row r="1075" spans="1:5" ht="15">
      <c r="A1075" s="69" t="s">
        <v>805</v>
      </c>
      <c r="B1075" s="77" t="s">
        <v>807</v>
      </c>
      <c r="C1075" s="69" t="s">
        <v>807</v>
      </c>
      <c r="D1075" s="78"/>
      <c r="E1075" s="49"/>
    </row>
    <row r="1076" spans="1:5" ht="15">
      <c r="A1076" s="69" t="s">
        <v>771</v>
      </c>
      <c r="B1076" s="77" t="s">
        <v>772</v>
      </c>
      <c r="C1076" s="77" t="s">
        <v>772</v>
      </c>
      <c r="D1076" s="90"/>
      <c r="E1076" s="86"/>
    </row>
    <row r="1077" spans="1:5" ht="15">
      <c r="A1077" s="68" t="s">
        <v>771</v>
      </c>
      <c r="B1077" s="91" t="s">
        <v>773</v>
      </c>
      <c r="C1077" s="91" t="s">
        <v>773</v>
      </c>
      <c r="D1077" s="92"/>
      <c r="E1077" s="87"/>
    </row>
    <row r="1078" spans="1:5" ht="15">
      <c r="A1078" s="69" t="s">
        <v>235</v>
      </c>
      <c r="B1078" s="79" t="s">
        <v>271</v>
      </c>
      <c r="C1078" s="79" t="s">
        <v>271</v>
      </c>
      <c r="D1078" s="80"/>
    </row>
    <row r="1079" spans="1:5" ht="15">
      <c r="A1079" s="69" t="s">
        <v>235</v>
      </c>
      <c r="B1079" s="79" t="s">
        <v>272</v>
      </c>
      <c r="C1079" s="79" t="s">
        <v>272</v>
      </c>
      <c r="D1079" s="80"/>
    </row>
    <row r="1080" spans="1:5" ht="15">
      <c r="A1080" s="69" t="s">
        <v>235</v>
      </c>
      <c r="B1080" s="79" t="s">
        <v>273</v>
      </c>
      <c r="C1080" s="79" t="s">
        <v>273</v>
      </c>
      <c r="D1080" s="80"/>
    </row>
    <row r="1081" spans="1:5" ht="15">
      <c r="A1081" s="69" t="s">
        <v>235</v>
      </c>
      <c r="B1081" s="79" t="s">
        <v>274</v>
      </c>
      <c r="C1081" s="79" t="s">
        <v>274</v>
      </c>
      <c r="D1081" s="80"/>
    </row>
    <row r="1082" spans="1:5" ht="15">
      <c r="A1082" s="69" t="s">
        <v>235</v>
      </c>
      <c r="B1082" s="79" t="s">
        <v>275</v>
      </c>
      <c r="C1082" s="79" t="s">
        <v>275</v>
      </c>
      <c r="D1082" s="80"/>
    </row>
    <row r="1083" spans="1:5" ht="15">
      <c r="A1083" s="69" t="s">
        <v>235</v>
      </c>
      <c r="B1083" s="79" t="s">
        <v>276</v>
      </c>
      <c r="C1083" s="79" t="s">
        <v>276</v>
      </c>
      <c r="D1083" s="80"/>
    </row>
    <row r="1084" spans="1:5" ht="15">
      <c r="A1084" s="69" t="s">
        <v>235</v>
      </c>
      <c r="B1084" s="79" t="s">
        <v>277</v>
      </c>
      <c r="C1084" s="79" t="s">
        <v>277</v>
      </c>
      <c r="D1084" s="80"/>
    </row>
    <row r="1085" spans="1:5" ht="15">
      <c r="A1085" s="69" t="s">
        <v>235</v>
      </c>
      <c r="B1085" s="79" t="s">
        <v>278</v>
      </c>
      <c r="C1085" s="79" t="s">
        <v>278</v>
      </c>
      <c r="D1085" s="80"/>
    </row>
    <row r="1086" spans="1:5" ht="15">
      <c r="A1086" s="69" t="s">
        <v>235</v>
      </c>
      <c r="B1086" s="79" t="s">
        <v>279</v>
      </c>
      <c r="C1086" s="79" t="s">
        <v>279</v>
      </c>
      <c r="D1086" s="80"/>
    </row>
    <row r="1087" spans="1:5" ht="15">
      <c r="A1087" s="69" t="s">
        <v>235</v>
      </c>
      <c r="B1087" s="79" t="s">
        <v>280</v>
      </c>
      <c r="C1087" s="79" t="s">
        <v>280</v>
      </c>
      <c r="D1087" s="80"/>
    </row>
    <row r="1088" spans="1:5" ht="15">
      <c r="A1088" s="69" t="s">
        <v>235</v>
      </c>
      <c r="B1088" s="79" t="s">
        <v>281</v>
      </c>
      <c r="C1088" s="79" t="s">
        <v>281</v>
      </c>
      <c r="D1088" s="80"/>
    </row>
    <row r="1089" spans="1:4" ht="15">
      <c r="A1089" s="69" t="s">
        <v>235</v>
      </c>
      <c r="B1089" s="79" t="s">
        <v>282</v>
      </c>
      <c r="C1089" s="79" t="s">
        <v>282</v>
      </c>
      <c r="D1089" s="80"/>
    </row>
    <row r="1090" spans="1:4" ht="15">
      <c r="A1090" s="69" t="s">
        <v>235</v>
      </c>
      <c r="B1090" s="79" t="s">
        <v>283</v>
      </c>
      <c r="C1090" s="79" t="s">
        <v>283</v>
      </c>
      <c r="D1090" s="80"/>
    </row>
    <row r="1091" spans="1:4" ht="15">
      <c r="A1091" s="69" t="s">
        <v>235</v>
      </c>
      <c r="B1091" s="79" t="s">
        <v>284</v>
      </c>
      <c r="C1091" s="79" t="s">
        <v>284</v>
      </c>
      <c r="D1091" s="80"/>
    </row>
    <row r="1092" spans="1:4" ht="15">
      <c r="A1092" s="69" t="s">
        <v>235</v>
      </c>
      <c r="B1092" s="79" t="s">
        <v>285</v>
      </c>
      <c r="C1092" s="79" t="s">
        <v>285</v>
      </c>
      <c r="D1092" s="80"/>
    </row>
    <row r="1093" spans="1:4" ht="15">
      <c r="A1093" s="69" t="s">
        <v>235</v>
      </c>
      <c r="B1093" s="79" t="s">
        <v>286</v>
      </c>
      <c r="C1093" s="79" t="s">
        <v>286</v>
      </c>
      <c r="D1093" s="80"/>
    </row>
    <row r="1094" spans="1:4" ht="15">
      <c r="A1094" s="69" t="s">
        <v>1232</v>
      </c>
      <c r="B1094" s="77" t="s">
        <v>1712</v>
      </c>
      <c r="C1094" s="77" t="s">
        <v>1712</v>
      </c>
      <c r="D1094" s="78"/>
    </row>
    <row r="1095" spans="1:4" ht="15">
      <c r="A1095" s="69" t="s">
        <v>1232</v>
      </c>
      <c r="B1095" s="77" t="s">
        <v>1713</v>
      </c>
      <c r="C1095" s="77" t="s">
        <v>1713</v>
      </c>
      <c r="D1095" s="78"/>
    </row>
    <row r="1096" spans="1:4" ht="15">
      <c r="A1096" s="69" t="s">
        <v>1232</v>
      </c>
      <c r="B1096" s="77" t="s">
        <v>1714</v>
      </c>
      <c r="C1096" s="77" t="s">
        <v>1714</v>
      </c>
      <c r="D1096" s="78"/>
    </row>
    <row r="1097" spans="1:4" ht="15">
      <c r="A1097" s="69" t="s">
        <v>1232</v>
      </c>
      <c r="B1097" s="77" t="s">
        <v>1715</v>
      </c>
      <c r="C1097" s="77" t="s">
        <v>1715</v>
      </c>
      <c r="D1097" s="78"/>
    </row>
    <row r="1098" spans="1:4" ht="15">
      <c r="A1098" s="69" t="s">
        <v>756</v>
      </c>
      <c r="B1098" s="77" t="s">
        <v>753</v>
      </c>
      <c r="C1098" s="77" t="s">
        <v>753</v>
      </c>
      <c r="D1098" s="78"/>
    </row>
    <row r="1099" spans="1:4" ht="15">
      <c r="A1099" s="69" t="s">
        <v>756</v>
      </c>
      <c r="B1099" s="77" t="s">
        <v>754</v>
      </c>
      <c r="C1099" s="77" t="s">
        <v>754</v>
      </c>
      <c r="D1099" s="78"/>
    </row>
    <row r="1100" spans="1:4" ht="15">
      <c r="A1100" s="69" t="s">
        <v>756</v>
      </c>
      <c r="B1100" s="77" t="s">
        <v>755</v>
      </c>
      <c r="C1100" s="77" t="s">
        <v>755</v>
      </c>
      <c r="D1100" s="78"/>
    </row>
    <row r="1101" spans="1:4" ht="15">
      <c r="A1101" s="69" t="s">
        <v>1233</v>
      </c>
      <c r="B1101" s="77" t="s">
        <v>1716</v>
      </c>
      <c r="C1101" s="77" t="s">
        <v>1716</v>
      </c>
      <c r="D1101" s="78"/>
    </row>
    <row r="1102" spans="1:4" ht="15">
      <c r="A1102" s="69" t="s">
        <v>1233</v>
      </c>
      <c r="B1102" s="77" t="s">
        <v>1717</v>
      </c>
      <c r="C1102" s="77" t="s">
        <v>1717</v>
      </c>
      <c r="D1102" s="78"/>
    </row>
    <row r="1103" spans="1:4" ht="15">
      <c r="A1103" s="69" t="s">
        <v>1233</v>
      </c>
      <c r="B1103" s="77" t="s">
        <v>1718</v>
      </c>
      <c r="C1103" s="77" t="s">
        <v>1718</v>
      </c>
      <c r="D1103" s="78"/>
    </row>
    <row r="1104" spans="1:4" ht="15">
      <c r="A1104" s="69" t="s">
        <v>1233</v>
      </c>
      <c r="B1104" s="77" t="s">
        <v>1719</v>
      </c>
      <c r="C1104" s="77" t="s">
        <v>1719</v>
      </c>
      <c r="D1104" s="78"/>
    </row>
    <row r="1105" spans="1:4" ht="15">
      <c r="A1105" s="69" t="s">
        <v>1233</v>
      </c>
      <c r="B1105" s="77" t="s">
        <v>1720</v>
      </c>
      <c r="C1105" s="77" t="s">
        <v>1720</v>
      </c>
      <c r="D1105" s="78"/>
    </row>
    <row r="1106" spans="1:4" ht="15">
      <c r="A1106" s="69" t="s">
        <v>1233</v>
      </c>
      <c r="B1106" s="77" t="s">
        <v>1721</v>
      </c>
      <c r="C1106" s="77" t="s">
        <v>1721</v>
      </c>
      <c r="D1106" s="78"/>
    </row>
    <row r="1107" spans="1:4" ht="15">
      <c r="A1107" s="69" t="s">
        <v>1233</v>
      </c>
      <c r="B1107" s="77" t="s">
        <v>1722</v>
      </c>
      <c r="C1107" s="77" t="s">
        <v>1722</v>
      </c>
      <c r="D1107" s="78"/>
    </row>
    <row r="1108" spans="1:4" ht="15">
      <c r="A1108" s="69" t="s">
        <v>1233</v>
      </c>
      <c r="B1108" s="77" t="s">
        <v>1723</v>
      </c>
      <c r="C1108" s="77" t="s">
        <v>1723</v>
      </c>
      <c r="D1108" s="78"/>
    </row>
    <row r="1109" spans="1:4" ht="15">
      <c r="A1109" s="69" t="s">
        <v>1233</v>
      </c>
      <c r="B1109" s="77" t="s">
        <v>1724</v>
      </c>
      <c r="C1109" s="77" t="s">
        <v>1724</v>
      </c>
      <c r="D1109" s="78"/>
    </row>
    <row r="1110" spans="1:4" ht="15">
      <c r="A1110" s="69" t="s">
        <v>1233</v>
      </c>
      <c r="B1110" s="77" t="s">
        <v>1725</v>
      </c>
      <c r="C1110" s="77" t="s">
        <v>1725</v>
      </c>
      <c r="D1110" s="78"/>
    </row>
    <row r="1111" spans="1:4" ht="15">
      <c r="A1111" s="69" t="s">
        <v>1233</v>
      </c>
      <c r="B1111" s="77" t="s">
        <v>1726</v>
      </c>
      <c r="C1111" s="77" t="s">
        <v>1726</v>
      </c>
      <c r="D1111" s="78"/>
    </row>
    <row r="1112" spans="1:4" ht="15">
      <c r="A1112" s="69" t="s">
        <v>1233</v>
      </c>
      <c r="B1112" s="77" t="s">
        <v>1727</v>
      </c>
      <c r="C1112" s="77" t="s">
        <v>1727</v>
      </c>
      <c r="D1112" s="78"/>
    </row>
    <row r="1113" spans="1:4" ht="15">
      <c r="A1113" s="69" t="s">
        <v>1233</v>
      </c>
      <c r="B1113" s="77" t="s">
        <v>1728</v>
      </c>
      <c r="C1113" s="77" t="s">
        <v>1728</v>
      </c>
      <c r="D1113" s="78"/>
    </row>
    <row r="1114" spans="1:4" ht="15">
      <c r="A1114" s="69" t="s">
        <v>1233</v>
      </c>
      <c r="B1114" s="77" t="s">
        <v>1729</v>
      </c>
      <c r="C1114" s="77" t="s">
        <v>1729</v>
      </c>
      <c r="D1114" s="78"/>
    </row>
    <row r="1115" spans="1:4" ht="15">
      <c r="A1115" s="69" t="s">
        <v>1233</v>
      </c>
      <c r="B1115" s="77" t="s">
        <v>1730</v>
      </c>
      <c r="C1115" s="77" t="s">
        <v>1730</v>
      </c>
      <c r="D1115" s="78"/>
    </row>
    <row r="1116" spans="1:4" ht="15">
      <c r="A1116" s="69" t="s">
        <v>1233</v>
      </c>
      <c r="B1116" s="77" t="s">
        <v>1731</v>
      </c>
      <c r="C1116" s="77" t="s">
        <v>1731</v>
      </c>
      <c r="D1116" s="78"/>
    </row>
    <row r="1117" spans="1:4" ht="15">
      <c r="A1117" s="69" t="s">
        <v>1233</v>
      </c>
      <c r="B1117" s="77" t="s">
        <v>1732</v>
      </c>
      <c r="C1117" s="77" t="s">
        <v>1732</v>
      </c>
      <c r="D1117" s="78"/>
    </row>
    <row r="1118" spans="1:4" ht="15">
      <c r="A1118" s="69" t="s">
        <v>1233</v>
      </c>
      <c r="B1118" s="77" t="s">
        <v>1733</v>
      </c>
      <c r="C1118" s="77" t="s">
        <v>1733</v>
      </c>
      <c r="D1118" s="78"/>
    </row>
    <row r="1119" spans="1:4" ht="15">
      <c r="A1119" s="69" t="s">
        <v>251</v>
      </c>
      <c r="B1119" s="79" t="s">
        <v>549</v>
      </c>
      <c r="C1119" s="79" t="s">
        <v>549</v>
      </c>
      <c r="D1119" s="80"/>
    </row>
    <row r="1120" spans="1:4" ht="15">
      <c r="A1120" s="69" t="s">
        <v>251</v>
      </c>
      <c r="B1120" s="79" t="s">
        <v>731</v>
      </c>
      <c r="C1120" s="79" t="s">
        <v>731</v>
      </c>
      <c r="D1120" s="80"/>
    </row>
    <row r="1121" spans="1:4" ht="15">
      <c r="A1121" s="69" t="s">
        <v>251</v>
      </c>
      <c r="B1121" s="93" t="s">
        <v>732</v>
      </c>
      <c r="C1121" s="79" t="s">
        <v>732</v>
      </c>
      <c r="D1121" s="78"/>
    </row>
    <row r="1122" spans="1:4" ht="15">
      <c r="A1122" s="69" t="s">
        <v>847</v>
      </c>
      <c r="B1122" s="77" t="s">
        <v>848</v>
      </c>
      <c r="C1122" s="77" t="s">
        <v>848</v>
      </c>
      <c r="D1122" s="78"/>
    </row>
    <row r="1123" spans="1:4" ht="15">
      <c r="A1123" s="69" t="s">
        <v>847</v>
      </c>
      <c r="B1123" s="77" t="s">
        <v>834</v>
      </c>
      <c r="C1123" s="77" t="s">
        <v>834</v>
      </c>
      <c r="D1123" s="78"/>
    </row>
    <row r="1124" spans="1:4" ht="15">
      <c r="A1124" s="69" t="s">
        <v>847</v>
      </c>
      <c r="B1124" s="77" t="s">
        <v>835</v>
      </c>
      <c r="C1124" s="77" t="s">
        <v>835</v>
      </c>
      <c r="D1124" s="78"/>
    </row>
    <row r="1125" spans="1:4" ht="15">
      <c r="A1125" s="69" t="s">
        <v>609</v>
      </c>
      <c r="B1125" s="77" t="s">
        <v>1734</v>
      </c>
      <c r="C1125" s="77" t="s">
        <v>1734</v>
      </c>
      <c r="D1125" s="78"/>
    </row>
    <row r="1126" spans="1:4" ht="15">
      <c r="A1126" s="69" t="s">
        <v>609</v>
      </c>
      <c r="B1126" s="77" t="s">
        <v>1735</v>
      </c>
      <c r="C1126" s="77" t="s">
        <v>1735</v>
      </c>
      <c r="D1126" s="78"/>
    </row>
    <row r="1127" spans="1:4" ht="15">
      <c r="A1127" s="69" t="s">
        <v>609</v>
      </c>
      <c r="B1127" s="77" t="s">
        <v>1736</v>
      </c>
      <c r="C1127" s="77" t="s">
        <v>1736</v>
      </c>
      <c r="D1127" s="78"/>
    </row>
    <row r="1128" spans="1:4" ht="15">
      <c r="A1128" s="69" t="s">
        <v>609</v>
      </c>
      <c r="B1128" s="77" t="s">
        <v>1737</v>
      </c>
      <c r="C1128" s="77" t="s">
        <v>1737</v>
      </c>
      <c r="D1128" s="78"/>
    </row>
    <row r="1129" spans="1:4" ht="15">
      <c r="A1129" s="69" t="s">
        <v>1234</v>
      </c>
      <c r="B1129" s="77" t="s">
        <v>1738</v>
      </c>
      <c r="C1129" s="77" t="s">
        <v>1738</v>
      </c>
      <c r="D1129" s="78"/>
    </row>
    <row r="1130" spans="1:4" ht="15">
      <c r="A1130" s="69" t="s">
        <v>1234</v>
      </c>
      <c r="B1130" s="77" t="s">
        <v>469</v>
      </c>
      <c r="C1130" s="77" t="s">
        <v>469</v>
      </c>
      <c r="D1130" s="78"/>
    </row>
    <row r="1131" spans="1:4" ht="15">
      <c r="A1131" s="69" t="s">
        <v>1234</v>
      </c>
      <c r="B1131" s="77" t="s">
        <v>1739</v>
      </c>
      <c r="C1131" s="77" t="s">
        <v>1739</v>
      </c>
      <c r="D1131" s="78"/>
    </row>
    <row r="1132" spans="1:4" ht="15">
      <c r="A1132" s="69" t="s">
        <v>598</v>
      </c>
      <c r="B1132" s="94">
        <v>0</v>
      </c>
      <c r="C1132" s="94">
        <v>0</v>
      </c>
      <c r="D1132" s="80"/>
    </row>
    <row r="1133" spans="1:4" ht="15">
      <c r="A1133" s="69" t="s">
        <v>598</v>
      </c>
      <c r="B1133" s="94">
        <v>20</v>
      </c>
      <c r="C1133" s="94">
        <v>20</v>
      </c>
      <c r="D1133" s="80"/>
    </row>
    <row r="1134" spans="1:4" ht="15">
      <c r="A1134" s="69" t="s">
        <v>598</v>
      </c>
      <c r="B1134" s="94">
        <v>50</v>
      </c>
      <c r="C1134" s="94">
        <v>50</v>
      </c>
      <c r="D1134" s="80"/>
    </row>
    <row r="1135" spans="1:4" ht="15">
      <c r="A1135" s="69" t="s">
        <v>598</v>
      </c>
      <c r="B1135" s="94">
        <v>70</v>
      </c>
      <c r="C1135" s="94">
        <v>70</v>
      </c>
      <c r="D1135" s="80"/>
    </row>
    <row r="1136" spans="1:4" ht="15">
      <c r="A1136" s="69" t="s">
        <v>598</v>
      </c>
      <c r="B1136" s="95">
        <v>100</v>
      </c>
      <c r="C1136" s="95">
        <v>100</v>
      </c>
      <c r="D1136" s="80"/>
    </row>
    <row r="1137" spans="1:4" ht="15">
      <c r="A1137" s="69" t="s">
        <v>598</v>
      </c>
      <c r="B1137" s="95">
        <v>150</v>
      </c>
      <c r="C1137" s="95">
        <v>150</v>
      </c>
      <c r="D1137" s="80"/>
    </row>
    <row r="1138" spans="1:4" ht="15">
      <c r="A1138" s="69" t="s">
        <v>1235</v>
      </c>
      <c r="B1138" s="77">
        <v>0</v>
      </c>
      <c r="C1138" s="77">
        <v>0</v>
      </c>
      <c r="D1138" s="78"/>
    </row>
    <row r="1139" spans="1:4" ht="15">
      <c r="A1139" s="69" t="s">
        <v>1235</v>
      </c>
      <c r="B1139" s="77">
        <v>20</v>
      </c>
      <c r="C1139" s="77">
        <v>20</v>
      </c>
      <c r="D1139" s="78"/>
    </row>
    <row r="1140" spans="1:4" ht="15">
      <c r="A1140" s="69" t="s">
        <v>1235</v>
      </c>
      <c r="B1140" s="77">
        <v>50</v>
      </c>
      <c r="C1140" s="77">
        <v>50</v>
      </c>
      <c r="D1140" s="78"/>
    </row>
    <row r="1141" spans="1:4" ht="15">
      <c r="A1141" s="69" t="s">
        <v>1235</v>
      </c>
      <c r="B1141" s="77">
        <v>70</v>
      </c>
      <c r="C1141" s="77">
        <v>70</v>
      </c>
      <c r="D1141" s="78"/>
    </row>
    <row r="1142" spans="1:4" ht="15">
      <c r="A1142" s="69" t="s">
        <v>1235</v>
      </c>
      <c r="B1142" s="77">
        <v>100</v>
      </c>
      <c r="C1142" s="77">
        <v>100</v>
      </c>
      <c r="D1142" s="78"/>
    </row>
    <row r="1143" spans="1:4" ht="15">
      <c r="A1143" s="69" t="s">
        <v>1236</v>
      </c>
      <c r="B1143" s="77" t="s">
        <v>1740</v>
      </c>
      <c r="C1143" s="77" t="s">
        <v>1740</v>
      </c>
      <c r="D1143" s="78"/>
    </row>
    <row r="1144" spans="1:4" ht="15">
      <c r="A1144" s="69" t="s">
        <v>1236</v>
      </c>
      <c r="B1144" s="77" t="s">
        <v>1741</v>
      </c>
      <c r="C1144" s="77" t="s">
        <v>1741</v>
      </c>
      <c r="D1144" s="78"/>
    </row>
    <row r="1145" spans="1:4" ht="15">
      <c r="A1145" s="69" t="s">
        <v>1236</v>
      </c>
      <c r="B1145" s="77" t="s">
        <v>1742</v>
      </c>
      <c r="C1145" s="77" t="s">
        <v>1742</v>
      </c>
      <c r="D1145" s="78"/>
    </row>
    <row r="1146" spans="1:4" ht="15">
      <c r="A1146" s="69" t="s">
        <v>1236</v>
      </c>
      <c r="B1146" s="77" t="s">
        <v>1743</v>
      </c>
      <c r="C1146" s="77" t="s">
        <v>1743</v>
      </c>
      <c r="D1146" s="78"/>
    </row>
    <row r="1147" spans="1:4" ht="15">
      <c r="A1147" s="69" t="s">
        <v>1236</v>
      </c>
      <c r="B1147" s="77" t="s">
        <v>1744</v>
      </c>
      <c r="C1147" s="77" t="s">
        <v>1744</v>
      </c>
      <c r="D1147" s="78"/>
    </row>
    <row r="1148" spans="1:4" ht="15">
      <c r="A1148" s="69" t="s">
        <v>1236</v>
      </c>
      <c r="B1148" s="77" t="s">
        <v>1745</v>
      </c>
      <c r="C1148" s="77" t="s">
        <v>1745</v>
      </c>
      <c r="D1148" s="78"/>
    </row>
    <row r="1149" spans="1:4" ht="15">
      <c r="A1149" s="69" t="s">
        <v>1236</v>
      </c>
      <c r="B1149" s="77" t="s">
        <v>1746</v>
      </c>
      <c r="C1149" s="77" t="s">
        <v>1746</v>
      </c>
      <c r="D1149" s="78"/>
    </row>
    <row r="1150" spans="1:4" ht="15">
      <c r="A1150" s="69" t="s">
        <v>1236</v>
      </c>
      <c r="B1150" s="77" t="s">
        <v>1747</v>
      </c>
      <c r="C1150" s="77" t="s">
        <v>1747</v>
      </c>
      <c r="D1150" s="78"/>
    </row>
    <row r="1151" spans="1:4" ht="15">
      <c r="A1151" s="69" t="s">
        <v>1236</v>
      </c>
      <c r="B1151" s="77" t="s">
        <v>1748</v>
      </c>
      <c r="C1151" s="77" t="s">
        <v>1748</v>
      </c>
      <c r="D1151" s="78"/>
    </row>
    <row r="1152" spans="1:4" ht="15">
      <c r="A1152" s="69" t="s">
        <v>1236</v>
      </c>
      <c r="B1152" s="77" t="s">
        <v>1749</v>
      </c>
      <c r="C1152" s="77" t="s">
        <v>1749</v>
      </c>
      <c r="D1152" s="78"/>
    </row>
    <row r="1153" spans="1:4" ht="15">
      <c r="A1153" s="69" t="s">
        <v>1236</v>
      </c>
      <c r="B1153" s="77" t="s">
        <v>1750</v>
      </c>
      <c r="C1153" s="77" t="s">
        <v>1750</v>
      </c>
      <c r="D1153" s="78"/>
    </row>
    <row r="1154" spans="1:4" ht="15">
      <c r="A1154" s="69" t="s">
        <v>1236</v>
      </c>
      <c r="B1154" s="77" t="s">
        <v>1751</v>
      </c>
      <c r="C1154" s="77" t="s">
        <v>1751</v>
      </c>
      <c r="D1154" s="78"/>
    </row>
    <row r="1155" spans="1:4" ht="15">
      <c r="A1155" s="69" t="s">
        <v>1236</v>
      </c>
      <c r="B1155" s="77" t="s">
        <v>1752</v>
      </c>
      <c r="C1155" s="77" t="s">
        <v>1752</v>
      </c>
      <c r="D1155" s="78"/>
    </row>
    <row r="1156" spans="1:4" ht="15">
      <c r="A1156" s="69" t="s">
        <v>1236</v>
      </c>
      <c r="B1156" s="77" t="s">
        <v>1753</v>
      </c>
      <c r="C1156" s="77" t="s">
        <v>1753</v>
      </c>
      <c r="D1156" s="78"/>
    </row>
    <row r="1157" spans="1:4" ht="15">
      <c r="A1157" s="69" t="s">
        <v>1236</v>
      </c>
      <c r="B1157" s="77" t="s">
        <v>1754</v>
      </c>
      <c r="C1157" s="77" t="s">
        <v>1754</v>
      </c>
      <c r="D1157" s="78"/>
    </row>
    <row r="1158" spans="1:4" ht="15">
      <c r="A1158" s="69" t="s">
        <v>1236</v>
      </c>
      <c r="B1158" s="77" t="s">
        <v>1755</v>
      </c>
      <c r="C1158" s="77" t="s">
        <v>1755</v>
      </c>
      <c r="D1158" s="78"/>
    </row>
    <row r="1159" spans="1:4" ht="15">
      <c r="A1159" s="69" t="s">
        <v>1236</v>
      </c>
      <c r="B1159" s="77" t="s">
        <v>1756</v>
      </c>
      <c r="C1159" s="77" t="s">
        <v>1756</v>
      </c>
      <c r="D1159" s="78"/>
    </row>
    <row r="1160" spans="1:4" ht="15">
      <c r="A1160" s="69" t="s">
        <v>1236</v>
      </c>
      <c r="B1160" s="77" t="s">
        <v>1757</v>
      </c>
      <c r="C1160" s="77" t="s">
        <v>1757</v>
      </c>
      <c r="D1160" s="78"/>
    </row>
    <row r="1161" spans="1:4" ht="15">
      <c r="A1161" s="69" t="s">
        <v>1236</v>
      </c>
      <c r="B1161" s="77" t="s">
        <v>1758</v>
      </c>
      <c r="C1161" s="77" t="s">
        <v>1758</v>
      </c>
      <c r="D1161" s="78"/>
    </row>
    <row r="1162" spans="1:4" ht="15">
      <c r="A1162" s="69" t="s">
        <v>1236</v>
      </c>
      <c r="B1162" s="77" t="s">
        <v>1759</v>
      </c>
      <c r="C1162" s="77" t="s">
        <v>1759</v>
      </c>
      <c r="D1162" s="78"/>
    </row>
    <row r="1163" spans="1:4" ht="15">
      <c r="A1163" s="69" t="s">
        <v>1236</v>
      </c>
      <c r="B1163" s="77" t="s">
        <v>1760</v>
      </c>
      <c r="C1163" s="77" t="s">
        <v>1760</v>
      </c>
      <c r="D1163" s="78"/>
    </row>
    <row r="1164" spans="1:4" ht="15">
      <c r="A1164" s="69" t="s">
        <v>1236</v>
      </c>
      <c r="B1164" s="77" t="s">
        <v>1761</v>
      </c>
      <c r="C1164" s="77" t="s">
        <v>1761</v>
      </c>
      <c r="D1164" s="78"/>
    </row>
    <row r="1165" spans="1:4" ht="15">
      <c r="A1165" s="69" t="s">
        <v>1236</v>
      </c>
      <c r="B1165" s="77" t="s">
        <v>1762</v>
      </c>
      <c r="C1165" s="77" t="s">
        <v>1762</v>
      </c>
      <c r="D1165" s="78"/>
    </row>
    <row r="1166" spans="1:4" ht="15">
      <c r="A1166" s="69" t="s">
        <v>1236</v>
      </c>
      <c r="B1166" s="77" t="s">
        <v>1763</v>
      </c>
      <c r="C1166" s="77" t="s">
        <v>1763</v>
      </c>
      <c r="D1166" s="78"/>
    </row>
    <row r="1167" spans="1:4" ht="15">
      <c r="A1167" s="69" t="s">
        <v>1236</v>
      </c>
      <c r="B1167" s="77" t="s">
        <v>1764</v>
      </c>
      <c r="C1167" s="77" t="s">
        <v>1764</v>
      </c>
      <c r="D1167" s="78"/>
    </row>
    <row r="1168" spans="1:4" ht="15">
      <c r="A1168" s="69" t="s">
        <v>1236</v>
      </c>
      <c r="B1168" s="77" t="s">
        <v>1765</v>
      </c>
      <c r="C1168" s="77" t="s">
        <v>1765</v>
      </c>
      <c r="D1168" s="78"/>
    </row>
    <row r="1169" spans="1:4" ht="15">
      <c r="A1169" s="69" t="s">
        <v>1236</v>
      </c>
      <c r="B1169" s="77" t="s">
        <v>1766</v>
      </c>
      <c r="C1169" s="77" t="s">
        <v>1766</v>
      </c>
      <c r="D1169" s="78"/>
    </row>
    <row r="1170" spans="1:4" ht="15">
      <c r="A1170" s="69" t="s">
        <v>1236</v>
      </c>
      <c r="B1170" s="77" t="s">
        <v>1767</v>
      </c>
      <c r="C1170" s="77" t="s">
        <v>1767</v>
      </c>
      <c r="D1170" s="78"/>
    </row>
    <row r="1171" spans="1:4" ht="15">
      <c r="A1171" s="69" t="s">
        <v>1236</v>
      </c>
      <c r="B1171" s="77" t="s">
        <v>1768</v>
      </c>
      <c r="C1171" s="77" t="s">
        <v>1768</v>
      </c>
      <c r="D1171" s="78"/>
    </row>
    <row r="1172" spans="1:4" ht="15">
      <c r="A1172" s="69" t="s">
        <v>1236</v>
      </c>
      <c r="B1172" s="77" t="s">
        <v>1769</v>
      </c>
      <c r="C1172" s="77" t="s">
        <v>1769</v>
      </c>
      <c r="D1172" s="78"/>
    </row>
    <row r="1173" spans="1:4" ht="15">
      <c r="A1173" s="69" t="s">
        <v>1236</v>
      </c>
      <c r="B1173" s="77" t="s">
        <v>1770</v>
      </c>
      <c r="C1173" s="77" t="s">
        <v>1770</v>
      </c>
      <c r="D1173" s="78"/>
    </row>
    <row r="1174" spans="1:4" ht="15">
      <c r="A1174" s="69" t="s">
        <v>1236</v>
      </c>
      <c r="B1174" s="77" t="s">
        <v>1771</v>
      </c>
      <c r="C1174" s="77" t="s">
        <v>1771</v>
      </c>
      <c r="D1174" s="78"/>
    </row>
    <row r="1175" spans="1:4" ht="15">
      <c r="A1175" s="69" t="s">
        <v>1236</v>
      </c>
      <c r="B1175" s="77" t="s">
        <v>1772</v>
      </c>
      <c r="C1175" s="77" t="s">
        <v>1772</v>
      </c>
      <c r="D1175" s="78"/>
    </row>
    <row r="1176" spans="1:4" ht="15">
      <c r="A1176" s="69" t="s">
        <v>1236</v>
      </c>
      <c r="B1176" s="77" t="s">
        <v>1773</v>
      </c>
      <c r="C1176" s="77" t="s">
        <v>1773</v>
      </c>
      <c r="D1176" s="78"/>
    </row>
    <row r="1177" spans="1:4" ht="15">
      <c r="A1177" s="69" t="s">
        <v>1236</v>
      </c>
      <c r="B1177" s="77" t="s">
        <v>1774</v>
      </c>
      <c r="C1177" s="77" t="s">
        <v>1774</v>
      </c>
      <c r="D1177" s="78"/>
    </row>
    <row r="1178" spans="1:4" ht="15">
      <c r="A1178" s="69" t="s">
        <v>1236</v>
      </c>
      <c r="B1178" s="77" t="s">
        <v>1775</v>
      </c>
      <c r="C1178" s="77" t="s">
        <v>1775</v>
      </c>
      <c r="D1178" s="78"/>
    </row>
    <row r="1179" spans="1:4" ht="15">
      <c r="A1179" s="69" t="s">
        <v>1236</v>
      </c>
      <c r="B1179" s="77" t="s">
        <v>1776</v>
      </c>
      <c r="C1179" s="77" t="s">
        <v>1776</v>
      </c>
      <c r="D1179" s="78"/>
    </row>
    <row r="1180" spans="1:4" ht="15">
      <c r="A1180" s="69" t="s">
        <v>1236</v>
      </c>
      <c r="B1180" s="77" t="s">
        <v>1777</v>
      </c>
      <c r="C1180" s="77" t="s">
        <v>1777</v>
      </c>
      <c r="D1180" s="78"/>
    </row>
    <row r="1181" spans="1:4" ht="15">
      <c r="A1181" s="69" t="s">
        <v>1236</v>
      </c>
      <c r="B1181" s="77" t="s">
        <v>1778</v>
      </c>
      <c r="C1181" s="77" t="s">
        <v>1778</v>
      </c>
      <c r="D1181" s="78"/>
    </row>
    <row r="1182" spans="1:4" ht="15">
      <c r="A1182" s="69" t="s">
        <v>1236</v>
      </c>
      <c r="B1182" s="77" t="s">
        <v>1779</v>
      </c>
      <c r="C1182" s="77" t="s">
        <v>1779</v>
      </c>
      <c r="D1182" s="78"/>
    </row>
    <row r="1183" spans="1:4" ht="15">
      <c r="A1183" s="69" t="s">
        <v>1236</v>
      </c>
      <c r="B1183" s="77" t="s">
        <v>1780</v>
      </c>
      <c r="C1183" s="77" t="s">
        <v>1780</v>
      </c>
      <c r="D1183" s="78"/>
    </row>
    <row r="1184" spans="1:4" ht="15">
      <c r="A1184" s="69" t="s">
        <v>1236</v>
      </c>
      <c r="B1184" s="77" t="s">
        <v>1781</v>
      </c>
      <c r="C1184" s="77" t="s">
        <v>1781</v>
      </c>
      <c r="D1184" s="78"/>
    </row>
    <row r="1185" spans="1:4" ht="15">
      <c r="A1185" s="69" t="s">
        <v>1236</v>
      </c>
      <c r="B1185" s="77" t="s">
        <v>1782</v>
      </c>
      <c r="C1185" s="77" t="s">
        <v>1782</v>
      </c>
      <c r="D1185" s="78"/>
    </row>
    <row r="1186" spans="1:4" ht="15">
      <c r="A1186" s="69" t="s">
        <v>1236</v>
      </c>
      <c r="B1186" s="77" t="s">
        <v>1783</v>
      </c>
      <c r="C1186" s="77" t="s">
        <v>1783</v>
      </c>
      <c r="D1186" s="78"/>
    </row>
    <row r="1187" spans="1:4" ht="15">
      <c r="A1187" s="69" t="s">
        <v>1236</v>
      </c>
      <c r="B1187" s="77" t="s">
        <v>1784</v>
      </c>
      <c r="C1187" s="77" t="s">
        <v>1784</v>
      </c>
      <c r="D1187" s="78"/>
    </row>
    <row r="1188" spans="1:4" ht="15">
      <c r="A1188" s="69" t="s">
        <v>1236</v>
      </c>
      <c r="B1188" s="77" t="s">
        <v>1785</v>
      </c>
      <c r="C1188" s="77" t="s">
        <v>1785</v>
      </c>
      <c r="D1188" s="78"/>
    </row>
    <row r="1189" spans="1:4" ht="15">
      <c r="A1189" s="69" t="s">
        <v>1236</v>
      </c>
      <c r="B1189" s="77" t="s">
        <v>1786</v>
      </c>
      <c r="C1189" s="77" t="s">
        <v>1786</v>
      </c>
      <c r="D1189" s="78"/>
    </row>
    <row r="1190" spans="1:4" ht="15">
      <c r="A1190" s="69" t="s">
        <v>1236</v>
      </c>
      <c r="B1190" s="77" t="s">
        <v>1787</v>
      </c>
      <c r="C1190" s="77" t="s">
        <v>1787</v>
      </c>
      <c r="D1190" s="78"/>
    </row>
    <row r="1191" spans="1:4" ht="15">
      <c r="A1191" s="69" t="s">
        <v>1236</v>
      </c>
      <c r="B1191" s="77" t="s">
        <v>1788</v>
      </c>
      <c r="C1191" s="77" t="s">
        <v>1788</v>
      </c>
      <c r="D1191" s="78"/>
    </row>
    <row r="1192" spans="1:4" ht="15">
      <c r="A1192" s="69" t="s">
        <v>1236</v>
      </c>
      <c r="B1192" s="77" t="s">
        <v>1789</v>
      </c>
      <c r="C1192" s="77" t="s">
        <v>1789</v>
      </c>
      <c r="D1192" s="78"/>
    </row>
    <row r="1193" spans="1:4" ht="15">
      <c r="A1193" s="69" t="s">
        <v>1236</v>
      </c>
      <c r="B1193" s="77" t="s">
        <v>1790</v>
      </c>
      <c r="C1193" s="77" t="s">
        <v>1790</v>
      </c>
      <c r="D1193" s="78"/>
    </row>
    <row r="1194" spans="1:4" ht="15">
      <c r="A1194" s="69" t="s">
        <v>1236</v>
      </c>
      <c r="B1194" s="77" t="s">
        <v>1791</v>
      </c>
      <c r="C1194" s="77" t="s">
        <v>1791</v>
      </c>
      <c r="D1194" s="78"/>
    </row>
    <row r="1195" spans="1:4" ht="15">
      <c r="A1195" s="69" t="s">
        <v>1236</v>
      </c>
      <c r="B1195" s="77" t="s">
        <v>1792</v>
      </c>
      <c r="C1195" s="77" t="s">
        <v>1792</v>
      </c>
      <c r="D1195" s="78"/>
    </row>
    <row r="1196" spans="1:4" ht="15">
      <c r="A1196" s="69" t="s">
        <v>1236</v>
      </c>
      <c r="B1196" s="77" t="s">
        <v>1793</v>
      </c>
      <c r="C1196" s="77" t="s">
        <v>1793</v>
      </c>
      <c r="D1196" s="78"/>
    </row>
    <row r="1197" spans="1:4" ht="15">
      <c r="A1197" s="69" t="s">
        <v>1236</v>
      </c>
      <c r="B1197" s="77" t="s">
        <v>1794</v>
      </c>
      <c r="C1197" s="77" t="s">
        <v>1794</v>
      </c>
      <c r="D1197" s="78"/>
    </row>
    <row r="1198" spans="1:4" ht="15">
      <c r="A1198" s="69" t="s">
        <v>1236</v>
      </c>
      <c r="B1198" s="77" t="s">
        <v>1795</v>
      </c>
      <c r="C1198" s="77" t="s">
        <v>1795</v>
      </c>
      <c r="D1198" s="78"/>
    </row>
    <row r="1199" spans="1:4" ht="15">
      <c r="A1199" s="69" t="s">
        <v>1236</v>
      </c>
      <c r="B1199" s="77" t="s">
        <v>1796</v>
      </c>
      <c r="C1199" s="77" t="s">
        <v>1796</v>
      </c>
      <c r="D1199" s="78"/>
    </row>
    <row r="1200" spans="1:4" ht="15">
      <c r="A1200" s="69" t="s">
        <v>1236</v>
      </c>
      <c r="B1200" s="77" t="s">
        <v>1797</v>
      </c>
      <c r="C1200" s="77" t="s">
        <v>1797</v>
      </c>
      <c r="D1200" s="78"/>
    </row>
    <row r="1201" spans="1:4" ht="15">
      <c r="A1201" s="69" t="s">
        <v>1236</v>
      </c>
      <c r="B1201" s="77" t="s">
        <v>1798</v>
      </c>
      <c r="C1201" s="77" t="s">
        <v>1798</v>
      </c>
      <c r="D1201" s="78"/>
    </row>
    <row r="1202" spans="1:4" ht="15">
      <c r="A1202" s="69" t="s">
        <v>1236</v>
      </c>
      <c r="B1202" s="77" t="s">
        <v>1799</v>
      </c>
      <c r="C1202" s="77" t="s">
        <v>1799</v>
      </c>
      <c r="D1202" s="78"/>
    </row>
    <row r="1203" spans="1:4" ht="15">
      <c r="A1203" s="69" t="s">
        <v>1236</v>
      </c>
      <c r="B1203" s="77" t="s">
        <v>1800</v>
      </c>
      <c r="C1203" s="77" t="s">
        <v>1800</v>
      </c>
      <c r="D1203" s="78"/>
    </row>
    <row r="1204" spans="1:4" ht="15">
      <c r="A1204" s="69" t="s">
        <v>1236</v>
      </c>
      <c r="B1204" s="77" t="s">
        <v>1801</v>
      </c>
      <c r="C1204" s="77" t="s">
        <v>1801</v>
      </c>
      <c r="D1204" s="78"/>
    </row>
    <row r="1205" spans="1:4" ht="15">
      <c r="A1205" s="69" t="s">
        <v>1236</v>
      </c>
      <c r="B1205" s="77" t="s">
        <v>1802</v>
      </c>
      <c r="C1205" s="77" t="s">
        <v>1802</v>
      </c>
      <c r="D1205" s="78"/>
    </row>
    <row r="1206" spans="1:4" ht="15">
      <c r="A1206" s="69" t="s">
        <v>1236</v>
      </c>
      <c r="B1206" s="77" t="s">
        <v>1803</v>
      </c>
      <c r="C1206" s="77" t="s">
        <v>1803</v>
      </c>
      <c r="D1206" s="78"/>
    </row>
    <row r="1207" spans="1:4" ht="15">
      <c r="A1207" s="69" t="s">
        <v>1236</v>
      </c>
      <c r="B1207" s="77" t="s">
        <v>1804</v>
      </c>
      <c r="C1207" s="77" t="s">
        <v>1804</v>
      </c>
      <c r="D1207" s="78"/>
    </row>
    <row r="1208" spans="1:4" ht="15">
      <c r="A1208" s="69" t="s">
        <v>1236</v>
      </c>
      <c r="B1208" s="77" t="s">
        <v>1805</v>
      </c>
      <c r="C1208" s="77" t="s">
        <v>1805</v>
      </c>
      <c r="D1208" s="78"/>
    </row>
    <row r="1209" spans="1:4" ht="15">
      <c r="A1209" s="69" t="s">
        <v>1236</v>
      </c>
      <c r="B1209" s="77" t="s">
        <v>1806</v>
      </c>
      <c r="C1209" s="77" t="s">
        <v>1806</v>
      </c>
      <c r="D1209" s="78"/>
    </row>
    <row r="1210" spans="1:4" ht="15">
      <c r="A1210" s="69" t="s">
        <v>1236</v>
      </c>
      <c r="B1210" s="77" t="s">
        <v>1807</v>
      </c>
      <c r="C1210" s="77" t="s">
        <v>1807</v>
      </c>
      <c r="D1210" s="78"/>
    </row>
    <row r="1211" spans="1:4" ht="15">
      <c r="A1211" s="69" t="s">
        <v>1236</v>
      </c>
      <c r="B1211" s="77" t="s">
        <v>1808</v>
      </c>
      <c r="C1211" s="77" t="s">
        <v>1808</v>
      </c>
      <c r="D1211" s="78"/>
    </row>
    <row r="1212" spans="1:4" ht="15">
      <c r="A1212" s="69" t="s">
        <v>1236</v>
      </c>
      <c r="B1212" s="77" t="s">
        <v>1809</v>
      </c>
      <c r="C1212" s="77" t="s">
        <v>1809</v>
      </c>
      <c r="D1212" s="78"/>
    </row>
    <row r="1213" spans="1:4" ht="15">
      <c r="A1213" s="69" t="s">
        <v>1236</v>
      </c>
      <c r="B1213" s="77" t="s">
        <v>1810</v>
      </c>
      <c r="C1213" s="77" t="s">
        <v>1810</v>
      </c>
      <c r="D1213" s="78"/>
    </row>
    <row r="1214" spans="1:4" ht="15">
      <c r="A1214" s="69" t="s">
        <v>1236</v>
      </c>
      <c r="B1214" s="77" t="s">
        <v>1811</v>
      </c>
      <c r="C1214" s="77" t="s">
        <v>1811</v>
      </c>
      <c r="D1214" s="78"/>
    </row>
    <row r="1215" spans="1:4" ht="15">
      <c r="A1215" s="69" t="s">
        <v>1236</v>
      </c>
      <c r="B1215" s="77" t="s">
        <v>1812</v>
      </c>
      <c r="C1215" s="77" t="s">
        <v>1812</v>
      </c>
      <c r="D1215" s="78"/>
    </row>
    <row r="1216" spans="1:4" ht="15">
      <c r="A1216" s="69" t="s">
        <v>1236</v>
      </c>
      <c r="B1216" s="77" t="s">
        <v>1813</v>
      </c>
      <c r="C1216" s="77" t="s">
        <v>1813</v>
      </c>
      <c r="D1216" s="78"/>
    </row>
    <row r="1217" spans="1:4" ht="15">
      <c r="A1217" s="69" t="s">
        <v>1236</v>
      </c>
      <c r="B1217" s="77" t="s">
        <v>1814</v>
      </c>
      <c r="C1217" s="77" t="s">
        <v>1814</v>
      </c>
      <c r="D1217" s="78"/>
    </row>
    <row r="1218" spans="1:4" ht="15">
      <c r="A1218" s="69" t="s">
        <v>1236</v>
      </c>
      <c r="B1218" s="77" t="s">
        <v>1815</v>
      </c>
      <c r="C1218" s="77" t="s">
        <v>1815</v>
      </c>
      <c r="D1218" s="78"/>
    </row>
    <row r="1219" spans="1:4" ht="15">
      <c r="A1219" s="69" t="s">
        <v>1236</v>
      </c>
      <c r="B1219" s="77" t="s">
        <v>1816</v>
      </c>
      <c r="C1219" s="77" t="s">
        <v>1816</v>
      </c>
      <c r="D1219" s="78"/>
    </row>
    <row r="1220" spans="1:4" ht="15">
      <c r="A1220" s="69" t="s">
        <v>1236</v>
      </c>
      <c r="B1220" s="77" t="s">
        <v>1817</v>
      </c>
      <c r="C1220" s="77" t="s">
        <v>1817</v>
      </c>
      <c r="D1220" s="78"/>
    </row>
    <row r="1221" spans="1:4" ht="15">
      <c r="A1221" s="69" t="s">
        <v>1236</v>
      </c>
      <c r="B1221" s="77" t="s">
        <v>1818</v>
      </c>
      <c r="C1221" s="77" t="s">
        <v>1818</v>
      </c>
      <c r="D1221" s="78"/>
    </row>
    <row r="1222" spans="1:4" ht="15">
      <c r="A1222" s="69" t="s">
        <v>1236</v>
      </c>
      <c r="B1222" s="77" t="s">
        <v>1819</v>
      </c>
      <c r="C1222" s="77" t="s">
        <v>1819</v>
      </c>
      <c r="D1222" s="78"/>
    </row>
    <row r="1223" spans="1:4" ht="15">
      <c r="A1223" s="66" t="s">
        <v>1236</v>
      </c>
      <c r="B1223" s="84" t="s">
        <v>1820</v>
      </c>
      <c r="C1223" s="84" t="s">
        <v>1820</v>
      </c>
      <c r="D1223" s="85"/>
    </row>
    <row r="1224" spans="1:4" ht="15">
      <c r="A1224" s="66" t="s">
        <v>1236</v>
      </c>
      <c r="B1224" s="84" t="s">
        <v>1821</v>
      </c>
      <c r="C1224" s="84" t="s">
        <v>1821</v>
      </c>
      <c r="D1224" s="85"/>
    </row>
    <row r="1225" spans="1:4" ht="15">
      <c r="A1225" s="66" t="s">
        <v>1236</v>
      </c>
      <c r="B1225" s="84" t="s">
        <v>1822</v>
      </c>
      <c r="C1225" s="84" t="s">
        <v>1822</v>
      </c>
      <c r="D1225" s="85"/>
    </row>
    <row r="1226" spans="1:4" ht="15">
      <c r="A1226" s="66" t="s">
        <v>1236</v>
      </c>
      <c r="B1226" s="84" t="s">
        <v>1823</v>
      </c>
      <c r="C1226" s="84" t="s">
        <v>1823</v>
      </c>
      <c r="D1226" s="78"/>
    </row>
    <row r="1227" spans="1:4" ht="17.100000000000001" customHeight="1">
      <c r="A1227" s="66" t="s">
        <v>1236</v>
      </c>
      <c r="B1227" s="84" t="s">
        <v>1824</v>
      </c>
      <c r="C1227" s="84" t="s">
        <v>1824</v>
      </c>
      <c r="D1227" s="78"/>
    </row>
    <row r="1228" spans="1:4" ht="17.100000000000001" customHeight="1">
      <c r="A1228" s="66" t="s">
        <v>1236</v>
      </c>
      <c r="B1228" s="84" t="s">
        <v>1825</v>
      </c>
      <c r="C1228" s="84" t="s">
        <v>1825</v>
      </c>
      <c r="D1228" s="78"/>
    </row>
    <row r="1229" spans="1:4" ht="15">
      <c r="A1229" s="66" t="s">
        <v>1236</v>
      </c>
      <c r="B1229" s="84" t="s">
        <v>1826</v>
      </c>
      <c r="C1229" s="84" t="s">
        <v>1826</v>
      </c>
      <c r="D1229" s="78"/>
    </row>
    <row r="1230" spans="1:4" ht="15">
      <c r="A1230" s="66" t="s">
        <v>1236</v>
      </c>
      <c r="B1230" s="84" t="s">
        <v>1827</v>
      </c>
      <c r="C1230" s="84" t="s">
        <v>1827</v>
      </c>
      <c r="D1230" s="78"/>
    </row>
    <row r="1231" spans="1:4" ht="15">
      <c r="A1231" s="66" t="s">
        <v>1236</v>
      </c>
      <c r="B1231" s="84" t="s">
        <v>1828</v>
      </c>
      <c r="C1231" s="84" t="s">
        <v>1828</v>
      </c>
      <c r="D1231" s="78"/>
    </row>
    <row r="1232" spans="1:4" ht="15">
      <c r="A1232" s="66" t="s">
        <v>1236</v>
      </c>
      <c r="B1232" s="84" t="s">
        <v>1829</v>
      </c>
      <c r="C1232" s="84" t="s">
        <v>1829</v>
      </c>
      <c r="D1232" s="78"/>
    </row>
    <row r="1233" spans="1:4" ht="15">
      <c r="A1233" s="66" t="s">
        <v>1236</v>
      </c>
      <c r="B1233" s="77" t="s">
        <v>1830</v>
      </c>
      <c r="C1233" s="77" t="s">
        <v>1830</v>
      </c>
      <c r="D1233" s="78"/>
    </row>
    <row r="1234" spans="1:4" ht="15">
      <c r="A1234" s="66" t="s">
        <v>1236</v>
      </c>
      <c r="B1234" s="77" t="s">
        <v>1831</v>
      </c>
      <c r="C1234" s="77" t="s">
        <v>1831</v>
      </c>
      <c r="D1234" s="78"/>
    </row>
    <row r="1235" spans="1:4" ht="15">
      <c r="A1235" s="69" t="s">
        <v>1236</v>
      </c>
      <c r="B1235" s="77" t="s">
        <v>1832</v>
      </c>
      <c r="C1235" s="77" t="s">
        <v>1832</v>
      </c>
      <c r="D1235" s="78"/>
    </row>
    <row r="1236" spans="1:4" ht="15">
      <c r="A1236" s="69" t="s">
        <v>1236</v>
      </c>
      <c r="B1236" s="77" t="s">
        <v>1833</v>
      </c>
      <c r="C1236" s="77" t="s">
        <v>1833</v>
      </c>
      <c r="D1236" s="78"/>
    </row>
    <row r="1237" spans="1:4" ht="15">
      <c r="A1237" s="69" t="s">
        <v>1236</v>
      </c>
      <c r="B1237" s="77" t="s">
        <v>1834</v>
      </c>
      <c r="C1237" s="77" t="s">
        <v>1834</v>
      </c>
      <c r="D1237" s="78"/>
    </row>
    <row r="1238" spans="1:4" ht="15">
      <c r="A1238" s="66" t="s">
        <v>1236</v>
      </c>
      <c r="B1238" s="77" t="s">
        <v>1835</v>
      </c>
      <c r="C1238" s="77" t="s">
        <v>1835</v>
      </c>
      <c r="D1238" s="78"/>
    </row>
    <row r="1239" spans="1:4" ht="15">
      <c r="A1239" s="66" t="s">
        <v>1236</v>
      </c>
      <c r="B1239" s="77" t="s">
        <v>1836</v>
      </c>
      <c r="C1239" s="77" t="s">
        <v>1836</v>
      </c>
      <c r="D1239" s="78"/>
    </row>
    <row r="1240" spans="1:4" ht="15">
      <c r="A1240" s="66" t="s">
        <v>1236</v>
      </c>
      <c r="B1240" s="77" t="s">
        <v>1837</v>
      </c>
      <c r="C1240" s="77" t="s">
        <v>1837</v>
      </c>
      <c r="D1240" s="78"/>
    </row>
    <row r="1241" spans="1:4" ht="13.5" customHeight="1">
      <c r="A1241" s="66" t="s">
        <v>1236</v>
      </c>
      <c r="B1241" s="77" t="s">
        <v>1838</v>
      </c>
      <c r="C1241" s="77" t="s">
        <v>1838</v>
      </c>
      <c r="D1241" s="78"/>
    </row>
    <row r="1242" spans="1:4" ht="13.5" customHeight="1">
      <c r="A1242" s="66" t="s">
        <v>1236</v>
      </c>
      <c r="B1242" s="77" t="s">
        <v>1839</v>
      </c>
      <c r="C1242" s="77" t="s">
        <v>1839</v>
      </c>
      <c r="D1242" s="78"/>
    </row>
    <row r="1243" spans="1:4" ht="13.5" customHeight="1">
      <c r="A1243" s="69" t="s">
        <v>1236</v>
      </c>
      <c r="B1243" s="77" t="s">
        <v>1840</v>
      </c>
      <c r="C1243" s="77" t="s">
        <v>1840</v>
      </c>
      <c r="D1243" s="78"/>
    </row>
    <row r="1244" spans="1:4" ht="13.5" customHeight="1">
      <c r="A1244" s="69" t="s">
        <v>1236</v>
      </c>
      <c r="B1244" s="77" t="s">
        <v>1841</v>
      </c>
      <c r="C1244" s="77" t="s">
        <v>1841</v>
      </c>
      <c r="D1244" s="78"/>
    </row>
    <row r="1245" spans="1:4" ht="13.5" customHeight="1">
      <c r="A1245" s="69" t="s">
        <v>1236</v>
      </c>
      <c r="B1245" s="77" t="s">
        <v>1842</v>
      </c>
      <c r="C1245" s="77" t="s">
        <v>1842</v>
      </c>
      <c r="D1245" s="78"/>
    </row>
    <row r="1246" spans="1:4" ht="15">
      <c r="A1246" s="69" t="s">
        <v>1236</v>
      </c>
      <c r="B1246" s="77" t="s">
        <v>1843</v>
      </c>
      <c r="C1246" s="77" t="s">
        <v>1843</v>
      </c>
      <c r="D1246" s="78"/>
    </row>
    <row r="1247" spans="1:4" ht="15">
      <c r="A1247" s="66" t="s">
        <v>1236</v>
      </c>
      <c r="B1247" s="77" t="s">
        <v>1844</v>
      </c>
      <c r="C1247" s="77" t="s">
        <v>1844</v>
      </c>
      <c r="D1247" s="78"/>
    </row>
    <row r="1248" spans="1:4" ht="15">
      <c r="A1248" s="66" t="s">
        <v>1236</v>
      </c>
      <c r="B1248" s="77" t="s">
        <v>1845</v>
      </c>
      <c r="C1248" s="77" t="s">
        <v>1845</v>
      </c>
      <c r="D1248" s="78"/>
    </row>
    <row r="1249" spans="1:4" ht="15">
      <c r="A1249" s="66" t="s">
        <v>1236</v>
      </c>
      <c r="B1249" s="84" t="s">
        <v>1846</v>
      </c>
      <c r="C1249" s="84" t="s">
        <v>1846</v>
      </c>
      <c r="D1249" s="85"/>
    </row>
    <row r="1250" spans="1:4" ht="15">
      <c r="A1250" s="66" t="s">
        <v>1236</v>
      </c>
      <c r="B1250" s="84" t="s">
        <v>1847</v>
      </c>
      <c r="C1250" s="84" t="s">
        <v>1847</v>
      </c>
      <c r="D1250" s="85"/>
    </row>
    <row r="1251" spans="1:4" ht="15">
      <c r="A1251" s="66" t="s">
        <v>1236</v>
      </c>
      <c r="B1251" s="84" t="s">
        <v>1848</v>
      </c>
      <c r="C1251" s="84" t="s">
        <v>1848</v>
      </c>
      <c r="D1251" s="85"/>
    </row>
    <row r="1252" spans="1:4" ht="15">
      <c r="A1252" s="66" t="s">
        <v>1236</v>
      </c>
      <c r="B1252" s="84" t="s">
        <v>1849</v>
      </c>
      <c r="C1252" s="84" t="s">
        <v>1849</v>
      </c>
      <c r="D1252" s="85"/>
    </row>
    <row r="1253" spans="1:4" ht="15.6" customHeight="1">
      <c r="A1253" s="66" t="s">
        <v>1236</v>
      </c>
      <c r="B1253" s="84" t="s">
        <v>1850</v>
      </c>
      <c r="C1253" s="84" t="s">
        <v>1850</v>
      </c>
      <c r="D1253" s="85"/>
    </row>
    <row r="1254" spans="1:4" ht="15">
      <c r="A1254" s="66" t="s">
        <v>1236</v>
      </c>
      <c r="B1254" s="84" t="s">
        <v>1851</v>
      </c>
      <c r="C1254" s="84" t="s">
        <v>1851</v>
      </c>
      <c r="D1254" s="85"/>
    </row>
    <row r="1255" spans="1:4" ht="15">
      <c r="A1255" s="66" t="s">
        <v>1236</v>
      </c>
      <c r="B1255" s="84" t="s">
        <v>1852</v>
      </c>
      <c r="C1255" s="84" t="s">
        <v>1852</v>
      </c>
      <c r="D1255" s="85"/>
    </row>
    <row r="1256" spans="1:4" ht="15">
      <c r="A1256" s="66" t="s">
        <v>1236</v>
      </c>
      <c r="B1256" s="84" t="s">
        <v>1853</v>
      </c>
      <c r="C1256" s="84" t="s">
        <v>1853</v>
      </c>
      <c r="D1256" s="85"/>
    </row>
    <row r="1257" spans="1:4" ht="15">
      <c r="A1257" s="66" t="s">
        <v>1236</v>
      </c>
      <c r="B1257" s="84" t="s">
        <v>1854</v>
      </c>
      <c r="C1257" s="84" t="s">
        <v>1854</v>
      </c>
      <c r="D1257" s="85"/>
    </row>
    <row r="1258" spans="1:4" ht="15">
      <c r="A1258" s="66" t="s">
        <v>1236</v>
      </c>
      <c r="B1258" s="84" t="s">
        <v>1855</v>
      </c>
      <c r="C1258" s="84" t="s">
        <v>1855</v>
      </c>
      <c r="D1258" s="85"/>
    </row>
    <row r="1259" spans="1:4" ht="15">
      <c r="A1259" s="66" t="s">
        <v>1236</v>
      </c>
      <c r="B1259" s="84" t="s">
        <v>1856</v>
      </c>
      <c r="C1259" s="84" t="s">
        <v>1856</v>
      </c>
      <c r="D1259" s="85"/>
    </row>
    <row r="1260" spans="1:4" ht="15">
      <c r="A1260" s="66" t="s">
        <v>1236</v>
      </c>
      <c r="B1260" s="84" t="s">
        <v>1857</v>
      </c>
      <c r="C1260" s="84" t="s">
        <v>1857</v>
      </c>
      <c r="D1260" s="85"/>
    </row>
    <row r="1261" spans="1:4" ht="15">
      <c r="A1261" s="66" t="s">
        <v>1236</v>
      </c>
      <c r="B1261" s="77" t="s">
        <v>1858</v>
      </c>
      <c r="C1261" s="77" t="s">
        <v>1858</v>
      </c>
      <c r="D1261" s="78"/>
    </row>
    <row r="1262" spans="1:4" ht="15">
      <c r="A1262" s="66" t="s">
        <v>1236</v>
      </c>
      <c r="B1262" s="77" t="s">
        <v>1859</v>
      </c>
      <c r="C1262" s="77" t="s">
        <v>1859</v>
      </c>
      <c r="D1262" s="78"/>
    </row>
    <row r="1263" spans="1:4" ht="15">
      <c r="A1263" s="66" t="s">
        <v>1236</v>
      </c>
      <c r="B1263" s="77" t="s">
        <v>1860</v>
      </c>
      <c r="C1263" s="77" t="s">
        <v>1860</v>
      </c>
      <c r="D1263" s="78"/>
    </row>
    <row r="1264" spans="1:4" ht="15">
      <c r="A1264" s="66" t="s">
        <v>1236</v>
      </c>
      <c r="B1264" s="77" t="s">
        <v>1861</v>
      </c>
      <c r="C1264" s="77" t="s">
        <v>1861</v>
      </c>
      <c r="D1264" s="78"/>
    </row>
    <row r="1265" spans="1:4" ht="15">
      <c r="A1265" s="66" t="s">
        <v>1236</v>
      </c>
      <c r="B1265" s="77" t="s">
        <v>1862</v>
      </c>
      <c r="C1265" s="77" t="s">
        <v>1862</v>
      </c>
      <c r="D1265" s="78"/>
    </row>
    <row r="1266" spans="1:4" ht="15">
      <c r="A1266" s="66" t="s">
        <v>1236</v>
      </c>
      <c r="B1266" s="77" t="s">
        <v>1863</v>
      </c>
      <c r="C1266" s="77" t="s">
        <v>1863</v>
      </c>
      <c r="D1266" s="78"/>
    </row>
    <row r="1267" spans="1:4" ht="15">
      <c r="A1267" s="66" t="s">
        <v>1236</v>
      </c>
      <c r="B1267" s="77" t="s">
        <v>1864</v>
      </c>
      <c r="C1267" s="77" t="s">
        <v>1864</v>
      </c>
      <c r="D1267" s="78"/>
    </row>
    <row r="1268" spans="1:4" ht="15">
      <c r="A1268" s="66" t="s">
        <v>1236</v>
      </c>
      <c r="B1268" s="77" t="s">
        <v>1865</v>
      </c>
      <c r="C1268" s="77" t="s">
        <v>1865</v>
      </c>
      <c r="D1268" s="78"/>
    </row>
    <row r="1269" spans="1:4" ht="15">
      <c r="A1269" s="66" t="s">
        <v>1236</v>
      </c>
      <c r="B1269" s="77" t="s">
        <v>1866</v>
      </c>
      <c r="C1269" s="77" t="s">
        <v>1866</v>
      </c>
      <c r="D1269" s="78"/>
    </row>
    <row r="1270" spans="1:4" ht="15">
      <c r="A1270" s="66" t="s">
        <v>1236</v>
      </c>
      <c r="B1270" s="77" t="s">
        <v>1867</v>
      </c>
      <c r="C1270" s="77" t="s">
        <v>1867</v>
      </c>
      <c r="D1270" s="78"/>
    </row>
    <row r="1271" spans="1:4" ht="15">
      <c r="A1271" s="66" t="s">
        <v>1236</v>
      </c>
      <c r="B1271" s="77" t="s">
        <v>1868</v>
      </c>
      <c r="C1271" s="77" t="s">
        <v>1868</v>
      </c>
      <c r="D1271" s="78"/>
    </row>
    <row r="1272" spans="1:4" ht="15">
      <c r="A1272" s="66" t="s">
        <v>1236</v>
      </c>
      <c r="B1272" s="77" t="s">
        <v>1869</v>
      </c>
      <c r="C1272" s="77" t="s">
        <v>1869</v>
      </c>
      <c r="D1272" s="78"/>
    </row>
    <row r="1273" spans="1:4" ht="15">
      <c r="A1273" s="66" t="s">
        <v>1236</v>
      </c>
      <c r="B1273" s="84" t="s">
        <v>1870</v>
      </c>
      <c r="C1273" s="84" t="s">
        <v>1870</v>
      </c>
      <c r="D1273" s="78"/>
    </row>
    <row r="1274" spans="1:4" ht="15">
      <c r="A1274" s="66" t="s">
        <v>1236</v>
      </c>
      <c r="B1274" s="77" t="s">
        <v>1871</v>
      </c>
      <c r="C1274" s="77" t="s">
        <v>1871</v>
      </c>
      <c r="D1274" s="78"/>
    </row>
    <row r="1275" spans="1:4" ht="15">
      <c r="A1275" s="66" t="s">
        <v>1236</v>
      </c>
      <c r="B1275" s="77" t="s">
        <v>1872</v>
      </c>
      <c r="C1275" s="77" t="s">
        <v>1872</v>
      </c>
      <c r="D1275" s="78"/>
    </row>
    <row r="1276" spans="1:4" ht="15">
      <c r="A1276" s="66" t="s">
        <v>1236</v>
      </c>
      <c r="B1276" s="77" t="s">
        <v>1873</v>
      </c>
      <c r="C1276" s="77" t="s">
        <v>1873</v>
      </c>
      <c r="D1276" s="78"/>
    </row>
    <row r="1277" spans="1:4" ht="15">
      <c r="A1277" s="66" t="s">
        <v>1236</v>
      </c>
      <c r="B1277" s="77" t="s">
        <v>1874</v>
      </c>
      <c r="C1277" s="77" t="s">
        <v>1874</v>
      </c>
      <c r="D1277" s="78"/>
    </row>
    <row r="1278" spans="1:4" ht="15">
      <c r="A1278" s="66" t="s">
        <v>1236</v>
      </c>
      <c r="B1278" s="77" t="s">
        <v>1875</v>
      </c>
      <c r="C1278" s="77" t="s">
        <v>1875</v>
      </c>
      <c r="D1278" s="78"/>
    </row>
    <row r="1279" spans="1:4" ht="15">
      <c r="A1279" s="66" t="s">
        <v>1236</v>
      </c>
      <c r="B1279" s="77" t="s">
        <v>1876</v>
      </c>
      <c r="C1279" s="77" t="s">
        <v>1876</v>
      </c>
      <c r="D1279" s="78"/>
    </row>
    <row r="1280" spans="1:4" ht="15">
      <c r="A1280" s="66" t="s">
        <v>1236</v>
      </c>
      <c r="B1280" s="77" t="s">
        <v>1877</v>
      </c>
      <c r="C1280" s="77" t="s">
        <v>1877</v>
      </c>
      <c r="D1280" s="78"/>
    </row>
    <row r="1281" spans="1:5" ht="15">
      <c r="A1281" s="66" t="s">
        <v>1236</v>
      </c>
      <c r="B1281" s="84" t="s">
        <v>1878</v>
      </c>
      <c r="C1281" s="84" t="s">
        <v>1878</v>
      </c>
      <c r="D1281" s="85"/>
    </row>
    <row r="1282" spans="1:5" ht="15">
      <c r="A1282" s="66" t="s">
        <v>1236</v>
      </c>
      <c r="B1282" s="84" t="s">
        <v>1879</v>
      </c>
      <c r="C1282" s="84" t="s">
        <v>1879</v>
      </c>
      <c r="D1282" s="85"/>
    </row>
    <row r="1283" spans="1:5" ht="15">
      <c r="A1283" s="66" t="s">
        <v>1236</v>
      </c>
      <c r="B1283" s="84" t="s">
        <v>1880</v>
      </c>
      <c r="C1283" s="84" t="s">
        <v>1880</v>
      </c>
      <c r="D1283" s="85"/>
    </row>
    <row r="1284" spans="1:5" ht="15">
      <c r="A1284" s="66" t="s">
        <v>1236</v>
      </c>
      <c r="B1284" s="84" t="s">
        <v>1881</v>
      </c>
      <c r="C1284" s="84" t="s">
        <v>1881</v>
      </c>
      <c r="D1284" s="85"/>
      <c r="E1284" s="85"/>
    </row>
    <row r="1285" spans="1:5" ht="15">
      <c r="A1285" s="66" t="s">
        <v>1236</v>
      </c>
      <c r="B1285" s="84" t="s">
        <v>1882</v>
      </c>
      <c r="C1285" s="84" t="s">
        <v>1882</v>
      </c>
      <c r="D1285" s="49"/>
    </row>
    <row r="1286" spans="1:5" ht="15">
      <c r="A1286" s="66" t="s">
        <v>1236</v>
      </c>
      <c r="B1286" s="84" t="s">
        <v>1883</v>
      </c>
      <c r="C1286" s="84" t="s">
        <v>1883</v>
      </c>
      <c r="D1286" s="85"/>
    </row>
    <row r="1287" spans="1:5" ht="15">
      <c r="A1287" s="66" t="s">
        <v>1237</v>
      </c>
      <c r="B1287" s="84" t="s">
        <v>1884</v>
      </c>
      <c r="C1287" s="84" t="s">
        <v>1884</v>
      </c>
      <c r="D1287" s="85"/>
    </row>
    <row r="1288" spans="1:5" ht="15">
      <c r="A1288" s="66" t="s">
        <v>1237</v>
      </c>
      <c r="B1288" s="84" t="s">
        <v>1885</v>
      </c>
      <c r="C1288" s="84" t="s">
        <v>1885</v>
      </c>
      <c r="D1288" s="85"/>
    </row>
    <row r="1289" spans="1:5" ht="15">
      <c r="A1289" s="66" t="s">
        <v>1237</v>
      </c>
      <c r="B1289" s="84" t="s">
        <v>1886</v>
      </c>
      <c r="C1289" s="84" t="s">
        <v>1886</v>
      </c>
      <c r="D1289" s="85"/>
    </row>
    <row r="1290" spans="1:5" ht="15">
      <c r="A1290" s="69" t="s">
        <v>1237</v>
      </c>
      <c r="B1290" s="77" t="s">
        <v>1887</v>
      </c>
      <c r="C1290" s="77" t="s">
        <v>1887</v>
      </c>
      <c r="D1290" s="78"/>
    </row>
    <row r="1291" spans="1:5" ht="15">
      <c r="A1291" s="66" t="s">
        <v>1237</v>
      </c>
      <c r="B1291" s="84" t="s">
        <v>1888</v>
      </c>
      <c r="C1291" s="84" t="s">
        <v>1888</v>
      </c>
      <c r="D1291" s="85"/>
    </row>
    <row r="1292" spans="1:5" ht="15">
      <c r="A1292" s="66" t="s">
        <v>1237</v>
      </c>
      <c r="B1292" s="84" t="s">
        <v>1889</v>
      </c>
      <c r="C1292" s="84" t="s">
        <v>1889</v>
      </c>
      <c r="D1292" s="85"/>
    </row>
    <row r="1293" spans="1:5" ht="15">
      <c r="A1293" s="66" t="s">
        <v>1237</v>
      </c>
      <c r="B1293" s="84" t="s">
        <v>1890</v>
      </c>
      <c r="C1293" s="84" t="s">
        <v>1890</v>
      </c>
      <c r="D1293" s="85"/>
    </row>
    <row r="1294" spans="1:5" ht="15">
      <c r="A1294" s="66" t="s">
        <v>1237</v>
      </c>
      <c r="B1294" s="77" t="s">
        <v>1891</v>
      </c>
      <c r="C1294" s="77" t="s">
        <v>1891</v>
      </c>
      <c r="D1294" s="85"/>
    </row>
    <row r="1295" spans="1:5" ht="15">
      <c r="A1295" s="66" t="s">
        <v>1237</v>
      </c>
      <c r="B1295" s="77" t="s">
        <v>1892</v>
      </c>
      <c r="C1295" s="77" t="s">
        <v>1892</v>
      </c>
      <c r="D1295" s="78"/>
    </row>
    <row r="1296" spans="1:5" ht="15">
      <c r="A1296" s="66" t="s">
        <v>1237</v>
      </c>
      <c r="B1296" s="84" t="s">
        <v>1893</v>
      </c>
      <c r="C1296" s="84" t="s">
        <v>1893</v>
      </c>
      <c r="D1296" s="78"/>
    </row>
    <row r="1297" spans="1:4" ht="15">
      <c r="A1297" s="66" t="s">
        <v>1237</v>
      </c>
      <c r="B1297" s="84" t="s">
        <v>1894</v>
      </c>
      <c r="C1297" s="84" t="s">
        <v>1894</v>
      </c>
      <c r="D1297" s="78"/>
    </row>
    <row r="1298" spans="1:4" ht="15">
      <c r="A1298" s="66" t="s">
        <v>1237</v>
      </c>
      <c r="B1298" s="84" t="s">
        <v>1895</v>
      </c>
      <c r="C1298" s="84" t="s">
        <v>1895</v>
      </c>
      <c r="D1298" s="78"/>
    </row>
    <row r="1299" spans="1:4" ht="15">
      <c r="A1299" s="66" t="s">
        <v>1237</v>
      </c>
      <c r="B1299" s="84" t="s">
        <v>1896</v>
      </c>
      <c r="C1299" s="84" t="s">
        <v>1896</v>
      </c>
      <c r="D1299" s="78"/>
    </row>
    <row r="1300" spans="1:4" ht="15">
      <c r="A1300" s="66" t="s">
        <v>1237</v>
      </c>
      <c r="B1300" s="84" t="s">
        <v>1897</v>
      </c>
      <c r="C1300" s="84" t="s">
        <v>1897</v>
      </c>
      <c r="D1300" s="78"/>
    </row>
    <row r="1301" spans="1:4" ht="15">
      <c r="A1301" s="66" t="s">
        <v>1237</v>
      </c>
      <c r="B1301" s="84" t="s">
        <v>1898</v>
      </c>
      <c r="C1301" s="84" t="s">
        <v>1898</v>
      </c>
      <c r="D1301" s="78"/>
    </row>
    <row r="1302" spans="1:4" ht="15">
      <c r="A1302" s="66" t="s">
        <v>1237</v>
      </c>
      <c r="B1302" s="84" t="s">
        <v>1899</v>
      </c>
      <c r="C1302" s="84" t="s">
        <v>1899</v>
      </c>
      <c r="D1302" s="78"/>
    </row>
    <row r="1303" spans="1:4" ht="15">
      <c r="A1303" s="66" t="s">
        <v>1237</v>
      </c>
      <c r="B1303" s="77" t="s">
        <v>1900</v>
      </c>
      <c r="C1303" s="77" t="s">
        <v>1900</v>
      </c>
      <c r="D1303" s="78"/>
    </row>
    <row r="1304" spans="1:4" ht="15">
      <c r="A1304" s="66" t="s">
        <v>1237</v>
      </c>
      <c r="B1304" s="84" t="s">
        <v>1901</v>
      </c>
      <c r="C1304" s="84" t="s">
        <v>1901</v>
      </c>
      <c r="D1304" s="78"/>
    </row>
    <row r="1305" spans="1:4" ht="15">
      <c r="A1305" s="66" t="s">
        <v>1237</v>
      </c>
      <c r="B1305" s="84" t="s">
        <v>1902</v>
      </c>
      <c r="C1305" s="84" t="s">
        <v>1902</v>
      </c>
      <c r="D1305" s="78"/>
    </row>
    <row r="1306" spans="1:4" ht="15">
      <c r="A1306" s="66" t="s">
        <v>1237</v>
      </c>
      <c r="B1306" s="84" t="s">
        <v>1903</v>
      </c>
      <c r="C1306" s="84" t="s">
        <v>1903</v>
      </c>
      <c r="D1306" s="78"/>
    </row>
    <row r="1307" spans="1:4" ht="15">
      <c r="A1307" s="66" t="s">
        <v>1237</v>
      </c>
      <c r="B1307" s="77" t="s">
        <v>1904</v>
      </c>
      <c r="C1307" s="77" t="s">
        <v>1904</v>
      </c>
      <c r="D1307" s="78"/>
    </row>
    <row r="1308" spans="1:4" ht="15">
      <c r="A1308" s="66" t="s">
        <v>1237</v>
      </c>
      <c r="B1308" s="77" t="s">
        <v>1905</v>
      </c>
      <c r="C1308" s="77" t="s">
        <v>1905</v>
      </c>
      <c r="D1308" s="78"/>
    </row>
    <row r="1309" spans="1:4" ht="15">
      <c r="A1309" s="66" t="s">
        <v>1237</v>
      </c>
      <c r="B1309" s="84" t="s">
        <v>1906</v>
      </c>
      <c r="C1309" s="84" t="s">
        <v>1906</v>
      </c>
      <c r="D1309" s="78"/>
    </row>
    <row r="1310" spans="1:4" ht="15">
      <c r="A1310" s="66" t="s">
        <v>1237</v>
      </c>
      <c r="B1310" s="84" t="s">
        <v>1907</v>
      </c>
      <c r="C1310" s="84" t="s">
        <v>1907</v>
      </c>
      <c r="D1310" s="78"/>
    </row>
    <row r="1311" spans="1:4" ht="15">
      <c r="A1311" s="66" t="s">
        <v>1237</v>
      </c>
      <c r="B1311" s="84" t="s">
        <v>1908</v>
      </c>
      <c r="C1311" s="84" t="s">
        <v>1908</v>
      </c>
      <c r="D1311" s="78"/>
    </row>
    <row r="1312" spans="1:4" ht="15">
      <c r="A1312" s="66" t="s">
        <v>108</v>
      </c>
      <c r="B1312" s="84" t="s">
        <v>507</v>
      </c>
      <c r="C1312" s="84" t="s">
        <v>507</v>
      </c>
      <c r="D1312" s="80"/>
    </row>
    <row r="1313" spans="1:5" ht="15">
      <c r="A1313" s="66" t="s">
        <v>108</v>
      </c>
      <c r="B1313" s="84" t="s">
        <v>508</v>
      </c>
      <c r="C1313" s="84" t="s">
        <v>508</v>
      </c>
      <c r="D1313" s="80"/>
    </row>
    <row r="1314" spans="1:5" ht="15">
      <c r="A1314" s="66" t="s">
        <v>108</v>
      </c>
      <c r="B1314" s="77" t="s">
        <v>109</v>
      </c>
      <c r="C1314" s="77" t="s">
        <v>109</v>
      </c>
      <c r="D1314" s="84" t="s">
        <v>513</v>
      </c>
      <c r="E1314" s="50" t="s">
        <v>1909</v>
      </c>
    </row>
    <row r="1315" spans="1:5" ht="15">
      <c r="A1315" s="69" t="s">
        <v>108</v>
      </c>
      <c r="B1315" s="127" t="s">
        <v>117</v>
      </c>
      <c r="C1315" s="127" t="s">
        <v>117</v>
      </c>
      <c r="D1315" s="80"/>
    </row>
    <row r="1316" spans="1:5" ht="15">
      <c r="A1316" s="69" t="s">
        <v>108</v>
      </c>
      <c r="B1316" s="127" t="s">
        <v>509</v>
      </c>
      <c r="C1316" s="127" t="s">
        <v>509</v>
      </c>
      <c r="D1316" s="80"/>
    </row>
    <row r="1317" spans="1:5" ht="15">
      <c r="A1317" s="69" t="s">
        <v>108</v>
      </c>
      <c r="B1317" s="127" t="s">
        <v>510</v>
      </c>
      <c r="C1317" s="127" t="s">
        <v>510</v>
      </c>
      <c r="D1317" s="80"/>
    </row>
    <row r="1318" spans="1:5" ht="15">
      <c r="A1318" s="69" t="s">
        <v>108</v>
      </c>
      <c r="B1318" s="127" t="s">
        <v>511</v>
      </c>
      <c r="C1318" s="127" t="s">
        <v>511</v>
      </c>
      <c r="D1318" s="80"/>
    </row>
    <row r="1319" spans="1:5" ht="15">
      <c r="A1319" s="69" t="s">
        <v>108</v>
      </c>
      <c r="B1319" s="127" t="s">
        <v>512</v>
      </c>
      <c r="C1319" s="127" t="s">
        <v>512</v>
      </c>
      <c r="D1319" s="80"/>
    </row>
    <row r="1320" spans="1:5" ht="16.350000000000001" customHeight="1">
      <c r="A1320" s="69" t="s">
        <v>108</v>
      </c>
      <c r="B1320" s="84" t="s">
        <v>513</v>
      </c>
      <c r="C1320" s="84" t="s">
        <v>513</v>
      </c>
      <c r="D1320" s="80"/>
    </row>
    <row r="1321" spans="1:5" ht="16.5" customHeight="1">
      <c r="A1321" s="69" t="s">
        <v>108</v>
      </c>
      <c r="B1321" s="77" t="s">
        <v>309</v>
      </c>
      <c r="C1321" s="77" t="s">
        <v>309</v>
      </c>
      <c r="D1321" s="80"/>
    </row>
    <row r="1322" spans="1:5" ht="19.350000000000001" customHeight="1">
      <c r="A1322" s="69" t="s">
        <v>760</v>
      </c>
      <c r="B1322" s="77" t="s">
        <v>160</v>
      </c>
      <c r="C1322" s="77" t="s">
        <v>160</v>
      </c>
      <c r="D1322" s="78"/>
    </row>
    <row r="1323" spans="1:5" ht="13.35" customHeight="1">
      <c r="A1323" s="66" t="s">
        <v>760</v>
      </c>
      <c r="B1323" s="84" t="s">
        <v>161</v>
      </c>
      <c r="C1323" s="84" t="s">
        <v>161</v>
      </c>
      <c r="D1323" s="85"/>
    </row>
    <row r="1324" spans="1:5" ht="16.350000000000001" customHeight="1">
      <c r="A1324" s="66" t="s">
        <v>65</v>
      </c>
      <c r="B1324" s="84" t="s">
        <v>1910</v>
      </c>
      <c r="C1324" s="84" t="s">
        <v>1910</v>
      </c>
      <c r="D1324" s="85"/>
    </row>
    <row r="1325" spans="1:5" ht="15" customHeight="1">
      <c r="A1325" s="66" t="s">
        <v>65</v>
      </c>
      <c r="B1325" s="77" t="s">
        <v>1911</v>
      </c>
      <c r="C1325" s="77" t="s">
        <v>1911</v>
      </c>
      <c r="D1325" s="78"/>
    </row>
    <row r="1326" spans="1:5" ht="15">
      <c r="A1326" s="66" t="s">
        <v>65</v>
      </c>
      <c r="B1326" s="77" t="s">
        <v>1912</v>
      </c>
      <c r="C1326" s="77" t="s">
        <v>1912</v>
      </c>
      <c r="D1326" s="78"/>
    </row>
    <row r="1327" spans="1:5" ht="15">
      <c r="A1327" s="66" t="s">
        <v>743</v>
      </c>
      <c r="B1327" s="84" t="s">
        <v>744</v>
      </c>
      <c r="C1327" s="66" t="s">
        <v>744</v>
      </c>
      <c r="D1327" s="85"/>
    </row>
    <row r="1328" spans="1:5" ht="15">
      <c r="A1328" s="69" t="s">
        <v>743</v>
      </c>
      <c r="B1328" s="77" t="s">
        <v>745</v>
      </c>
      <c r="C1328" s="69" t="s">
        <v>745</v>
      </c>
      <c r="D1328" s="78"/>
    </row>
    <row r="1329" spans="1:4" ht="15">
      <c r="A1329" s="69" t="s">
        <v>563</v>
      </c>
      <c r="B1329" s="78" t="s">
        <v>564</v>
      </c>
      <c r="C1329" s="78" t="s">
        <v>564</v>
      </c>
      <c r="D1329" s="80"/>
    </row>
    <row r="1330" spans="1:4" ht="15">
      <c r="A1330" s="69" t="s">
        <v>563</v>
      </c>
      <c r="B1330" s="78" t="s">
        <v>565</v>
      </c>
      <c r="C1330" s="78" t="s">
        <v>565</v>
      </c>
      <c r="D1330" s="80"/>
    </row>
    <row r="1331" spans="1:4" ht="15">
      <c r="A1331" s="69" t="s">
        <v>563</v>
      </c>
      <c r="B1331" s="78" t="s">
        <v>566</v>
      </c>
      <c r="C1331" s="78" t="s">
        <v>566</v>
      </c>
      <c r="D1331" s="80"/>
    </row>
    <row r="1332" spans="1:4" ht="15">
      <c r="A1332" s="69" t="s">
        <v>1238</v>
      </c>
      <c r="B1332" s="77" t="s">
        <v>706</v>
      </c>
      <c r="C1332" s="69" t="s">
        <v>706</v>
      </c>
      <c r="D1332" s="80"/>
    </row>
    <row r="1333" spans="1:4" ht="15">
      <c r="A1333" s="69" t="s">
        <v>1238</v>
      </c>
      <c r="B1333" s="77" t="s">
        <v>707</v>
      </c>
      <c r="C1333" s="69" t="s">
        <v>707</v>
      </c>
      <c r="D1333" s="80"/>
    </row>
    <row r="1334" spans="1:4" ht="15">
      <c r="A1334" s="69" t="s">
        <v>1238</v>
      </c>
      <c r="B1334" s="77" t="s">
        <v>1913</v>
      </c>
      <c r="C1334" s="77" t="s">
        <v>1913</v>
      </c>
      <c r="D1334" s="80"/>
    </row>
    <row r="1335" spans="1:4" ht="15">
      <c r="A1335" s="69" t="s">
        <v>1238</v>
      </c>
      <c r="B1335" s="77" t="s">
        <v>1914</v>
      </c>
      <c r="C1335" s="77" t="s">
        <v>1914</v>
      </c>
      <c r="D1335" s="80"/>
    </row>
    <row r="1336" spans="1:4" ht="15">
      <c r="A1336" s="69" t="s">
        <v>712</v>
      </c>
      <c r="B1336" s="79" t="s">
        <v>7</v>
      </c>
      <c r="C1336" s="79" t="s">
        <v>7</v>
      </c>
      <c r="D1336" s="80"/>
    </row>
    <row r="1337" spans="1:4" ht="15">
      <c r="A1337" s="69" t="s">
        <v>712</v>
      </c>
      <c r="B1337" s="79" t="s">
        <v>2103</v>
      </c>
      <c r="C1337" s="79" t="s">
        <v>2103</v>
      </c>
      <c r="D1337" s="80"/>
    </row>
    <row r="1338" spans="1:4" ht="15">
      <c r="A1338" s="69" t="s">
        <v>712</v>
      </c>
      <c r="B1338" s="79" t="s">
        <v>713</v>
      </c>
      <c r="C1338" s="79" t="s">
        <v>713</v>
      </c>
      <c r="D1338" s="80"/>
    </row>
    <row r="1339" spans="1:4" ht="15">
      <c r="A1339" s="69" t="s">
        <v>712</v>
      </c>
      <c r="B1339" s="79" t="s">
        <v>714</v>
      </c>
      <c r="C1339" s="79" t="s">
        <v>714</v>
      </c>
      <c r="D1339" s="80"/>
    </row>
    <row r="1340" spans="1:4" ht="15">
      <c r="A1340" s="69" t="s">
        <v>712</v>
      </c>
      <c r="B1340" s="79" t="s">
        <v>470</v>
      </c>
      <c r="C1340" s="79" t="s">
        <v>470</v>
      </c>
      <c r="D1340" s="80"/>
    </row>
    <row r="1341" spans="1:4" ht="15">
      <c r="A1341" s="66" t="s">
        <v>759</v>
      </c>
      <c r="B1341" s="77" t="s">
        <v>757</v>
      </c>
      <c r="C1341" s="77" t="s">
        <v>757</v>
      </c>
      <c r="D1341" s="78"/>
    </row>
    <row r="1342" spans="1:4" ht="15">
      <c r="A1342" s="66" t="s">
        <v>759</v>
      </c>
      <c r="B1342" s="77" t="s">
        <v>758</v>
      </c>
      <c r="C1342" s="77" t="s">
        <v>758</v>
      </c>
      <c r="D1342" s="78"/>
    </row>
    <row r="1343" spans="1:4" ht="15">
      <c r="A1343" s="66" t="s">
        <v>759</v>
      </c>
      <c r="B1343" s="77" t="s">
        <v>585</v>
      </c>
      <c r="C1343" s="77" t="s">
        <v>585</v>
      </c>
      <c r="D1343" s="78"/>
    </row>
    <row r="1344" spans="1:4" ht="15">
      <c r="A1344" s="66" t="s">
        <v>258</v>
      </c>
      <c r="B1344" s="79" t="s">
        <v>669</v>
      </c>
      <c r="C1344" s="79" t="s">
        <v>669</v>
      </c>
      <c r="D1344" s="80"/>
    </row>
    <row r="1345" spans="1:5" ht="15">
      <c r="A1345" s="66" t="s">
        <v>258</v>
      </c>
      <c r="B1345" s="79" t="s">
        <v>670</v>
      </c>
      <c r="C1345" s="79" t="s">
        <v>670</v>
      </c>
      <c r="D1345" s="80"/>
    </row>
    <row r="1346" spans="1:5" ht="15">
      <c r="A1346" s="66" t="s">
        <v>258</v>
      </c>
      <c r="B1346" s="79" t="s">
        <v>671</v>
      </c>
      <c r="C1346" s="79" t="s">
        <v>671</v>
      </c>
      <c r="D1346" s="80"/>
    </row>
    <row r="1347" spans="1:5" ht="15">
      <c r="A1347" s="66" t="s">
        <v>258</v>
      </c>
      <c r="B1347" s="79" t="s">
        <v>672</v>
      </c>
      <c r="C1347" s="79" t="s">
        <v>672</v>
      </c>
      <c r="D1347" s="80"/>
    </row>
    <row r="1348" spans="1:5" ht="15">
      <c r="A1348" s="66" t="s">
        <v>258</v>
      </c>
      <c r="B1348" s="79" t="s">
        <v>673</v>
      </c>
      <c r="C1348" s="79" t="s">
        <v>673</v>
      </c>
      <c r="D1348" s="80"/>
    </row>
    <row r="1349" spans="1:5" ht="15">
      <c r="A1349" s="66" t="s">
        <v>258</v>
      </c>
      <c r="B1349" s="79" t="s">
        <v>674</v>
      </c>
      <c r="C1349" s="79" t="s">
        <v>674</v>
      </c>
      <c r="D1349" s="80"/>
    </row>
    <row r="1350" spans="1:5" ht="15">
      <c r="A1350" s="66" t="s">
        <v>258</v>
      </c>
      <c r="B1350" s="79" t="s">
        <v>675</v>
      </c>
      <c r="C1350" s="79" t="s">
        <v>675</v>
      </c>
      <c r="D1350" s="80"/>
    </row>
    <row r="1351" spans="1:5" ht="15">
      <c r="A1351" s="66" t="s">
        <v>844</v>
      </c>
      <c r="B1351" s="77" t="s">
        <v>845</v>
      </c>
      <c r="C1351" s="77" t="s">
        <v>845</v>
      </c>
      <c r="D1351" s="78"/>
    </row>
    <row r="1352" spans="1:5" ht="15">
      <c r="A1352" s="66" t="s">
        <v>844</v>
      </c>
      <c r="B1352" s="77" t="s">
        <v>846</v>
      </c>
      <c r="C1352" s="77" t="s">
        <v>846</v>
      </c>
      <c r="D1352" s="78"/>
    </row>
    <row r="1353" spans="1:5" ht="15">
      <c r="A1353" s="66" t="s">
        <v>844</v>
      </c>
      <c r="B1353" s="77" t="s">
        <v>832</v>
      </c>
      <c r="C1353" s="77" t="s">
        <v>832</v>
      </c>
      <c r="D1353" s="78"/>
    </row>
    <row r="1354" spans="1:5" ht="15">
      <c r="A1354" s="66" t="s">
        <v>844</v>
      </c>
      <c r="B1354" s="77" t="s">
        <v>833</v>
      </c>
      <c r="C1354" s="77" t="s">
        <v>833</v>
      </c>
      <c r="D1354" s="78"/>
    </row>
    <row r="1355" spans="1:5" ht="15">
      <c r="A1355" s="66" t="s">
        <v>768</v>
      </c>
      <c r="B1355" s="77" t="s">
        <v>769</v>
      </c>
      <c r="C1355" s="77" t="s">
        <v>769</v>
      </c>
      <c r="D1355" s="90"/>
      <c r="E1355" s="86"/>
    </row>
    <row r="1356" spans="1:5" ht="15">
      <c r="A1356" s="70" t="s">
        <v>768</v>
      </c>
      <c r="B1356" s="91" t="s">
        <v>770</v>
      </c>
      <c r="C1356" s="91" t="s">
        <v>770</v>
      </c>
      <c r="D1356" s="92"/>
      <c r="E1356" s="87"/>
    </row>
    <row r="1357" spans="1:5" ht="15">
      <c r="A1357" s="66" t="s">
        <v>796</v>
      </c>
      <c r="B1357" s="77" t="s">
        <v>550</v>
      </c>
      <c r="C1357" s="77" t="s">
        <v>550</v>
      </c>
      <c r="D1357" s="78"/>
    </row>
    <row r="1358" spans="1:5" ht="15">
      <c r="A1358" s="66" t="s">
        <v>796</v>
      </c>
      <c r="B1358" s="77" t="s">
        <v>551</v>
      </c>
      <c r="C1358" s="77" t="s">
        <v>551</v>
      </c>
      <c r="D1358" s="78"/>
    </row>
    <row r="1359" spans="1:5" ht="15">
      <c r="A1359" s="66" t="s">
        <v>796</v>
      </c>
      <c r="B1359" s="77" t="s">
        <v>546</v>
      </c>
      <c r="C1359" s="77" t="s">
        <v>546</v>
      </c>
      <c r="D1359" s="78"/>
    </row>
    <row r="1360" spans="1:5" ht="15">
      <c r="A1360" s="66" t="s">
        <v>796</v>
      </c>
      <c r="B1360" s="77" t="s">
        <v>548</v>
      </c>
      <c r="C1360" s="77" t="s">
        <v>548</v>
      </c>
      <c r="D1360" s="78"/>
    </row>
    <row r="1361" spans="1:5" ht="15">
      <c r="A1361" s="66" t="s">
        <v>796</v>
      </c>
      <c r="B1361" s="77" t="s">
        <v>1915</v>
      </c>
      <c r="C1361" s="77" t="s">
        <v>1915</v>
      </c>
      <c r="D1361" s="78"/>
    </row>
    <row r="1362" spans="1:5" ht="15">
      <c r="A1362" s="66" t="s">
        <v>796</v>
      </c>
      <c r="B1362" s="77" t="s">
        <v>1916</v>
      </c>
      <c r="C1362" s="77" t="s">
        <v>1916</v>
      </c>
      <c r="D1362" s="78"/>
    </row>
    <row r="1363" spans="1:5" ht="15">
      <c r="A1363" s="69" t="s">
        <v>811</v>
      </c>
      <c r="B1363" s="79" t="s">
        <v>688</v>
      </c>
      <c r="C1363" s="79" t="s">
        <v>688</v>
      </c>
      <c r="D1363" s="80"/>
    </row>
    <row r="1364" spans="1:5" ht="15">
      <c r="A1364" s="66" t="s">
        <v>811</v>
      </c>
      <c r="B1364" s="82" t="s">
        <v>689</v>
      </c>
      <c r="C1364" s="82" t="s">
        <v>689</v>
      </c>
      <c r="D1364" s="83"/>
    </row>
    <row r="1365" spans="1:5" ht="15">
      <c r="A1365" s="69" t="s">
        <v>811</v>
      </c>
      <c r="B1365" s="79" t="s">
        <v>690</v>
      </c>
      <c r="C1365" s="79" t="s">
        <v>690</v>
      </c>
      <c r="D1365" s="80"/>
    </row>
    <row r="1366" spans="1:5" ht="13.5" customHeight="1">
      <c r="A1366" s="69" t="s">
        <v>811</v>
      </c>
      <c r="B1366" s="79" t="s">
        <v>692</v>
      </c>
      <c r="C1366" s="79" t="s">
        <v>692</v>
      </c>
      <c r="D1366" s="80"/>
    </row>
    <row r="1367" spans="1:5" ht="15">
      <c r="A1367" s="66" t="s">
        <v>811</v>
      </c>
      <c r="B1367" s="82" t="s">
        <v>693</v>
      </c>
      <c r="C1367" s="82" t="s">
        <v>693</v>
      </c>
      <c r="D1367" s="83"/>
    </row>
    <row r="1368" spans="1:5" ht="15">
      <c r="A1368" s="69" t="s">
        <v>811</v>
      </c>
      <c r="B1368" s="79" t="s">
        <v>694</v>
      </c>
      <c r="C1368" s="79" t="s">
        <v>694</v>
      </c>
      <c r="D1368" s="80"/>
    </row>
    <row r="1369" spans="1:5" ht="15">
      <c r="A1369" s="69" t="s">
        <v>811</v>
      </c>
      <c r="B1369" s="79" t="s">
        <v>695</v>
      </c>
      <c r="C1369" s="79" t="s">
        <v>695</v>
      </c>
      <c r="D1369" s="80"/>
    </row>
    <row r="1370" spans="1:5" ht="15">
      <c r="A1370" s="69" t="s">
        <v>749</v>
      </c>
      <c r="B1370" s="77" t="s">
        <v>473</v>
      </c>
      <c r="C1370" s="77" t="s">
        <v>748</v>
      </c>
      <c r="D1370" s="78"/>
    </row>
    <row r="1371" spans="1:5" ht="15">
      <c r="A1371" s="66" t="s">
        <v>749</v>
      </c>
      <c r="B1371" s="84" t="s">
        <v>2082</v>
      </c>
      <c r="C1371" s="84" t="s">
        <v>746</v>
      </c>
      <c r="D1371" s="85"/>
    </row>
    <row r="1372" spans="1:5" ht="15">
      <c r="A1372" s="69" t="s">
        <v>749</v>
      </c>
      <c r="B1372" s="77" t="s">
        <v>747</v>
      </c>
      <c r="C1372" s="77" t="s">
        <v>747</v>
      </c>
      <c r="D1372" s="78"/>
    </row>
    <row r="1373" spans="1:5" ht="15">
      <c r="A1373" s="69" t="s">
        <v>749</v>
      </c>
      <c r="B1373" s="77" t="s">
        <v>1917</v>
      </c>
      <c r="C1373" s="77" t="s">
        <v>1917</v>
      </c>
      <c r="D1373" s="78"/>
      <c r="E1373" s="49"/>
    </row>
    <row r="1374" spans="1:5" ht="15">
      <c r="A1374" s="69" t="s">
        <v>749</v>
      </c>
      <c r="B1374" s="77" t="s">
        <v>1918</v>
      </c>
      <c r="C1374" s="77" t="s">
        <v>1918</v>
      </c>
      <c r="D1374" s="78"/>
    </row>
    <row r="1375" spans="1:5" ht="15">
      <c r="A1375" s="69" t="s">
        <v>749</v>
      </c>
      <c r="B1375" s="77" t="s">
        <v>389</v>
      </c>
      <c r="C1375" s="77" t="s">
        <v>389</v>
      </c>
      <c r="D1375" s="78"/>
    </row>
    <row r="1376" spans="1:5" ht="15">
      <c r="A1376" s="69" t="s">
        <v>749</v>
      </c>
      <c r="B1376" s="77" t="s">
        <v>110</v>
      </c>
      <c r="C1376" s="77" t="s">
        <v>110</v>
      </c>
      <c r="D1376" s="78"/>
    </row>
    <row r="1377" spans="1:4" ht="15">
      <c r="A1377" s="71" t="s">
        <v>587</v>
      </c>
      <c r="B1377" s="79" t="s">
        <v>458</v>
      </c>
      <c r="C1377" s="79" t="s">
        <v>458</v>
      </c>
      <c r="D1377" s="80"/>
    </row>
    <row r="1378" spans="1:4" ht="15">
      <c r="A1378" s="96" t="s">
        <v>587</v>
      </c>
      <c r="B1378" s="82" t="s">
        <v>589</v>
      </c>
      <c r="C1378" s="82" t="s">
        <v>589</v>
      </c>
      <c r="D1378" s="83"/>
    </row>
    <row r="1379" spans="1:4" ht="15">
      <c r="A1379" s="71" t="s">
        <v>587</v>
      </c>
      <c r="B1379" s="79" t="s">
        <v>590</v>
      </c>
      <c r="C1379" s="79" t="s">
        <v>590</v>
      </c>
      <c r="D1379" s="80"/>
    </row>
    <row r="1380" spans="1:4" ht="15">
      <c r="A1380" s="71" t="s">
        <v>587</v>
      </c>
      <c r="B1380" s="79" t="s">
        <v>591</v>
      </c>
      <c r="C1380" s="79" t="s">
        <v>591</v>
      </c>
      <c r="D1380" s="80"/>
    </row>
    <row r="1381" spans="1:4" ht="15">
      <c r="A1381" s="71" t="s">
        <v>587</v>
      </c>
      <c r="B1381" s="77" t="s">
        <v>592</v>
      </c>
      <c r="C1381" s="77" t="s">
        <v>592</v>
      </c>
      <c r="D1381" s="80"/>
    </row>
    <row r="1382" spans="1:4" ht="15">
      <c r="A1382" s="66" t="s">
        <v>593</v>
      </c>
      <c r="B1382" s="82" t="s">
        <v>594</v>
      </c>
      <c r="C1382" s="82" t="s">
        <v>594</v>
      </c>
      <c r="D1382" s="83"/>
    </row>
    <row r="1383" spans="1:4" ht="15">
      <c r="A1383" s="69" t="s">
        <v>593</v>
      </c>
      <c r="B1383" s="79" t="s">
        <v>595</v>
      </c>
      <c r="C1383" s="79" t="s">
        <v>595</v>
      </c>
      <c r="D1383" s="80"/>
    </row>
    <row r="1384" spans="1:4" ht="15">
      <c r="A1384" s="69" t="s">
        <v>593</v>
      </c>
      <c r="B1384" s="79" t="s">
        <v>596</v>
      </c>
      <c r="C1384" s="79" t="s">
        <v>596</v>
      </c>
      <c r="D1384" s="80"/>
    </row>
    <row r="1385" spans="1:4" ht="15">
      <c r="A1385" s="66" t="s">
        <v>593</v>
      </c>
      <c r="B1385" s="82" t="s">
        <v>597</v>
      </c>
      <c r="C1385" s="82" t="s">
        <v>597</v>
      </c>
      <c r="D1385" s="83"/>
    </row>
    <row r="1386" spans="1:4" ht="15">
      <c r="A1386" s="69" t="s">
        <v>593</v>
      </c>
      <c r="B1386" s="79" t="s">
        <v>105</v>
      </c>
      <c r="C1386" s="79" t="s">
        <v>105</v>
      </c>
      <c r="D1386" s="80"/>
    </row>
    <row r="1387" spans="1:4" ht="15">
      <c r="A1387" s="69" t="s">
        <v>708</v>
      </c>
      <c r="B1387" s="79" t="s">
        <v>296</v>
      </c>
      <c r="C1387" s="79" t="s">
        <v>296</v>
      </c>
      <c r="D1387" s="80"/>
    </row>
    <row r="1388" spans="1:4" ht="15">
      <c r="A1388" s="69" t="s">
        <v>708</v>
      </c>
      <c r="B1388" s="79" t="s">
        <v>679</v>
      </c>
      <c r="C1388" s="79" t="s">
        <v>679</v>
      </c>
      <c r="D1388" s="80"/>
    </row>
    <row r="1389" spans="1:4" ht="15">
      <c r="A1389" s="69" t="s">
        <v>708</v>
      </c>
      <c r="B1389" s="79" t="s">
        <v>680</v>
      </c>
      <c r="C1389" s="79" t="s">
        <v>680</v>
      </c>
      <c r="D1389" s="80"/>
    </row>
    <row r="1390" spans="1:4" ht="15">
      <c r="A1390" s="69" t="s">
        <v>708</v>
      </c>
      <c r="B1390" s="79" t="s">
        <v>709</v>
      </c>
      <c r="C1390" s="79" t="s">
        <v>709</v>
      </c>
      <c r="D1390" s="80"/>
    </row>
    <row r="1391" spans="1:4" ht="15">
      <c r="A1391" s="69" t="s">
        <v>708</v>
      </c>
      <c r="B1391" s="79" t="s">
        <v>610</v>
      </c>
      <c r="C1391" s="79" t="s">
        <v>610</v>
      </c>
      <c r="D1391" s="80"/>
    </row>
    <row r="1392" spans="1:4" ht="15">
      <c r="A1392" s="69" t="s">
        <v>708</v>
      </c>
      <c r="B1392" s="79" t="s">
        <v>132</v>
      </c>
      <c r="C1392" s="79" t="s">
        <v>132</v>
      </c>
      <c r="D1392" s="80"/>
    </row>
    <row r="1393" spans="1:4" ht="15">
      <c r="A1393" s="69" t="s">
        <v>708</v>
      </c>
      <c r="B1393" s="79" t="s">
        <v>133</v>
      </c>
      <c r="C1393" s="79" t="s">
        <v>133</v>
      </c>
      <c r="D1393" s="80"/>
    </row>
    <row r="1394" spans="1:4" ht="15">
      <c r="A1394" s="69" t="s">
        <v>708</v>
      </c>
      <c r="B1394" s="79" t="s">
        <v>609</v>
      </c>
      <c r="C1394" s="79" t="s">
        <v>609</v>
      </c>
      <c r="D1394" s="80"/>
    </row>
    <row r="1395" spans="1:4" ht="15">
      <c r="A1395" s="69" t="s">
        <v>708</v>
      </c>
      <c r="B1395" s="79" t="s">
        <v>710</v>
      </c>
      <c r="C1395" s="79" t="s">
        <v>710</v>
      </c>
      <c r="D1395" s="80"/>
    </row>
    <row r="1396" spans="1:4" ht="15">
      <c r="A1396" s="69" t="s">
        <v>708</v>
      </c>
      <c r="B1396" s="79" t="s">
        <v>711</v>
      </c>
      <c r="C1396" s="79" t="s">
        <v>711</v>
      </c>
      <c r="D1396" s="80"/>
    </row>
    <row r="1397" spans="1:4" ht="15">
      <c r="A1397" s="69" t="s">
        <v>733</v>
      </c>
      <c r="B1397" s="93" t="s">
        <v>141</v>
      </c>
      <c r="C1397" s="93" t="s">
        <v>141</v>
      </c>
      <c r="D1397" s="78"/>
    </row>
    <row r="1398" spans="1:4" ht="15">
      <c r="A1398" s="69" t="s">
        <v>733</v>
      </c>
      <c r="B1398" s="93" t="s">
        <v>474</v>
      </c>
      <c r="C1398" s="93" t="s">
        <v>474</v>
      </c>
      <c r="D1398" s="78"/>
    </row>
    <row r="1399" spans="1:4" ht="15">
      <c r="A1399" s="69" t="s">
        <v>733</v>
      </c>
      <c r="B1399" s="93" t="s">
        <v>518</v>
      </c>
      <c r="C1399" s="93" t="s">
        <v>518</v>
      </c>
      <c r="D1399" s="78"/>
    </row>
    <row r="1400" spans="1:4" ht="15">
      <c r="A1400" s="69" t="s">
        <v>733</v>
      </c>
      <c r="B1400" s="77" t="s">
        <v>118</v>
      </c>
      <c r="C1400" s="77" t="s">
        <v>118</v>
      </c>
      <c r="D1400" s="78"/>
    </row>
    <row r="1401" spans="1:4" ht="15">
      <c r="A1401" s="69" t="s">
        <v>733</v>
      </c>
      <c r="B1401" s="77" t="s">
        <v>137</v>
      </c>
      <c r="C1401" s="77" t="s">
        <v>137</v>
      </c>
      <c r="D1401" s="78"/>
    </row>
    <row r="1402" spans="1:4" ht="15">
      <c r="A1402" s="69" t="s">
        <v>733</v>
      </c>
      <c r="B1402" s="77" t="s">
        <v>136</v>
      </c>
      <c r="C1402" s="77" t="s">
        <v>136</v>
      </c>
      <c r="D1402" s="78"/>
    </row>
    <row r="1403" spans="1:4" ht="15">
      <c r="A1403" s="69" t="s">
        <v>733</v>
      </c>
      <c r="B1403" s="77" t="s">
        <v>734</v>
      </c>
      <c r="C1403" s="77" t="s">
        <v>734</v>
      </c>
      <c r="D1403" s="78"/>
    </row>
    <row r="1404" spans="1:4" ht="15">
      <c r="A1404" s="69" t="s">
        <v>682</v>
      </c>
      <c r="B1404" s="79" t="s">
        <v>2079</v>
      </c>
      <c r="C1404" s="79" t="s">
        <v>2079</v>
      </c>
      <c r="D1404" s="80"/>
    </row>
    <row r="1405" spans="1:4" ht="15">
      <c r="A1405" s="69" t="s">
        <v>682</v>
      </c>
      <c r="B1405" s="79" t="s">
        <v>2080</v>
      </c>
      <c r="C1405" s="79" t="s">
        <v>2080</v>
      </c>
      <c r="D1405" s="80"/>
    </row>
    <row r="1406" spans="1:4" ht="15">
      <c r="A1406" s="69" t="s">
        <v>682</v>
      </c>
      <c r="B1406" s="77" t="s">
        <v>2081</v>
      </c>
      <c r="C1406" s="77" t="s">
        <v>2081</v>
      </c>
      <c r="D1406" s="80"/>
    </row>
    <row r="1407" spans="1:4" ht="15">
      <c r="A1407" s="69" t="s">
        <v>682</v>
      </c>
      <c r="B1407" s="77" t="s">
        <v>2082</v>
      </c>
      <c r="C1407" s="77" t="s">
        <v>2082</v>
      </c>
      <c r="D1407" s="80"/>
    </row>
    <row r="1408" spans="1:4" ht="15">
      <c r="A1408" s="69" t="s">
        <v>682</v>
      </c>
      <c r="B1408" s="79" t="s">
        <v>683</v>
      </c>
      <c r="C1408" s="79" t="s">
        <v>683</v>
      </c>
      <c r="D1408" s="80"/>
    </row>
    <row r="1409" spans="1:4" ht="15">
      <c r="A1409" s="69" t="s">
        <v>682</v>
      </c>
      <c r="B1409" s="79" t="s">
        <v>684</v>
      </c>
      <c r="C1409" s="79" t="s">
        <v>684</v>
      </c>
      <c r="D1409" s="80"/>
    </row>
    <row r="1410" spans="1:4" ht="15">
      <c r="A1410" s="69" t="s">
        <v>682</v>
      </c>
      <c r="B1410" s="79" t="s">
        <v>685</v>
      </c>
      <c r="C1410" s="79" t="s">
        <v>685</v>
      </c>
      <c r="D1410" s="80"/>
    </row>
    <row r="1411" spans="1:4" ht="15">
      <c r="A1411" s="69" t="s">
        <v>682</v>
      </c>
      <c r="B1411" s="79" t="s">
        <v>110</v>
      </c>
      <c r="C1411" s="79" t="s">
        <v>110</v>
      </c>
      <c r="D1411" s="80"/>
    </row>
    <row r="1412" spans="1:4" ht="15">
      <c r="A1412" s="69" t="s">
        <v>752</v>
      </c>
      <c r="B1412" s="77" t="s">
        <v>750</v>
      </c>
      <c r="C1412" s="77" t="s">
        <v>750</v>
      </c>
      <c r="D1412" s="78"/>
    </row>
    <row r="1413" spans="1:4" ht="15">
      <c r="A1413" s="69" t="s">
        <v>752</v>
      </c>
      <c r="B1413" s="77" t="s">
        <v>751</v>
      </c>
      <c r="C1413" s="77" t="s">
        <v>751</v>
      </c>
      <c r="D1413" s="78"/>
    </row>
    <row r="1414" spans="1:4" ht="15">
      <c r="A1414" s="66" t="s">
        <v>696</v>
      </c>
      <c r="B1414" s="82" t="s">
        <v>1948</v>
      </c>
      <c r="C1414" s="82" t="s">
        <v>263</v>
      </c>
      <c r="D1414" s="83"/>
    </row>
    <row r="1415" spans="1:4" ht="15">
      <c r="A1415" s="69" t="s">
        <v>696</v>
      </c>
      <c r="B1415" s="79" t="s">
        <v>697</v>
      </c>
      <c r="C1415" s="79" t="s">
        <v>697</v>
      </c>
      <c r="D1415" s="80"/>
    </row>
    <row r="1416" spans="1:4" ht="15">
      <c r="A1416" s="69" t="s">
        <v>696</v>
      </c>
      <c r="B1416" s="79" t="s">
        <v>698</v>
      </c>
      <c r="C1416" s="79" t="s">
        <v>698</v>
      </c>
      <c r="D1416" s="80"/>
    </row>
    <row r="1417" spans="1:4" ht="15">
      <c r="A1417" s="69" t="s">
        <v>696</v>
      </c>
      <c r="B1417" s="79" t="s">
        <v>699</v>
      </c>
      <c r="C1417" s="79" t="s">
        <v>699</v>
      </c>
      <c r="D1417" s="80"/>
    </row>
    <row r="1418" spans="1:4" ht="15">
      <c r="A1418" s="69" t="s">
        <v>696</v>
      </c>
      <c r="B1418" s="79" t="s">
        <v>262</v>
      </c>
      <c r="C1418" s="79" t="s">
        <v>262</v>
      </c>
      <c r="D1418" s="80"/>
    </row>
    <row r="1419" spans="1:4" ht="12.95" customHeight="1">
      <c r="A1419" s="69" t="s">
        <v>696</v>
      </c>
      <c r="B1419" s="79" t="s">
        <v>261</v>
      </c>
      <c r="C1419" s="79" t="s">
        <v>261</v>
      </c>
      <c r="D1419" s="80"/>
    </row>
    <row r="1420" spans="1:4" ht="16.5" customHeight="1">
      <c r="A1420" s="69" t="s">
        <v>696</v>
      </c>
      <c r="B1420" s="79" t="s">
        <v>1919</v>
      </c>
      <c r="C1420" s="79" t="s">
        <v>260</v>
      </c>
      <c r="D1420" s="80"/>
    </row>
    <row r="1421" spans="1:4" ht="9.9499999999999993" customHeight="1">
      <c r="A1421" s="69" t="s">
        <v>696</v>
      </c>
      <c r="B1421" s="79" t="s">
        <v>259</v>
      </c>
      <c r="C1421" s="79" t="s">
        <v>259</v>
      </c>
      <c r="D1421" s="80"/>
    </row>
    <row r="1422" spans="1:4" ht="15">
      <c r="A1422" s="69" t="s">
        <v>696</v>
      </c>
      <c r="B1422" s="84" t="s">
        <v>1920</v>
      </c>
      <c r="C1422" s="84" t="s">
        <v>1920</v>
      </c>
      <c r="D1422" s="83"/>
    </row>
    <row r="1423" spans="1:4" ht="15">
      <c r="A1423" s="69" t="s">
        <v>696</v>
      </c>
      <c r="B1423" s="77" t="s">
        <v>1921</v>
      </c>
      <c r="C1423" s="77" t="s">
        <v>1921</v>
      </c>
      <c r="D1423" s="80"/>
    </row>
    <row r="1424" spans="1:4" ht="15">
      <c r="A1424" s="69" t="s">
        <v>696</v>
      </c>
      <c r="B1424" s="77" t="s">
        <v>1922</v>
      </c>
      <c r="C1424" s="77" t="s">
        <v>1922</v>
      </c>
      <c r="D1424" s="80"/>
    </row>
    <row r="1425" spans="1:4" ht="15">
      <c r="A1425" s="69" t="s">
        <v>696</v>
      </c>
      <c r="B1425" s="79" t="s">
        <v>700</v>
      </c>
      <c r="C1425" s="79" t="s">
        <v>700</v>
      </c>
      <c r="D1425" s="80"/>
    </row>
    <row r="1426" spans="1:4" ht="15">
      <c r="A1426" s="69" t="s">
        <v>696</v>
      </c>
      <c r="B1426" s="79" t="s">
        <v>701</v>
      </c>
      <c r="C1426" s="79" t="s">
        <v>701</v>
      </c>
      <c r="D1426" s="80"/>
    </row>
    <row r="1427" spans="1:4" ht="15">
      <c r="A1427" s="69" t="s">
        <v>696</v>
      </c>
      <c r="B1427" s="77" t="s">
        <v>1923</v>
      </c>
      <c r="C1427" s="77" t="s">
        <v>1923</v>
      </c>
      <c r="D1427" s="80"/>
    </row>
    <row r="1428" spans="1:4" ht="15">
      <c r="A1428" s="69" t="s">
        <v>696</v>
      </c>
      <c r="B1428" s="79" t="s">
        <v>702</v>
      </c>
      <c r="C1428" s="79" t="s">
        <v>702</v>
      </c>
      <c r="D1428" s="80"/>
    </row>
    <row r="1429" spans="1:4" ht="15">
      <c r="A1429" s="71" t="s">
        <v>676</v>
      </c>
      <c r="B1429" s="79" t="s">
        <v>677</v>
      </c>
      <c r="C1429" s="79" t="s">
        <v>677</v>
      </c>
      <c r="D1429" s="80"/>
    </row>
    <row r="1430" spans="1:4" ht="15">
      <c r="A1430" s="71" t="s">
        <v>676</v>
      </c>
      <c r="B1430" s="77" t="s">
        <v>1924</v>
      </c>
      <c r="C1430" s="77" t="s">
        <v>1924</v>
      </c>
      <c r="D1430" s="80"/>
    </row>
    <row r="1431" spans="1:4" ht="15">
      <c r="A1431" s="71" t="s">
        <v>676</v>
      </c>
      <c r="B1431" s="77" t="s">
        <v>1925</v>
      </c>
      <c r="C1431" s="77" t="s">
        <v>1925</v>
      </c>
      <c r="D1431" s="80"/>
    </row>
    <row r="1432" spans="1:4" ht="15">
      <c r="A1432" s="71" t="s">
        <v>676</v>
      </c>
      <c r="B1432" s="77" t="s">
        <v>1926</v>
      </c>
      <c r="C1432" s="77" t="s">
        <v>1926</v>
      </c>
      <c r="D1432" s="80"/>
    </row>
    <row r="1433" spans="1:4" ht="15">
      <c r="A1433" s="71" t="s">
        <v>676</v>
      </c>
      <c r="B1433" s="77" t="s">
        <v>1927</v>
      </c>
      <c r="C1433" s="77" t="s">
        <v>1927</v>
      </c>
      <c r="D1433" s="80"/>
    </row>
    <row r="1434" spans="1:4" ht="15">
      <c r="A1434" s="71" t="s">
        <v>676</v>
      </c>
      <c r="B1434" s="77" t="s">
        <v>1928</v>
      </c>
      <c r="C1434" s="77" t="s">
        <v>1928</v>
      </c>
      <c r="D1434" s="80"/>
    </row>
    <row r="1435" spans="1:4" ht="15">
      <c r="A1435" s="71" t="s">
        <v>676</v>
      </c>
      <c r="B1435" s="77" t="s">
        <v>1929</v>
      </c>
      <c r="C1435" s="77" t="s">
        <v>1929</v>
      </c>
      <c r="D1435" s="80"/>
    </row>
    <row r="1436" spans="1:4" ht="15">
      <c r="A1436" s="71" t="s">
        <v>676</v>
      </c>
      <c r="B1436" s="77" t="s">
        <v>1930</v>
      </c>
      <c r="C1436" s="77" t="s">
        <v>1930</v>
      </c>
      <c r="D1436" s="80"/>
    </row>
    <row r="1437" spans="1:4" ht="15">
      <c r="A1437" s="71" t="s">
        <v>676</v>
      </c>
      <c r="B1437" s="77" t="s">
        <v>1931</v>
      </c>
      <c r="C1437" s="77" t="s">
        <v>1931</v>
      </c>
      <c r="D1437" s="80"/>
    </row>
    <row r="1438" spans="1:4" ht="15">
      <c r="A1438" s="71" t="s">
        <v>676</v>
      </c>
      <c r="B1438" s="77" t="s">
        <v>1932</v>
      </c>
      <c r="C1438" s="77" t="s">
        <v>1932</v>
      </c>
      <c r="D1438" s="80"/>
    </row>
    <row r="1439" spans="1:4" ht="15">
      <c r="A1439" s="71" t="s">
        <v>676</v>
      </c>
      <c r="B1439" s="77" t="s">
        <v>678</v>
      </c>
      <c r="C1439" s="77" t="s">
        <v>678</v>
      </c>
      <c r="D1439" s="80"/>
    </row>
    <row r="1440" spans="1:4" ht="15">
      <c r="A1440" s="71" t="s">
        <v>676</v>
      </c>
      <c r="B1440" s="77" t="s">
        <v>1933</v>
      </c>
      <c r="C1440" s="77" t="s">
        <v>1933</v>
      </c>
      <c r="D1440" s="80"/>
    </row>
    <row r="1441" spans="1:5" ht="15">
      <c r="A1441" s="71" t="s">
        <v>676</v>
      </c>
      <c r="B1441" s="77" t="s">
        <v>118</v>
      </c>
      <c r="C1441" s="77" t="s">
        <v>118</v>
      </c>
      <c r="D1441" s="80"/>
    </row>
    <row r="1442" spans="1:5" ht="15">
      <c r="A1442" s="71" t="s">
        <v>676</v>
      </c>
      <c r="B1442" s="77" t="s">
        <v>500</v>
      </c>
      <c r="C1442" s="77" t="s">
        <v>500</v>
      </c>
      <c r="D1442" s="80"/>
    </row>
    <row r="1443" spans="1:5" ht="15">
      <c r="A1443" s="71" t="s">
        <v>676</v>
      </c>
      <c r="B1443" s="77" t="s">
        <v>681</v>
      </c>
      <c r="C1443" s="77" t="s">
        <v>681</v>
      </c>
      <c r="D1443" s="80"/>
    </row>
    <row r="1444" spans="1:5" ht="15">
      <c r="A1444" s="71" t="s">
        <v>676</v>
      </c>
      <c r="B1444" s="77" t="s">
        <v>1934</v>
      </c>
      <c r="C1444" s="77" t="s">
        <v>1934</v>
      </c>
      <c r="D1444" s="80"/>
    </row>
    <row r="1445" spans="1:5" ht="15">
      <c r="A1445" s="71" t="s">
        <v>676</v>
      </c>
      <c r="B1445" s="77" t="s">
        <v>1935</v>
      </c>
      <c r="C1445" s="77" t="s">
        <v>1935</v>
      </c>
      <c r="D1445" s="80"/>
    </row>
    <row r="1446" spans="1:5" ht="15">
      <c r="A1446" s="71" t="s">
        <v>676</v>
      </c>
      <c r="B1446" s="77" t="s">
        <v>1936</v>
      </c>
      <c r="C1446" s="77" t="s">
        <v>1936</v>
      </c>
      <c r="D1446" s="80"/>
    </row>
    <row r="1447" spans="1:5" ht="15">
      <c r="A1447" s="71" t="s">
        <v>676</v>
      </c>
      <c r="B1447" s="77" t="s">
        <v>105</v>
      </c>
      <c r="C1447" s="77" t="s">
        <v>105</v>
      </c>
      <c r="D1447" s="80"/>
    </row>
    <row r="1448" spans="1:5" ht="15">
      <c r="A1448" s="71" t="s">
        <v>676</v>
      </c>
      <c r="B1448" s="77" t="s">
        <v>1937</v>
      </c>
      <c r="C1448" s="77" t="s">
        <v>1937</v>
      </c>
      <c r="D1448" s="80"/>
    </row>
    <row r="1449" spans="1:5" ht="15">
      <c r="A1449" s="71" t="s">
        <v>676</v>
      </c>
      <c r="B1449" s="77" t="s">
        <v>1938</v>
      </c>
      <c r="C1449" s="77" t="s">
        <v>1938</v>
      </c>
      <c r="D1449" s="80"/>
    </row>
    <row r="1450" spans="1:5" ht="15">
      <c r="A1450" s="71" t="s">
        <v>676</v>
      </c>
      <c r="B1450" s="77" t="s">
        <v>1217</v>
      </c>
      <c r="C1450" s="77" t="s">
        <v>1217</v>
      </c>
      <c r="D1450" s="80"/>
    </row>
    <row r="1451" spans="1:5" ht="15">
      <c r="A1451" s="71" t="s">
        <v>676</v>
      </c>
      <c r="B1451" s="77" t="s">
        <v>609</v>
      </c>
      <c r="C1451" s="77" t="s">
        <v>609</v>
      </c>
      <c r="D1451" s="80"/>
    </row>
    <row r="1452" spans="1:5" ht="15">
      <c r="A1452" s="97" t="s">
        <v>763</v>
      </c>
      <c r="B1452" s="98" t="s">
        <v>820</v>
      </c>
      <c r="C1452" s="98" t="s">
        <v>820</v>
      </c>
      <c r="D1452" s="99"/>
      <c r="E1452" s="100"/>
    </row>
    <row r="1453" spans="1:5" ht="15">
      <c r="A1453" s="69" t="s">
        <v>763</v>
      </c>
      <c r="B1453" s="77" t="s">
        <v>761</v>
      </c>
      <c r="C1453" s="77" t="s">
        <v>761</v>
      </c>
      <c r="D1453" s="78"/>
    </row>
    <row r="1454" spans="1:5" ht="15">
      <c r="A1454" s="69" t="s">
        <v>763</v>
      </c>
      <c r="B1454" s="77" t="s">
        <v>762</v>
      </c>
      <c r="C1454" s="77" t="s">
        <v>762</v>
      </c>
      <c r="D1454" s="78"/>
    </row>
    <row r="1455" spans="1:5" ht="15">
      <c r="A1455" s="69" t="s">
        <v>763</v>
      </c>
      <c r="B1455" s="77" t="s">
        <v>135</v>
      </c>
      <c r="C1455" s="77" t="s">
        <v>135</v>
      </c>
      <c r="D1455" s="78"/>
    </row>
    <row r="1456" spans="1:5" ht="15">
      <c r="A1456" s="69" t="s">
        <v>763</v>
      </c>
      <c r="B1456" s="77" t="s">
        <v>209</v>
      </c>
      <c r="C1456" s="77" t="s">
        <v>209</v>
      </c>
      <c r="D1456" s="78"/>
    </row>
    <row r="1457" spans="1:4" ht="15">
      <c r="A1457" s="69" t="s">
        <v>763</v>
      </c>
      <c r="B1457" s="77" t="s">
        <v>105</v>
      </c>
      <c r="C1457" s="77" t="s">
        <v>105</v>
      </c>
      <c r="D1457" s="78"/>
    </row>
    <row r="1458" spans="1:4" ht="15">
      <c r="A1458" s="69" t="s">
        <v>1239</v>
      </c>
      <c r="B1458" s="77" t="s">
        <v>1939</v>
      </c>
      <c r="C1458" s="77" t="s">
        <v>1939</v>
      </c>
      <c r="D1458" s="78"/>
    </row>
    <row r="1459" spans="1:4" ht="15">
      <c r="A1459" s="69" t="s">
        <v>1239</v>
      </c>
      <c r="B1459" s="77" t="s">
        <v>126</v>
      </c>
      <c r="C1459" s="77" t="s">
        <v>126</v>
      </c>
      <c r="D1459" s="78"/>
    </row>
    <row r="1460" spans="1:4" ht="15">
      <c r="A1460" s="69" t="s">
        <v>605</v>
      </c>
      <c r="B1460" s="79" t="s">
        <v>206</v>
      </c>
      <c r="C1460" s="79" t="s">
        <v>206</v>
      </c>
      <c r="D1460" s="80"/>
    </row>
    <row r="1461" spans="1:4" ht="15">
      <c r="A1461" s="69" t="s">
        <v>605</v>
      </c>
      <c r="B1461" s="79" t="s">
        <v>606</v>
      </c>
      <c r="C1461" s="79" t="s">
        <v>606</v>
      </c>
      <c r="D1461" s="80"/>
    </row>
    <row r="1462" spans="1:4" ht="15">
      <c r="A1462" s="69" t="s">
        <v>1240</v>
      </c>
      <c r="B1462" s="77" t="s">
        <v>1940</v>
      </c>
      <c r="C1462" s="77" t="s">
        <v>1940</v>
      </c>
      <c r="D1462" s="80"/>
    </row>
    <row r="1463" spans="1:4" ht="15">
      <c r="A1463" s="69" t="s">
        <v>1240</v>
      </c>
      <c r="B1463" s="77" t="s">
        <v>87</v>
      </c>
      <c r="C1463" s="77" t="s">
        <v>87</v>
      </c>
      <c r="D1463" s="80"/>
    </row>
    <row r="1464" spans="1:4" ht="15">
      <c r="A1464" s="69" t="s">
        <v>1240</v>
      </c>
      <c r="B1464" s="77" t="s">
        <v>1941</v>
      </c>
      <c r="C1464" s="77" t="s">
        <v>1941</v>
      </c>
      <c r="D1464" s="80"/>
    </row>
    <row r="1465" spans="1:4" ht="15">
      <c r="A1465" s="69" t="s">
        <v>1241</v>
      </c>
      <c r="B1465" s="77" t="s">
        <v>1942</v>
      </c>
      <c r="C1465" s="77" t="s">
        <v>1942</v>
      </c>
      <c r="D1465" s="78"/>
    </row>
    <row r="1466" spans="1:4" ht="15">
      <c r="A1466" s="69" t="s">
        <v>1241</v>
      </c>
      <c r="B1466" s="77" t="s">
        <v>1943</v>
      </c>
      <c r="C1466" s="69" t="s">
        <v>1943</v>
      </c>
      <c r="D1466" s="78"/>
    </row>
    <row r="1467" spans="1:4" ht="15">
      <c r="A1467" s="69" t="s">
        <v>599</v>
      </c>
      <c r="B1467" s="79" t="s">
        <v>503</v>
      </c>
      <c r="C1467" s="79" t="s">
        <v>503</v>
      </c>
      <c r="D1467" s="80"/>
    </row>
    <row r="1468" spans="1:4" ht="15">
      <c r="A1468" s="66" t="s">
        <v>599</v>
      </c>
      <c r="B1468" s="82" t="s">
        <v>207</v>
      </c>
      <c r="C1468" s="82" t="s">
        <v>207</v>
      </c>
      <c r="D1468" s="83"/>
    </row>
    <row r="1469" spans="1:4" ht="15">
      <c r="A1469" s="66" t="s">
        <v>599</v>
      </c>
      <c r="B1469" s="114" t="s">
        <v>600</v>
      </c>
      <c r="C1469" s="114" t="s">
        <v>600</v>
      </c>
      <c r="D1469" s="83"/>
    </row>
    <row r="1470" spans="1:4" ht="15">
      <c r="A1470" s="66" t="s">
        <v>599</v>
      </c>
      <c r="B1470" s="114" t="s">
        <v>601</v>
      </c>
      <c r="C1470" s="114" t="s">
        <v>601</v>
      </c>
      <c r="D1470" s="80"/>
    </row>
    <row r="1471" spans="1:4" ht="15">
      <c r="A1471" s="66" t="s">
        <v>599</v>
      </c>
      <c r="B1471" s="114" t="s">
        <v>602</v>
      </c>
      <c r="C1471" s="114" t="s">
        <v>602</v>
      </c>
      <c r="D1471" s="80"/>
    </row>
    <row r="1472" spans="1:4" ht="15">
      <c r="A1472" s="66" t="s">
        <v>599</v>
      </c>
      <c r="B1472" s="114" t="s">
        <v>603</v>
      </c>
      <c r="C1472" s="114" t="s">
        <v>603</v>
      </c>
      <c r="D1472" s="80"/>
    </row>
    <row r="1473" spans="1:4" ht="15">
      <c r="A1473" s="66" t="s">
        <v>599</v>
      </c>
      <c r="B1473" s="114" t="s">
        <v>604</v>
      </c>
      <c r="C1473" s="114" t="s">
        <v>604</v>
      </c>
      <c r="D1473" s="80"/>
    </row>
    <row r="1474" spans="1:4" ht="15">
      <c r="A1474" s="66" t="s">
        <v>599</v>
      </c>
      <c r="B1474" s="114" t="s">
        <v>205</v>
      </c>
      <c r="C1474" s="114" t="s">
        <v>205</v>
      </c>
      <c r="D1474" s="80"/>
    </row>
    <row r="1475" spans="1:4" ht="15">
      <c r="A1475" s="66" t="s">
        <v>607</v>
      </c>
      <c r="B1475" s="115" t="s">
        <v>608</v>
      </c>
      <c r="C1475" s="115" t="s">
        <v>608</v>
      </c>
      <c r="D1475" s="80"/>
    </row>
    <row r="1476" spans="1:4" ht="15">
      <c r="A1476" s="66" t="s">
        <v>607</v>
      </c>
      <c r="B1476" s="114" t="s">
        <v>182</v>
      </c>
      <c r="C1476" s="114" t="s">
        <v>182</v>
      </c>
      <c r="D1476" s="80"/>
    </row>
    <row r="1477" spans="1:4" ht="15">
      <c r="A1477" s="66" t="s">
        <v>1242</v>
      </c>
      <c r="B1477" s="115" t="s">
        <v>905</v>
      </c>
      <c r="C1477" s="115" t="s">
        <v>905</v>
      </c>
      <c r="D1477" s="80"/>
    </row>
    <row r="1478" spans="1:4" ht="15">
      <c r="A1478" s="66" t="s">
        <v>1242</v>
      </c>
      <c r="B1478" s="115" t="s">
        <v>1944</v>
      </c>
      <c r="C1478" s="115" t="s">
        <v>1944</v>
      </c>
      <c r="D1478" s="80"/>
    </row>
    <row r="1479" spans="1:4" ht="15">
      <c r="A1479" s="66" t="s">
        <v>1242</v>
      </c>
      <c r="B1479" s="115" t="s">
        <v>906</v>
      </c>
      <c r="C1479" s="115" t="s">
        <v>906</v>
      </c>
      <c r="D1479" s="80"/>
    </row>
    <row r="1480" spans="1:4" ht="15">
      <c r="A1480" s="66" t="s">
        <v>1242</v>
      </c>
      <c r="B1480" s="115" t="s">
        <v>907</v>
      </c>
      <c r="C1480" s="115" t="s">
        <v>907</v>
      </c>
      <c r="D1480" s="80"/>
    </row>
    <row r="1481" spans="1:4" ht="15">
      <c r="A1481" s="66" t="s">
        <v>1242</v>
      </c>
      <c r="B1481" s="115" t="s">
        <v>1253</v>
      </c>
      <c r="C1481" s="115" t="s">
        <v>1253</v>
      </c>
      <c r="D1481" s="80"/>
    </row>
    <row r="1482" spans="1:4" ht="15">
      <c r="A1482" s="66" t="s">
        <v>1242</v>
      </c>
      <c r="B1482" s="115" t="s">
        <v>908</v>
      </c>
      <c r="C1482" s="115" t="s">
        <v>908</v>
      </c>
      <c r="D1482" s="80"/>
    </row>
    <row r="1483" spans="1:4" ht="15">
      <c r="A1483" s="66" t="s">
        <v>1242</v>
      </c>
      <c r="B1483" s="115" t="s">
        <v>1254</v>
      </c>
      <c r="C1483" s="115" t="s">
        <v>1254</v>
      </c>
      <c r="D1483" s="80"/>
    </row>
    <row r="1484" spans="1:4" ht="15">
      <c r="A1484" s="66" t="s">
        <v>1242</v>
      </c>
      <c r="B1484" s="115" t="s">
        <v>909</v>
      </c>
      <c r="C1484" s="115" t="s">
        <v>909</v>
      </c>
      <c r="D1484" s="80"/>
    </row>
    <row r="1485" spans="1:4" ht="15">
      <c r="A1485" s="66" t="s">
        <v>1242</v>
      </c>
      <c r="B1485" s="115" t="s">
        <v>910</v>
      </c>
      <c r="C1485" s="115" t="s">
        <v>910</v>
      </c>
      <c r="D1485" s="80"/>
    </row>
    <row r="1486" spans="1:4" ht="15">
      <c r="A1486" s="66" t="s">
        <v>1242</v>
      </c>
      <c r="B1486" s="115" t="s">
        <v>911</v>
      </c>
      <c r="C1486" s="115" t="s">
        <v>911</v>
      </c>
      <c r="D1486" s="80"/>
    </row>
    <row r="1487" spans="1:4" ht="15">
      <c r="A1487" s="66" t="s">
        <v>1242</v>
      </c>
      <c r="B1487" s="115" t="s">
        <v>925</v>
      </c>
      <c r="C1487" s="115" t="s">
        <v>925</v>
      </c>
      <c r="D1487" s="80"/>
    </row>
    <row r="1488" spans="1:4" ht="15">
      <c r="A1488" s="66" t="s">
        <v>1242</v>
      </c>
      <c r="B1488" s="115" t="s">
        <v>912</v>
      </c>
      <c r="C1488" s="115" t="s">
        <v>912</v>
      </c>
      <c r="D1488" s="80"/>
    </row>
    <row r="1489" spans="1:4" ht="15">
      <c r="A1489" s="66" t="s">
        <v>1242</v>
      </c>
      <c r="B1489" s="115" t="s">
        <v>924</v>
      </c>
      <c r="C1489" s="115" t="s">
        <v>924</v>
      </c>
      <c r="D1489" s="80"/>
    </row>
    <row r="1490" spans="1:4" ht="15">
      <c r="A1490" s="66" t="s">
        <v>1242</v>
      </c>
      <c r="B1490" s="115" t="s">
        <v>913</v>
      </c>
      <c r="C1490" s="115" t="s">
        <v>913</v>
      </c>
      <c r="D1490" s="80"/>
    </row>
    <row r="1491" spans="1:4" ht="15">
      <c r="A1491" s="66" t="s">
        <v>1242</v>
      </c>
      <c r="B1491" s="115" t="s">
        <v>914</v>
      </c>
      <c r="C1491" s="115" t="s">
        <v>914</v>
      </c>
      <c r="D1491" s="80"/>
    </row>
    <row r="1492" spans="1:4" ht="15">
      <c r="A1492" s="66" t="s">
        <v>1242</v>
      </c>
      <c r="B1492" s="115" t="s">
        <v>915</v>
      </c>
      <c r="C1492" s="115" t="s">
        <v>915</v>
      </c>
      <c r="D1492" s="80"/>
    </row>
    <row r="1493" spans="1:4" ht="15">
      <c r="A1493" s="66" t="s">
        <v>1242</v>
      </c>
      <c r="B1493" s="115" t="s">
        <v>916</v>
      </c>
      <c r="C1493" s="115" t="s">
        <v>916</v>
      </c>
      <c r="D1493" s="80"/>
    </row>
    <row r="1494" spans="1:4" ht="15">
      <c r="A1494" s="66" t="s">
        <v>1242</v>
      </c>
      <c r="B1494" s="115" t="s">
        <v>917</v>
      </c>
      <c r="C1494" s="115" t="s">
        <v>917</v>
      </c>
      <c r="D1494" s="80"/>
    </row>
    <row r="1495" spans="1:4" ht="15">
      <c r="A1495" s="66" t="s">
        <v>1242</v>
      </c>
      <c r="B1495" s="115" t="s">
        <v>918</v>
      </c>
      <c r="C1495" s="115" t="s">
        <v>918</v>
      </c>
      <c r="D1495" s="80"/>
    </row>
    <row r="1496" spans="1:4" ht="15">
      <c r="A1496" s="66" t="s">
        <v>1242</v>
      </c>
      <c r="B1496" s="115" t="s">
        <v>919</v>
      </c>
      <c r="C1496" s="115" t="s">
        <v>919</v>
      </c>
      <c r="D1496" s="80"/>
    </row>
    <row r="1497" spans="1:4" ht="15">
      <c r="A1497" s="66" t="s">
        <v>1242</v>
      </c>
      <c r="B1497" s="115" t="s">
        <v>920</v>
      </c>
      <c r="C1497" s="115" t="s">
        <v>920</v>
      </c>
      <c r="D1497" s="80"/>
    </row>
    <row r="1498" spans="1:4" ht="15">
      <c r="A1498" s="66" t="s">
        <v>1242</v>
      </c>
      <c r="B1498" s="115" t="s">
        <v>921</v>
      </c>
      <c r="C1498" s="115" t="s">
        <v>921</v>
      </c>
      <c r="D1498" s="80"/>
    </row>
    <row r="1499" spans="1:4" ht="15">
      <c r="A1499" s="66" t="s">
        <v>1242</v>
      </c>
      <c r="B1499" s="115" t="s">
        <v>922</v>
      </c>
      <c r="C1499" s="115" t="s">
        <v>922</v>
      </c>
      <c r="D1499" s="80"/>
    </row>
    <row r="1500" spans="1:4" ht="15">
      <c r="A1500" s="66" t="s">
        <v>1242</v>
      </c>
      <c r="B1500" s="115" t="s">
        <v>923</v>
      </c>
      <c r="C1500" s="115" t="s">
        <v>923</v>
      </c>
      <c r="D1500" s="80"/>
    </row>
    <row r="1501" spans="1:4" ht="15">
      <c r="A1501" s="66" t="s">
        <v>1243</v>
      </c>
      <c r="B1501" s="115" t="s">
        <v>1945</v>
      </c>
      <c r="C1501" s="115" t="s">
        <v>1945</v>
      </c>
      <c r="D1501" s="80"/>
    </row>
    <row r="1502" spans="1:4" ht="15">
      <c r="A1502" s="66" t="s">
        <v>1243</v>
      </c>
      <c r="B1502" s="115" t="s">
        <v>1946</v>
      </c>
      <c r="C1502" s="115" t="s">
        <v>1946</v>
      </c>
      <c r="D1502" s="80"/>
    </row>
    <row r="1503" spans="1:4" ht="15">
      <c r="A1503" s="66" t="s">
        <v>812</v>
      </c>
      <c r="B1503" s="114" t="s">
        <v>49</v>
      </c>
      <c r="C1503" s="114" t="s">
        <v>49</v>
      </c>
      <c r="D1503" s="80"/>
    </row>
    <row r="1504" spans="1:4" ht="15">
      <c r="A1504" s="66" t="s">
        <v>812</v>
      </c>
      <c r="B1504" s="114" t="s">
        <v>50</v>
      </c>
      <c r="C1504" s="114" t="s">
        <v>50</v>
      </c>
      <c r="D1504" s="80"/>
    </row>
    <row r="1505" spans="1:5" ht="15">
      <c r="A1505" s="66" t="s">
        <v>1244</v>
      </c>
      <c r="B1505" s="114" t="s">
        <v>122</v>
      </c>
      <c r="C1505" s="114" t="s">
        <v>101</v>
      </c>
      <c r="D1505" s="80"/>
    </row>
    <row r="1506" spans="1:5" ht="15">
      <c r="A1506" s="66" t="s">
        <v>1244</v>
      </c>
      <c r="B1506" s="114" t="s">
        <v>50</v>
      </c>
      <c r="C1506" s="114" t="s">
        <v>50</v>
      </c>
      <c r="D1506" s="80"/>
    </row>
    <row r="1507" spans="1:5" ht="15">
      <c r="A1507" s="66" t="s">
        <v>1244</v>
      </c>
      <c r="B1507" s="114" t="s">
        <v>49</v>
      </c>
      <c r="C1507" s="114" t="s">
        <v>49</v>
      </c>
      <c r="D1507" s="80"/>
    </row>
    <row r="1508" spans="1:5" ht="15">
      <c r="A1508" s="118" t="s">
        <v>2104</v>
      </c>
      <c r="B1508" s="119" t="s">
        <v>143</v>
      </c>
      <c r="C1508" s="119" t="s">
        <v>143</v>
      </c>
      <c r="D1508" s="78"/>
      <c r="E1508" s="49"/>
    </row>
    <row r="1509" spans="1:5" ht="15">
      <c r="A1509" s="118" t="s">
        <v>2104</v>
      </c>
      <c r="B1509" s="119" t="s">
        <v>2105</v>
      </c>
      <c r="C1509" s="119" t="s">
        <v>2105</v>
      </c>
      <c r="D1509" s="78"/>
      <c r="E1509" s="49"/>
    </row>
    <row r="1510" spans="1:5" ht="15">
      <c r="A1510" s="118" t="s">
        <v>2104</v>
      </c>
      <c r="B1510" s="119" t="s">
        <v>2106</v>
      </c>
      <c r="C1510" s="119" t="s">
        <v>2106</v>
      </c>
      <c r="D1510" s="78"/>
      <c r="E1510" s="49"/>
    </row>
    <row r="1511" spans="1:5" ht="15">
      <c r="A1511" s="118" t="s">
        <v>2104</v>
      </c>
      <c r="B1511" s="119" t="s">
        <v>2107</v>
      </c>
      <c r="C1511" s="119" t="s">
        <v>2107</v>
      </c>
      <c r="D1511" s="78"/>
      <c r="E1511" s="49"/>
    </row>
    <row r="1512" spans="1:5" ht="15">
      <c r="A1512" s="118" t="s">
        <v>2104</v>
      </c>
      <c r="B1512" s="119" t="s">
        <v>2108</v>
      </c>
      <c r="C1512" s="119" t="s">
        <v>2108</v>
      </c>
      <c r="D1512" s="78"/>
      <c r="E1512" s="49"/>
    </row>
    <row r="1513" spans="1:5" ht="15">
      <c r="A1513" s="118" t="s">
        <v>2104</v>
      </c>
      <c r="B1513" s="119" t="s">
        <v>2109</v>
      </c>
      <c r="C1513" s="119" t="s">
        <v>2109</v>
      </c>
      <c r="D1513" s="78"/>
      <c r="E1513" s="49"/>
    </row>
    <row r="1514" spans="1:5" ht="15">
      <c r="A1514" s="118" t="s">
        <v>2104</v>
      </c>
      <c r="B1514" s="119" t="s">
        <v>2110</v>
      </c>
      <c r="C1514" s="119" t="s">
        <v>2110</v>
      </c>
      <c r="D1514" s="78"/>
      <c r="E1514" s="49"/>
    </row>
    <row r="1515" spans="1:5" ht="15">
      <c r="A1515" s="118" t="s">
        <v>2104</v>
      </c>
      <c r="B1515" s="119" t="s">
        <v>2111</v>
      </c>
      <c r="C1515" s="119" t="s">
        <v>2111</v>
      </c>
      <c r="D1515" s="78"/>
      <c r="E1515" s="49"/>
    </row>
    <row r="1516" spans="1:5" ht="15">
      <c r="A1516" s="118" t="s">
        <v>2104</v>
      </c>
      <c r="B1516" s="119" t="s">
        <v>2112</v>
      </c>
      <c r="C1516" s="119" t="s">
        <v>2112</v>
      </c>
      <c r="D1516" s="78"/>
      <c r="E1516" s="49"/>
    </row>
    <row r="1517" spans="1:5" ht="15">
      <c r="A1517" s="118" t="s">
        <v>2104</v>
      </c>
      <c r="B1517" s="119" t="s">
        <v>2113</v>
      </c>
      <c r="C1517" s="119" t="s">
        <v>2113</v>
      </c>
      <c r="D1517" s="85"/>
      <c r="E1517" s="49"/>
    </row>
    <row r="1518" spans="1:5" ht="15">
      <c r="A1518" s="69" t="s">
        <v>2145</v>
      </c>
      <c r="B1518" s="77" t="s">
        <v>904</v>
      </c>
      <c r="C1518" s="77" t="s">
        <v>904</v>
      </c>
      <c r="D1518" s="78"/>
      <c r="E1518" s="49"/>
    </row>
    <row r="1519" spans="1:5" ht="15">
      <c r="A1519" s="69" t="s">
        <v>2145</v>
      </c>
      <c r="B1519" s="77" t="s">
        <v>473</v>
      </c>
      <c r="C1519" s="77" t="s">
        <v>473</v>
      </c>
      <c r="D1519" s="78"/>
      <c r="E1519" s="49"/>
    </row>
    <row r="1520" spans="1:5" ht="15">
      <c r="A1520" s="69" t="s">
        <v>2145</v>
      </c>
      <c r="B1520" s="77" t="s">
        <v>2082</v>
      </c>
      <c r="C1520" s="77" t="s">
        <v>2082</v>
      </c>
      <c r="D1520" s="78"/>
      <c r="E1520" s="49"/>
    </row>
    <row r="1521" spans="1:5" ht="15">
      <c r="A1521" s="69" t="s">
        <v>2145</v>
      </c>
      <c r="B1521" s="84" t="s">
        <v>2079</v>
      </c>
      <c r="C1521" s="84" t="s">
        <v>2079</v>
      </c>
      <c r="D1521" s="85"/>
      <c r="E1521" s="49"/>
    </row>
  </sheetData>
  <pageMargins left="0.7" right="0.7" top="0.75" bottom="0.75" header="0.3" footer="0.3"/>
  <legacyDrawing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26"/>
  <dimension ref="D6:E14"/>
  <sheetViews>
    <sheetView workbookViewId="0">
      <selection activeCell="B423" sqref="B423:B448"/>
    </sheetView>
  </sheetViews>
  <sheetFormatPr defaultColWidth="9.140625" defaultRowHeight="15"/>
  <cols>
    <col min="1" max="3" width="9.140625" style="122"/>
    <col min="4" max="4" width="48.5703125" style="122" customWidth="1"/>
    <col min="5" max="16384" width="9.140625" style="122"/>
  </cols>
  <sheetData>
    <row r="6" spans="4:5">
      <c r="D6" s="120" t="s">
        <v>2135</v>
      </c>
      <c r="E6" s="121">
        <v>1</v>
      </c>
    </row>
    <row r="7" spans="4:5">
      <c r="D7" s="120" t="s">
        <v>2136</v>
      </c>
      <c r="E7" s="121">
        <v>1</v>
      </c>
    </row>
    <row r="8" spans="4:5">
      <c r="D8" s="120" t="s">
        <v>680</v>
      </c>
      <c r="E8" s="121">
        <v>1</v>
      </c>
    </row>
    <row r="9" spans="4:5">
      <c r="D9" s="120" t="s">
        <v>1934</v>
      </c>
      <c r="E9" s="121">
        <v>1</v>
      </c>
    </row>
    <row r="10" spans="4:5">
      <c r="D10" s="123" t="s">
        <v>2137</v>
      </c>
      <c r="E10" s="124">
        <v>2</v>
      </c>
    </row>
    <row r="11" spans="4:5">
      <c r="D11" s="120" t="s">
        <v>2138</v>
      </c>
      <c r="E11" s="121">
        <v>1</v>
      </c>
    </row>
    <row r="12" spans="4:5">
      <c r="D12" s="123" t="s">
        <v>2139</v>
      </c>
      <c r="E12" s="124">
        <v>1</v>
      </c>
    </row>
    <row r="13" spans="4:5">
      <c r="D13" s="120" t="s">
        <v>2155</v>
      </c>
      <c r="E13" s="121">
        <v>1</v>
      </c>
    </row>
    <row r="14" spans="4:5">
      <c r="D14" s="123" t="s">
        <v>2156</v>
      </c>
      <c r="E14" s="124">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N12"/>
  <sheetViews>
    <sheetView workbookViewId="0"/>
  </sheetViews>
  <sheetFormatPr defaultRowHeight="12.75"/>
  <sheetData>
    <row r="1" spans="1:14" ht="15">
      <c r="A1" s="14" t="s">
        <v>51</v>
      </c>
      <c r="B1" s="14"/>
      <c r="C1" s="14"/>
      <c r="D1" s="14"/>
      <c r="E1" s="14"/>
      <c r="F1" s="15"/>
      <c r="G1" s="15"/>
      <c r="H1" s="15"/>
      <c r="I1" s="15"/>
      <c r="J1" s="14"/>
      <c r="K1" s="15"/>
      <c r="L1" s="15"/>
      <c r="M1" s="15"/>
      <c r="N1" s="18"/>
    </row>
    <row r="2" spans="1:14" ht="135">
      <c r="A2" s="4" t="s">
        <v>33</v>
      </c>
      <c r="B2" s="3" t="s">
        <v>34</v>
      </c>
      <c r="C2" s="3" t="s">
        <v>3</v>
      </c>
      <c r="D2" s="3" t="s">
        <v>57</v>
      </c>
      <c r="E2" s="4" t="s">
        <v>58</v>
      </c>
      <c r="F2" s="6" t="s">
        <v>59</v>
      </c>
      <c r="G2" s="5" t="s">
        <v>36</v>
      </c>
      <c r="H2" s="5" t="s">
        <v>37</v>
      </c>
      <c r="I2" s="6" t="s">
        <v>38</v>
      </c>
      <c r="J2" s="9" t="s">
        <v>60</v>
      </c>
      <c r="K2" s="5" t="s">
        <v>61</v>
      </c>
      <c r="L2" s="5" t="s">
        <v>62</v>
      </c>
      <c r="M2" s="6" t="s">
        <v>63</v>
      </c>
      <c r="N2" s="19" t="s">
        <v>64</v>
      </c>
    </row>
    <row r="3" spans="1:14" ht="15">
      <c r="A3" s="10" t="s">
        <v>0</v>
      </c>
      <c r="B3" s="33" t="s">
        <v>16</v>
      </c>
      <c r="C3" s="8" t="str">
        <f>A3</f>
        <v>Balance Sheet - Assets</v>
      </c>
      <c r="D3" s="11" t="s">
        <v>73</v>
      </c>
      <c r="E3" s="11" t="str">
        <f>B3</f>
        <v>IU_1.1</v>
      </c>
      <c r="F3" s="34"/>
      <c r="G3" s="34"/>
      <c r="H3" s="34"/>
      <c r="I3" s="34"/>
      <c r="J3" s="11" t="s">
        <v>49</v>
      </c>
      <c r="K3" s="16"/>
      <c r="L3" s="16"/>
      <c r="M3" s="16"/>
      <c r="N3" s="16"/>
    </row>
    <row r="4" spans="1:14" ht="15">
      <c r="A4" s="12" t="s">
        <v>1</v>
      </c>
      <c r="B4" s="35" t="s">
        <v>19</v>
      </c>
      <c r="C4" s="36" t="str">
        <f t="shared" ref="C4:C11" si="0">A4</f>
        <v>Balance Sheet - Liabilities</v>
      </c>
      <c r="D4" s="13" t="s">
        <v>73</v>
      </c>
      <c r="E4" s="13" t="str">
        <f>B4</f>
        <v>IU_1.2</v>
      </c>
      <c r="F4" s="37"/>
      <c r="G4" s="37"/>
      <c r="H4" s="37"/>
      <c r="I4" s="37"/>
      <c r="J4" s="13" t="s">
        <v>49</v>
      </c>
      <c r="K4" s="17"/>
      <c r="L4" s="17"/>
      <c r="M4" s="17"/>
      <c r="N4" s="17"/>
    </row>
    <row r="5" spans="1:14" ht="15">
      <c r="A5" s="10" t="s">
        <v>26</v>
      </c>
      <c r="B5" s="33" t="s">
        <v>20</v>
      </c>
      <c r="C5" s="8" t="str">
        <f t="shared" si="0"/>
        <v>Income Statement - Policyholders</v>
      </c>
      <c r="D5" s="11" t="s">
        <v>74</v>
      </c>
      <c r="E5" s="11" t="str">
        <f t="shared" ref="E5:E11" si="1">B5</f>
        <v>IU_2.1</v>
      </c>
      <c r="F5" s="34"/>
      <c r="G5" s="34"/>
      <c r="H5" s="34"/>
      <c r="I5" s="34"/>
      <c r="J5" s="11" t="s">
        <v>49</v>
      </c>
      <c r="K5" s="16"/>
      <c r="L5" s="16"/>
      <c r="M5" s="16"/>
      <c r="N5" s="16"/>
    </row>
    <row r="6" spans="1:14" ht="15">
      <c r="A6" s="12" t="s">
        <v>9</v>
      </c>
      <c r="B6" s="35" t="s">
        <v>17</v>
      </c>
      <c r="C6" s="36" t="str">
        <f t="shared" si="0"/>
        <v>Income Statement - Shareholders</v>
      </c>
      <c r="D6" s="13" t="s">
        <v>74</v>
      </c>
      <c r="E6" s="13" t="str">
        <f t="shared" si="1"/>
        <v>IU_2.2</v>
      </c>
      <c r="F6" s="37"/>
      <c r="G6" s="37"/>
      <c r="H6" s="37"/>
      <c r="I6" s="37"/>
      <c r="J6" s="13" t="s">
        <v>49</v>
      </c>
      <c r="K6" s="17"/>
      <c r="L6" s="17"/>
      <c r="M6" s="17"/>
      <c r="N6" s="17"/>
    </row>
    <row r="7" spans="1:14" ht="15">
      <c r="A7" s="10" t="s">
        <v>2</v>
      </c>
      <c r="B7" s="33" t="s">
        <v>21</v>
      </c>
      <c r="C7" s="8" t="str">
        <f t="shared" si="0"/>
        <v>Solvency Analysis - Statement of Solvency</v>
      </c>
      <c r="D7" s="11" t="s">
        <v>75</v>
      </c>
      <c r="E7" s="11" t="str">
        <f t="shared" si="1"/>
        <v>IU_3.1</v>
      </c>
      <c r="F7" s="34"/>
      <c r="G7" s="34"/>
      <c r="H7" s="34"/>
      <c r="I7" s="34"/>
      <c r="J7" s="11" t="s">
        <v>49</v>
      </c>
      <c r="K7" s="16"/>
      <c r="L7" s="16"/>
      <c r="M7" s="16"/>
      <c r="N7" s="16"/>
    </row>
    <row r="8" spans="1:14" ht="15">
      <c r="A8" s="12" t="s">
        <v>27</v>
      </c>
      <c r="B8" s="35" t="s">
        <v>22</v>
      </c>
      <c r="C8" s="36" t="str">
        <f t="shared" si="0"/>
        <v>Solvency Analysis - Required Solvency Margin - General and Health Insurance</v>
      </c>
      <c r="D8" s="13" t="s">
        <v>75</v>
      </c>
      <c r="E8" s="13" t="str">
        <f t="shared" si="1"/>
        <v>IU_3.2</v>
      </c>
      <c r="F8" s="37"/>
      <c r="G8" s="37"/>
      <c r="H8" s="37"/>
      <c r="I8" s="37"/>
      <c r="J8" s="13" t="s">
        <v>49</v>
      </c>
      <c r="K8" s="17"/>
      <c r="L8" s="17"/>
      <c r="M8" s="17"/>
      <c r="N8" s="17"/>
    </row>
    <row r="9" spans="1:14" ht="15">
      <c r="A9" s="10" t="s">
        <v>28</v>
      </c>
      <c r="B9" s="33" t="s">
        <v>18</v>
      </c>
      <c r="C9" s="8" t="str">
        <f t="shared" si="0"/>
        <v>Solvency Analysis - Required Solvency Margin - Protection and Savings Insurance</v>
      </c>
      <c r="D9" s="11" t="s">
        <v>75</v>
      </c>
      <c r="E9" s="11" t="str">
        <f t="shared" si="1"/>
        <v>IU_3.3</v>
      </c>
      <c r="F9" s="34"/>
      <c r="G9" s="34"/>
      <c r="H9" s="34"/>
      <c r="I9" s="34"/>
      <c r="J9" s="11" t="s">
        <v>49</v>
      </c>
      <c r="K9" s="16"/>
      <c r="L9" s="16"/>
      <c r="M9" s="16"/>
      <c r="N9" s="16"/>
    </row>
    <row r="10" spans="1:14" ht="15">
      <c r="A10" s="12" t="s">
        <v>4</v>
      </c>
      <c r="B10" s="35" t="s">
        <v>23</v>
      </c>
      <c r="C10" s="36" t="str">
        <f t="shared" si="0"/>
        <v xml:space="preserve">Asset Analysis - Policyholder Investments Breakdown </v>
      </c>
      <c r="D10" s="13" t="s">
        <v>76</v>
      </c>
      <c r="E10" s="13" t="str">
        <f t="shared" si="1"/>
        <v>IU_4.1</v>
      </c>
      <c r="F10" s="37"/>
      <c r="G10" s="37"/>
      <c r="H10" s="37"/>
      <c r="I10" s="37"/>
      <c r="J10" s="13" t="s">
        <v>49</v>
      </c>
      <c r="K10" s="17"/>
      <c r="L10" s="17"/>
      <c r="M10" s="17"/>
      <c r="N10" s="17"/>
    </row>
    <row r="11" spans="1:14" ht="15">
      <c r="A11" s="10" t="s">
        <v>8</v>
      </c>
      <c r="B11" s="33" t="s">
        <v>24</v>
      </c>
      <c r="C11" s="38" t="str">
        <f t="shared" si="0"/>
        <v>Asset Analysis - Calculation of Admissible Assets</v>
      </c>
      <c r="D11" s="11" t="s">
        <v>76</v>
      </c>
      <c r="E11" s="11" t="str">
        <f t="shared" si="1"/>
        <v>IU_4.2</v>
      </c>
      <c r="F11" s="34"/>
      <c r="G11" s="34"/>
      <c r="H11" s="34"/>
      <c r="I11" s="34"/>
      <c r="J11" s="11" t="s">
        <v>49</v>
      </c>
      <c r="K11" s="20"/>
      <c r="L11" s="20"/>
      <c r="M11" s="20"/>
      <c r="N11" s="16"/>
    </row>
    <row r="12" spans="1:14" ht="15">
      <c r="A12" s="12" t="s">
        <v>10</v>
      </c>
      <c r="B12" s="35" t="s">
        <v>25</v>
      </c>
      <c r="C12" s="36" t="str">
        <f>A12</f>
        <v>Non-Financial Information - Significant Shareholders</v>
      </c>
      <c r="D12" s="13" t="s">
        <v>77</v>
      </c>
      <c r="E12" s="13" t="str">
        <f>B12</f>
        <v>IU_5.1</v>
      </c>
      <c r="F12" s="37"/>
      <c r="G12" s="37"/>
      <c r="H12" s="37"/>
      <c r="I12" s="37"/>
      <c r="J12" s="39" t="s">
        <v>50</v>
      </c>
      <c r="K12" s="21"/>
      <c r="L12" s="21"/>
      <c r="M12" s="21"/>
      <c r="N12" s="2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dimension ref="A1:C3"/>
  <sheetViews>
    <sheetView workbookViewId="0"/>
  </sheetViews>
  <sheetFormatPr defaultRowHeight="12.75"/>
  <sheetData>
    <row r="1" spans="1:3">
      <c r="A1" s="22" t="s">
        <v>52</v>
      </c>
      <c r="C1" s="22" t="s">
        <v>81</v>
      </c>
    </row>
    <row r="2" spans="1:3">
      <c r="A2" s="23" t="s">
        <v>49</v>
      </c>
      <c r="C2" s="23" t="s">
        <v>80</v>
      </c>
    </row>
    <row r="3" spans="1:3">
      <c r="A3" s="24" t="s">
        <v>50</v>
      </c>
      <c r="C3" s="24" t="s">
        <v>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1:O37"/>
  <sheetViews>
    <sheetView showGridLines="0" zoomScaleNormal="100" zoomScaleSheetLayoutView="115" workbookViewId="0">
      <selection activeCell="C4" sqref="C4:E4"/>
    </sheetView>
  </sheetViews>
  <sheetFormatPr defaultColWidth="8.5703125" defaultRowHeight="15"/>
  <cols>
    <col min="1" max="1" width="3.5703125" style="683" customWidth="1"/>
    <col min="2" max="2" width="25.7109375" style="683" customWidth="1"/>
    <col min="3" max="3" width="8.28515625" style="683" customWidth="1"/>
    <col min="4" max="4" width="9.140625" style="683" customWidth="1"/>
    <col min="5" max="5" width="24" style="683" customWidth="1" collapsed="1"/>
    <col min="6" max="6" width="2" style="683" customWidth="1"/>
    <col min="7" max="7" width="1.5703125" style="683" customWidth="1"/>
    <col min="8" max="8" width="7.140625" style="683" customWidth="1"/>
    <col min="9" max="14" width="8.5703125" style="683"/>
    <col min="15" max="15" width="2.140625" style="683" customWidth="1"/>
    <col min="16" max="16384" width="8.5703125" style="683"/>
  </cols>
  <sheetData>
    <row r="1" spans="1:15" ht="11.1" customHeight="1" thickBot="1">
      <c r="B1" s="778" t="s">
        <v>2193</v>
      </c>
      <c r="C1" s="779">
        <v>1</v>
      </c>
    </row>
    <row r="2" spans="1:15" ht="18.600000000000001" customHeight="1" thickBot="1">
      <c r="B2" s="733" t="s">
        <v>2205</v>
      </c>
    </row>
    <row r="3" spans="1:15" ht="13.5" customHeight="1">
      <c r="B3" s="684" t="s">
        <v>178</v>
      </c>
      <c r="C3" s="780"/>
      <c r="D3" s="781"/>
      <c r="E3" s="782"/>
    </row>
    <row r="4" spans="1:15" ht="13.5" customHeight="1">
      <c r="B4" s="685" t="s">
        <v>852</v>
      </c>
      <c r="C4" s="783"/>
      <c r="D4" s="783"/>
      <c r="E4" s="784"/>
    </row>
    <row r="5" spans="1:15" ht="13.5" customHeight="1">
      <c r="B5" s="685" t="s">
        <v>252</v>
      </c>
      <c r="C5" s="785"/>
      <c r="D5" s="785"/>
      <c r="E5" s="786"/>
    </row>
    <row r="6" spans="1:15" ht="13.5" customHeight="1" thickBot="1">
      <c r="B6" s="686" t="s">
        <v>853</v>
      </c>
      <c r="C6" s="787"/>
      <c r="D6" s="787"/>
      <c r="E6" s="788"/>
    </row>
    <row r="7" spans="1:15" ht="9" customHeight="1">
      <c r="E7" s="731"/>
    </row>
    <row r="8" spans="1:15" ht="2.1" customHeight="1">
      <c r="A8" s="689"/>
      <c r="B8" s="690"/>
      <c r="C8" s="689"/>
      <c r="D8" s="689"/>
      <c r="E8" s="689"/>
      <c r="F8" s="689"/>
      <c r="G8" s="689"/>
      <c r="H8" s="689"/>
      <c r="I8" s="689"/>
      <c r="J8" s="689"/>
      <c r="K8" s="689"/>
      <c r="L8" s="689"/>
      <c r="M8" s="689"/>
      <c r="N8" s="689"/>
      <c r="O8" s="689"/>
    </row>
    <row r="9" spans="1:15" ht="23.25">
      <c r="A9" s="803" t="s">
        <v>2170</v>
      </c>
      <c r="B9" s="803"/>
      <c r="C9" s="803"/>
      <c r="D9" s="803"/>
      <c r="E9" s="803"/>
      <c r="F9" s="803"/>
      <c r="G9" s="803"/>
      <c r="H9" s="803"/>
      <c r="I9" s="803"/>
      <c r="J9" s="803"/>
      <c r="K9" s="803"/>
      <c r="L9" s="803"/>
      <c r="M9" s="803"/>
      <c r="N9" s="803"/>
      <c r="O9" s="803"/>
    </row>
    <row r="10" spans="1:15" ht="23.25">
      <c r="A10" s="803" t="s">
        <v>2171</v>
      </c>
      <c r="B10" s="803"/>
      <c r="C10" s="803"/>
      <c r="D10" s="803"/>
      <c r="E10" s="803"/>
      <c r="F10" s="803"/>
      <c r="G10" s="803"/>
      <c r="H10" s="803"/>
      <c r="I10" s="803"/>
      <c r="J10" s="803"/>
      <c r="K10" s="803"/>
      <c r="L10" s="803"/>
      <c r="M10" s="803"/>
      <c r="N10" s="803"/>
      <c r="O10" s="803"/>
    </row>
    <row r="11" spans="1:15" ht="26.25" thickBot="1">
      <c r="A11" s="804" t="s">
        <v>2209</v>
      </c>
      <c r="B11" s="804"/>
      <c r="C11" s="804"/>
      <c r="D11" s="804"/>
      <c r="E11" s="804"/>
      <c r="F11" s="804"/>
      <c r="G11" s="804"/>
      <c r="H11" s="804"/>
      <c r="I11" s="804"/>
      <c r="J11" s="804"/>
      <c r="K11" s="658"/>
      <c r="L11" s="658"/>
      <c r="M11" s="658"/>
      <c r="N11" s="658"/>
      <c r="O11" s="658"/>
    </row>
    <row r="12" spans="1:15" ht="15.6" customHeight="1">
      <c r="A12" s="805"/>
      <c r="B12" s="795" t="s">
        <v>2172</v>
      </c>
      <c r="C12" s="796"/>
      <c r="D12" s="796"/>
      <c r="E12" s="796"/>
      <c r="F12" s="796"/>
      <c r="G12" s="796"/>
      <c r="H12" s="796"/>
      <c r="I12" s="796"/>
      <c r="J12" s="796"/>
      <c r="K12" s="796"/>
      <c r="L12" s="796"/>
      <c r="M12" s="796"/>
      <c r="N12" s="797"/>
      <c r="O12" s="691"/>
    </row>
    <row r="13" spans="1:15" ht="15.75">
      <c r="A13" s="805"/>
      <c r="B13" s="798"/>
      <c r="C13" s="799"/>
      <c r="D13" s="799"/>
      <c r="E13" s="799"/>
      <c r="F13" s="799"/>
      <c r="G13" s="799"/>
      <c r="H13" s="799"/>
      <c r="I13" s="799"/>
      <c r="J13" s="799"/>
      <c r="K13" s="799"/>
      <c r="L13" s="799"/>
      <c r="M13" s="799"/>
      <c r="N13" s="800"/>
      <c r="O13" s="691"/>
    </row>
    <row r="14" spans="1:15" ht="15.75">
      <c r="A14" s="805"/>
      <c r="B14" s="798"/>
      <c r="C14" s="799"/>
      <c r="D14" s="799"/>
      <c r="E14" s="799"/>
      <c r="F14" s="799"/>
      <c r="G14" s="799"/>
      <c r="H14" s="799"/>
      <c r="I14" s="799"/>
      <c r="J14" s="799"/>
      <c r="K14" s="799"/>
      <c r="L14" s="799"/>
      <c r="M14" s="799"/>
      <c r="N14" s="800"/>
      <c r="O14" s="691"/>
    </row>
    <row r="15" spans="1:15" ht="15.75">
      <c r="A15" s="659"/>
      <c r="B15" s="692"/>
      <c r="C15" s="659"/>
      <c r="D15" s="659"/>
      <c r="E15" s="659"/>
      <c r="F15" s="659"/>
      <c r="G15" s="659"/>
      <c r="H15" s="659"/>
      <c r="I15" s="659"/>
      <c r="J15" s="659"/>
      <c r="K15" s="659"/>
      <c r="L15" s="659"/>
      <c r="M15" s="659"/>
      <c r="N15" s="693"/>
      <c r="O15" s="659"/>
    </row>
    <row r="16" spans="1:15">
      <c r="A16" s="661"/>
      <c r="B16" s="694" t="s">
        <v>2173</v>
      </c>
      <c r="C16" s="660"/>
      <c r="D16" s="660"/>
      <c r="E16" s="660"/>
      <c r="F16" s="661"/>
      <c r="G16" s="661"/>
      <c r="H16" s="660"/>
      <c r="I16" s="660" t="s">
        <v>2174</v>
      </c>
      <c r="J16" s="660"/>
      <c r="K16" s="660"/>
      <c r="L16" s="660"/>
      <c r="M16" s="660"/>
      <c r="N16" s="695"/>
      <c r="O16" s="661"/>
    </row>
    <row r="17" spans="1:15">
      <c r="A17" s="696"/>
      <c r="B17" s="791"/>
      <c r="C17" s="792"/>
      <c r="D17" s="792"/>
      <c r="E17" s="792"/>
      <c r="F17" s="792"/>
      <c r="G17" s="792"/>
      <c r="H17" s="662"/>
      <c r="I17" s="801"/>
      <c r="J17" s="801"/>
      <c r="K17" s="801"/>
      <c r="L17" s="801"/>
      <c r="M17" s="801"/>
      <c r="N17" s="802"/>
      <c r="O17" s="661"/>
    </row>
    <row r="18" spans="1:15" ht="3.95" customHeight="1">
      <c r="A18" s="661"/>
      <c r="B18" s="694"/>
      <c r="C18" s="661"/>
      <c r="D18" s="661"/>
      <c r="E18" s="661"/>
      <c r="F18" s="661"/>
      <c r="G18" s="661"/>
      <c r="H18" s="661"/>
      <c r="I18" s="661"/>
      <c r="J18" s="661"/>
      <c r="K18" s="661"/>
      <c r="L18" s="661"/>
      <c r="M18" s="661"/>
      <c r="N18" s="695"/>
      <c r="O18" s="661"/>
    </row>
    <row r="19" spans="1:15" ht="16.5" customHeight="1" thickBot="1">
      <c r="A19" s="661"/>
      <c r="B19" s="697" t="s">
        <v>2175</v>
      </c>
      <c r="C19" s="698"/>
      <c r="D19" s="789"/>
      <c r="E19" s="790"/>
      <c r="F19" s="790"/>
      <c r="G19" s="790"/>
      <c r="H19" s="698"/>
      <c r="I19" s="699" t="s">
        <v>2175</v>
      </c>
      <c r="J19" s="698"/>
      <c r="K19" s="789"/>
      <c r="L19" s="790"/>
      <c r="M19" s="790"/>
      <c r="N19" s="793"/>
      <c r="O19" s="661"/>
    </row>
    <row r="20" spans="1:15" ht="56.45" customHeight="1" thickBot="1">
      <c r="A20" s="700"/>
      <c r="B20" s="701" t="s">
        <v>2210</v>
      </c>
      <c r="C20" s="700"/>
      <c r="D20" s="700"/>
      <c r="E20" s="730"/>
      <c r="F20" s="700"/>
      <c r="G20" s="700"/>
      <c r="H20" s="700"/>
      <c r="I20" s="700"/>
      <c r="J20" s="700"/>
      <c r="K20" s="700"/>
      <c r="L20" s="732"/>
      <c r="M20" s="700"/>
      <c r="N20" s="700"/>
      <c r="O20" s="700"/>
    </row>
    <row r="21" spans="1:15" ht="15.6" customHeight="1">
      <c r="A21" s="794"/>
      <c r="B21" s="795" t="s">
        <v>2176</v>
      </c>
      <c r="C21" s="796"/>
      <c r="D21" s="796"/>
      <c r="E21" s="796"/>
      <c r="F21" s="796"/>
      <c r="G21" s="796"/>
      <c r="H21" s="796"/>
      <c r="I21" s="796"/>
      <c r="J21" s="796"/>
      <c r="K21" s="796"/>
      <c r="L21" s="796"/>
      <c r="M21" s="796"/>
      <c r="N21" s="797"/>
      <c r="O21" s="691"/>
    </row>
    <row r="22" spans="1:15" ht="15.75">
      <c r="A22" s="794"/>
      <c r="B22" s="798"/>
      <c r="C22" s="799"/>
      <c r="D22" s="799"/>
      <c r="E22" s="799"/>
      <c r="F22" s="799"/>
      <c r="G22" s="799"/>
      <c r="H22" s="799"/>
      <c r="I22" s="799"/>
      <c r="J22" s="799"/>
      <c r="K22" s="799"/>
      <c r="L22" s="799"/>
      <c r="M22" s="799"/>
      <c r="N22" s="800"/>
      <c r="O22" s="691"/>
    </row>
    <row r="23" spans="1:15" ht="15.75">
      <c r="A23" s="794"/>
      <c r="B23" s="798"/>
      <c r="C23" s="799"/>
      <c r="D23" s="799"/>
      <c r="E23" s="799"/>
      <c r="F23" s="799"/>
      <c r="G23" s="799"/>
      <c r="H23" s="799"/>
      <c r="I23" s="799"/>
      <c r="J23" s="799"/>
      <c r="K23" s="799"/>
      <c r="L23" s="799"/>
      <c r="M23" s="799"/>
      <c r="N23" s="800"/>
      <c r="O23" s="691"/>
    </row>
    <row r="24" spans="1:15">
      <c r="A24" s="700"/>
      <c r="B24" s="702"/>
      <c r="C24" s="661"/>
      <c r="D24" s="661"/>
      <c r="E24" s="661"/>
      <c r="F24" s="661"/>
      <c r="G24" s="661"/>
      <c r="H24" s="661"/>
      <c r="I24" s="661"/>
      <c r="J24" s="661"/>
      <c r="K24" s="661"/>
      <c r="L24" s="661"/>
      <c r="M24" s="661"/>
      <c r="N24" s="695"/>
      <c r="O24" s="661"/>
    </row>
    <row r="25" spans="1:15">
      <c r="A25" s="700"/>
      <c r="B25" s="694" t="s">
        <v>2173</v>
      </c>
      <c r="C25" s="660"/>
      <c r="D25" s="660"/>
      <c r="E25" s="660"/>
      <c r="F25" s="661"/>
      <c r="G25" s="661"/>
      <c r="H25" s="660"/>
      <c r="I25" s="660" t="s">
        <v>2174</v>
      </c>
      <c r="J25" s="660"/>
      <c r="K25" s="660"/>
      <c r="L25" s="660"/>
      <c r="M25" s="660"/>
      <c r="N25" s="695"/>
      <c r="O25" s="661"/>
    </row>
    <row r="26" spans="1:15">
      <c r="A26" s="703"/>
      <c r="B26" s="791"/>
      <c r="C26" s="792"/>
      <c r="D26" s="792"/>
      <c r="E26" s="792"/>
      <c r="F26" s="792"/>
      <c r="G26" s="792"/>
      <c r="H26" s="662"/>
      <c r="I26" s="801"/>
      <c r="J26" s="801"/>
      <c r="K26" s="801"/>
      <c r="L26" s="801"/>
      <c r="M26" s="801"/>
      <c r="N26" s="802"/>
      <c r="O26" s="661"/>
    </row>
    <row r="27" spans="1:15" ht="3.95" customHeight="1">
      <c r="A27" s="700"/>
      <c r="B27" s="694"/>
      <c r="C27" s="661"/>
      <c r="D27" s="661"/>
      <c r="E27" s="661"/>
      <c r="F27" s="661"/>
      <c r="G27" s="661"/>
      <c r="H27" s="661"/>
      <c r="I27" s="661"/>
      <c r="J27" s="661"/>
      <c r="K27" s="661"/>
      <c r="L27" s="661"/>
      <c r="M27" s="661"/>
      <c r="N27" s="695"/>
      <c r="O27" s="661"/>
    </row>
    <row r="28" spans="1:15" ht="5.0999999999999996" customHeight="1">
      <c r="A28" s="700"/>
      <c r="B28" s="702"/>
      <c r="C28" s="661"/>
      <c r="D28" s="661"/>
      <c r="E28" s="661"/>
      <c r="F28" s="661"/>
      <c r="G28" s="661"/>
      <c r="H28" s="661"/>
      <c r="I28" s="661"/>
      <c r="J28" s="661"/>
      <c r="K28" s="661"/>
      <c r="L28" s="661"/>
      <c r="M28" s="661"/>
      <c r="N28" s="695"/>
      <c r="O28" s="661"/>
    </row>
    <row r="29" spans="1:15" ht="15.75" thickBot="1">
      <c r="A29" s="700"/>
      <c r="B29" s="697" t="s">
        <v>2175</v>
      </c>
      <c r="C29" s="698"/>
      <c r="D29" s="789"/>
      <c r="E29" s="790"/>
      <c r="F29" s="790"/>
      <c r="G29" s="790"/>
      <c r="H29" s="698"/>
      <c r="I29" s="699" t="s">
        <v>2175</v>
      </c>
      <c r="J29" s="698"/>
      <c r="K29" s="789"/>
      <c r="L29" s="790"/>
      <c r="M29" s="790"/>
      <c r="N29" s="793"/>
      <c r="O29" s="661"/>
    </row>
    <row r="30" spans="1:15" ht="6.6" customHeight="1">
      <c r="A30" s="704"/>
      <c r="B30" s="663"/>
      <c r="C30" s="663"/>
      <c r="D30" s="663"/>
      <c r="E30" s="663"/>
      <c r="F30" s="663"/>
      <c r="G30" s="663"/>
      <c r="H30" s="663"/>
      <c r="I30" s="663"/>
      <c r="J30" s="663"/>
      <c r="K30" s="663"/>
      <c r="L30" s="663"/>
      <c r="M30" s="663"/>
      <c r="N30" s="663"/>
      <c r="O30" s="663"/>
    </row>
    <row r="31" spans="1:15" ht="5.45" customHeight="1">
      <c r="A31" s="705"/>
      <c r="B31" s="704"/>
      <c r="C31" s="704"/>
      <c r="D31" s="704"/>
      <c r="E31" s="704"/>
      <c r="F31" s="704"/>
      <c r="G31" s="704"/>
      <c r="H31" s="704"/>
      <c r="I31" s="704"/>
      <c r="J31" s="704"/>
      <c r="K31" s="704"/>
      <c r="L31" s="704"/>
      <c r="M31" s="704"/>
      <c r="N31" s="704"/>
      <c r="O31" s="704"/>
    </row>
    <row r="32" spans="1:15">
      <c r="A32" s="706" t="s">
        <v>2177</v>
      </c>
      <c r="B32" s="704"/>
      <c r="C32" s="704"/>
      <c r="D32" s="688" t="s">
        <v>2208</v>
      </c>
      <c r="E32" s="704"/>
      <c r="F32" s="704"/>
      <c r="G32" s="704"/>
      <c r="H32" s="704"/>
      <c r="I32" s="704"/>
      <c r="J32" s="704"/>
      <c r="K32" s="704"/>
      <c r="L32" s="704"/>
      <c r="M32" s="704"/>
      <c r="N32" s="704"/>
      <c r="O32" s="704"/>
    </row>
    <row r="33" spans="1:15" ht="3.95" customHeight="1">
      <c r="A33" s="687"/>
      <c r="B33" s="704"/>
      <c r="C33" s="704"/>
      <c r="D33" s="704"/>
      <c r="E33" s="704"/>
      <c r="F33" s="704"/>
      <c r="G33" s="704"/>
      <c r="H33" s="704"/>
      <c r="I33" s="704"/>
      <c r="J33" s="704"/>
      <c r="K33" s="704"/>
      <c r="L33" s="704"/>
      <c r="M33" s="704"/>
      <c r="N33" s="704"/>
      <c r="O33" s="704"/>
    </row>
    <row r="34" spans="1:15">
      <c r="A34" s="706" t="s">
        <v>2178</v>
      </c>
      <c r="B34" s="704"/>
      <c r="C34" s="704"/>
      <c r="D34" s="704"/>
      <c r="E34" s="704"/>
      <c r="F34" s="704"/>
      <c r="G34" s="704"/>
      <c r="H34" s="704"/>
      <c r="I34" s="704"/>
      <c r="J34" s="704"/>
      <c r="K34" s="704"/>
      <c r="L34" s="704"/>
      <c r="M34" s="704"/>
      <c r="N34" s="704"/>
      <c r="O34" s="704"/>
    </row>
    <row r="35" spans="1:15">
      <c r="A35" s="687" t="s">
        <v>2206</v>
      </c>
      <c r="B35" s="704"/>
      <c r="C35" s="704"/>
      <c r="D35" s="704"/>
      <c r="E35" s="704"/>
      <c r="F35" s="704"/>
      <c r="G35" s="704"/>
      <c r="H35" s="704"/>
      <c r="I35" s="704"/>
      <c r="J35" s="704"/>
      <c r="K35" s="704"/>
      <c r="L35" s="704"/>
      <c r="M35" s="704"/>
      <c r="N35" s="704"/>
      <c r="O35" s="704"/>
    </row>
    <row r="36" spans="1:15">
      <c r="A36" s="687" t="s">
        <v>2207</v>
      </c>
      <c r="B36" s="704"/>
      <c r="C36" s="704"/>
      <c r="D36" s="704"/>
      <c r="E36" s="704"/>
      <c r="F36" s="704"/>
      <c r="G36" s="704"/>
      <c r="H36" s="704"/>
      <c r="I36" s="704"/>
      <c r="J36" s="704"/>
      <c r="K36" s="704"/>
      <c r="L36" s="704"/>
      <c r="M36" s="704"/>
      <c r="N36" s="704"/>
      <c r="O36" s="704"/>
    </row>
    <row r="37" spans="1:15">
      <c r="A37" s="707"/>
      <c r="B37" s="704"/>
      <c r="C37" s="704"/>
      <c r="D37" s="704"/>
      <c r="E37" s="704"/>
      <c r="F37" s="704"/>
      <c r="G37" s="704"/>
      <c r="H37" s="704"/>
      <c r="I37" s="704"/>
      <c r="J37" s="704"/>
      <c r="K37" s="704"/>
      <c r="L37" s="704"/>
      <c r="M37" s="704"/>
      <c r="N37" s="704"/>
      <c r="O37" s="704"/>
    </row>
  </sheetData>
  <sheetProtection algorithmName="SHA-512" hashValue="nLzrfzyJ6xoaN3qP2EK42iVaOFZF0lgSORaFoh58xJgjzmW7XjuYlzuYPojLvE9aIhmPiILFSmmap5F3Snjreg==" saltValue="Mpp7NZDHnguajE7XL7mPJg==" spinCount="100000" sheet="1" objects="1" scenarios="1" selectLockedCells="1"/>
  <mergeCells count="19">
    <mergeCell ref="I17:N17"/>
    <mergeCell ref="A9:O9"/>
    <mergeCell ref="A10:O10"/>
    <mergeCell ref="A11:J11"/>
    <mergeCell ref="A12:A14"/>
    <mergeCell ref="B12:N14"/>
    <mergeCell ref="K29:N29"/>
    <mergeCell ref="D19:G19"/>
    <mergeCell ref="K19:N19"/>
    <mergeCell ref="A21:A23"/>
    <mergeCell ref="B21:N23"/>
    <mergeCell ref="B26:G26"/>
    <mergeCell ref="I26:N26"/>
    <mergeCell ref="C3:E3"/>
    <mergeCell ref="C4:E4"/>
    <mergeCell ref="C5:E5"/>
    <mergeCell ref="C6:E6"/>
    <mergeCell ref="D29:G29"/>
    <mergeCell ref="B17:G17"/>
  </mergeCells>
  <dataValidations xWindow="851" yWindow="422" count="2">
    <dataValidation allowBlank="1" showInputMessage="1" showErrorMessage="1" prompt="Please enter date in format as: 31-JAN-2020" sqref="C6:E6" xr:uid="{00000000-0002-0000-0400-000000000000}"/>
    <dataValidation allowBlank="1" showInputMessage="1" showErrorMessage="1" prompt="Please enter the date on which you certify the return in this format: 31-JAN-2020" sqref="D19:G19 D29:G29 K29:N29 K19:N19" xr:uid="{00000000-0002-0000-0400-000001000000}"/>
  </dataValidations>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xWindow="851" yWindow="422" count="1">
        <x14:dataValidation type="list" allowBlank="1" showInputMessage="1" showErrorMessage="1" prompt="Please select from dropdown list " xr:uid="{00000000-0002-0000-0400-000003000000}">
          <x14:formula1>
            <xm:f>'Institution Type Key'!$D$6:$D$14</xm:f>
          </x14:formula1>
          <xm:sqref>C5:E5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4">
    <tabColor rgb="FFFF0000"/>
    <pageSetUpPr fitToPage="1"/>
  </sheetPr>
  <dimension ref="A1:J49"/>
  <sheetViews>
    <sheetView showGridLines="0" topLeftCell="A25" zoomScale="115" zoomScaleNormal="115" zoomScaleSheetLayoutView="98" workbookViewId="0">
      <selection activeCell="C24" sqref="C24"/>
    </sheetView>
  </sheetViews>
  <sheetFormatPr defaultColWidth="11.42578125" defaultRowHeight="15.75"/>
  <cols>
    <col min="1" max="1" width="8.7109375" style="42" customWidth="1"/>
    <col min="2" max="2" width="62.5703125" style="42" customWidth="1"/>
    <col min="3" max="3" width="24.5703125" style="431" customWidth="1"/>
    <col min="4" max="4" width="16.42578125" style="42" customWidth="1"/>
    <col min="5" max="5" width="42.42578125" style="42" bestFit="1" customWidth="1"/>
    <col min="6" max="6" width="15.140625" style="42" bestFit="1" customWidth="1"/>
    <col min="7" max="7" width="42.42578125" style="42" bestFit="1" customWidth="1"/>
    <col min="8" max="8" width="46.42578125" style="42" bestFit="1" customWidth="1"/>
    <col min="9" max="255" width="11.42578125" style="42"/>
    <col min="256" max="256" width="8.42578125" style="42" bestFit="1" customWidth="1"/>
    <col min="257" max="257" width="54.5703125" style="42" customWidth="1"/>
    <col min="258" max="259" width="31.42578125" style="42" bestFit="1" customWidth="1"/>
    <col min="260" max="260" width="3.42578125" style="42" customWidth="1"/>
    <col min="261" max="261" width="11.42578125" style="42" customWidth="1"/>
    <col min="262" max="262" width="12.140625" style="42" bestFit="1" customWidth="1"/>
    <col min="263" max="511" width="11.42578125" style="42"/>
    <col min="512" max="512" width="8.42578125" style="42" bestFit="1" customWidth="1"/>
    <col min="513" max="513" width="54.5703125" style="42" customWidth="1"/>
    <col min="514" max="515" width="31.42578125" style="42" bestFit="1" customWidth="1"/>
    <col min="516" max="516" width="3.42578125" style="42" customWidth="1"/>
    <col min="517" max="517" width="11.42578125" style="42" customWidth="1"/>
    <col min="518" max="518" width="12.140625" style="42" bestFit="1" customWidth="1"/>
    <col min="519" max="767" width="11.42578125" style="42"/>
    <col min="768" max="768" width="8.42578125" style="42" bestFit="1" customWidth="1"/>
    <col min="769" max="769" width="54.5703125" style="42" customWidth="1"/>
    <col min="770" max="771" width="31.42578125" style="42" bestFit="1" customWidth="1"/>
    <col min="772" max="772" width="3.42578125" style="42" customWidth="1"/>
    <col min="773" max="773" width="11.42578125" style="42" customWidth="1"/>
    <col min="774" max="774" width="12.140625" style="42" bestFit="1" customWidth="1"/>
    <col min="775" max="1023" width="11.42578125" style="42"/>
    <col min="1024" max="1024" width="8.42578125" style="42" bestFit="1" customWidth="1"/>
    <col min="1025" max="1025" width="54.5703125" style="42" customWidth="1"/>
    <col min="1026" max="1027" width="31.42578125" style="42" bestFit="1" customWidth="1"/>
    <col min="1028" max="1028" width="3.42578125" style="42" customWidth="1"/>
    <col min="1029" max="1029" width="11.42578125" style="42" customWidth="1"/>
    <col min="1030" max="1030" width="12.140625" style="42" bestFit="1" customWidth="1"/>
    <col min="1031" max="1279" width="11.42578125" style="42"/>
    <col min="1280" max="1280" width="8.42578125" style="42" bestFit="1" customWidth="1"/>
    <col min="1281" max="1281" width="54.5703125" style="42" customWidth="1"/>
    <col min="1282" max="1283" width="31.42578125" style="42" bestFit="1" customWidth="1"/>
    <col min="1284" max="1284" width="3.42578125" style="42" customWidth="1"/>
    <col min="1285" max="1285" width="11.42578125" style="42" customWidth="1"/>
    <col min="1286" max="1286" width="12.140625" style="42" bestFit="1" customWidth="1"/>
    <col min="1287" max="1535" width="11.42578125" style="42"/>
    <col min="1536" max="1536" width="8.42578125" style="42" bestFit="1" customWidth="1"/>
    <col min="1537" max="1537" width="54.5703125" style="42" customWidth="1"/>
    <col min="1538" max="1539" width="31.42578125" style="42" bestFit="1" customWidth="1"/>
    <col min="1540" max="1540" width="3.42578125" style="42" customWidth="1"/>
    <col min="1541" max="1541" width="11.42578125" style="42" customWidth="1"/>
    <col min="1542" max="1542" width="12.140625" style="42" bestFit="1" customWidth="1"/>
    <col min="1543" max="1791" width="11.42578125" style="42"/>
    <col min="1792" max="1792" width="8.42578125" style="42" bestFit="1" customWidth="1"/>
    <col min="1793" max="1793" width="54.5703125" style="42" customWidth="1"/>
    <col min="1794" max="1795" width="31.42578125" style="42" bestFit="1" customWidth="1"/>
    <col min="1796" max="1796" width="3.42578125" style="42" customWidth="1"/>
    <col min="1797" max="1797" width="11.42578125" style="42" customWidth="1"/>
    <col min="1798" max="1798" width="12.140625" style="42" bestFit="1" customWidth="1"/>
    <col min="1799" max="2047" width="11.42578125" style="42"/>
    <col min="2048" max="2048" width="8.42578125" style="42" bestFit="1" customWidth="1"/>
    <col min="2049" max="2049" width="54.5703125" style="42" customWidth="1"/>
    <col min="2050" max="2051" width="31.42578125" style="42" bestFit="1" customWidth="1"/>
    <col min="2052" max="2052" width="3.42578125" style="42" customWidth="1"/>
    <col min="2053" max="2053" width="11.42578125" style="42" customWidth="1"/>
    <col min="2054" max="2054" width="12.140625" style="42" bestFit="1" customWidth="1"/>
    <col min="2055" max="2303" width="11.42578125" style="42"/>
    <col min="2304" max="2304" width="8.42578125" style="42" bestFit="1" customWidth="1"/>
    <col min="2305" max="2305" width="54.5703125" style="42" customWidth="1"/>
    <col min="2306" max="2307" width="31.42578125" style="42" bestFit="1" customWidth="1"/>
    <col min="2308" max="2308" width="3.42578125" style="42" customWidth="1"/>
    <col min="2309" max="2309" width="11.42578125" style="42" customWidth="1"/>
    <col min="2310" max="2310" width="12.140625" style="42" bestFit="1" customWidth="1"/>
    <col min="2311" max="2559" width="11.42578125" style="42"/>
    <col min="2560" max="2560" width="8.42578125" style="42" bestFit="1" customWidth="1"/>
    <col min="2561" max="2561" width="54.5703125" style="42" customWidth="1"/>
    <col min="2562" max="2563" width="31.42578125" style="42" bestFit="1" customWidth="1"/>
    <col min="2564" max="2564" width="3.42578125" style="42" customWidth="1"/>
    <col min="2565" max="2565" width="11.42578125" style="42" customWidth="1"/>
    <col min="2566" max="2566" width="12.140625" style="42" bestFit="1" customWidth="1"/>
    <col min="2567" max="2815" width="11.42578125" style="42"/>
    <col min="2816" max="2816" width="8.42578125" style="42" bestFit="1" customWidth="1"/>
    <col min="2817" max="2817" width="54.5703125" style="42" customWidth="1"/>
    <col min="2818" max="2819" width="31.42578125" style="42" bestFit="1" customWidth="1"/>
    <col min="2820" max="2820" width="3.42578125" style="42" customWidth="1"/>
    <col min="2821" max="2821" width="11.42578125" style="42" customWidth="1"/>
    <col min="2822" max="2822" width="12.140625" style="42" bestFit="1" customWidth="1"/>
    <col min="2823" max="3071" width="11.42578125" style="42"/>
    <col min="3072" max="3072" width="8.42578125" style="42" bestFit="1" customWidth="1"/>
    <col min="3073" max="3073" width="54.5703125" style="42" customWidth="1"/>
    <col min="3074" max="3075" width="31.42578125" style="42" bestFit="1" customWidth="1"/>
    <col min="3076" max="3076" width="3.42578125" style="42" customWidth="1"/>
    <col min="3077" max="3077" width="11.42578125" style="42" customWidth="1"/>
    <col min="3078" max="3078" width="12.140625" style="42" bestFit="1" customWidth="1"/>
    <col min="3079" max="3327" width="11.42578125" style="42"/>
    <col min="3328" max="3328" width="8.42578125" style="42" bestFit="1" customWidth="1"/>
    <col min="3329" max="3329" width="54.5703125" style="42" customWidth="1"/>
    <col min="3330" max="3331" width="31.42578125" style="42" bestFit="1" customWidth="1"/>
    <col min="3332" max="3332" width="3.42578125" style="42" customWidth="1"/>
    <col min="3333" max="3333" width="11.42578125" style="42" customWidth="1"/>
    <col min="3334" max="3334" width="12.140625" style="42" bestFit="1" customWidth="1"/>
    <col min="3335" max="3583" width="11.42578125" style="42"/>
    <col min="3584" max="3584" width="8.42578125" style="42" bestFit="1" customWidth="1"/>
    <col min="3585" max="3585" width="54.5703125" style="42" customWidth="1"/>
    <col min="3586" max="3587" width="31.42578125" style="42" bestFit="1" customWidth="1"/>
    <col min="3588" max="3588" width="3.42578125" style="42" customWidth="1"/>
    <col min="3589" max="3589" width="11.42578125" style="42" customWidth="1"/>
    <col min="3590" max="3590" width="12.140625" style="42" bestFit="1" customWidth="1"/>
    <col min="3591" max="3839" width="11.42578125" style="42"/>
    <col min="3840" max="3840" width="8.42578125" style="42" bestFit="1" customWidth="1"/>
    <col min="3841" max="3841" width="54.5703125" style="42" customWidth="1"/>
    <col min="3842" max="3843" width="31.42578125" style="42" bestFit="1" customWidth="1"/>
    <col min="3844" max="3844" width="3.42578125" style="42" customWidth="1"/>
    <col min="3845" max="3845" width="11.42578125" style="42" customWidth="1"/>
    <col min="3846" max="3846" width="12.140625" style="42" bestFit="1" customWidth="1"/>
    <col min="3847" max="4095" width="11.42578125" style="42"/>
    <col min="4096" max="4096" width="8.42578125" style="42" bestFit="1" customWidth="1"/>
    <col min="4097" max="4097" width="54.5703125" style="42" customWidth="1"/>
    <col min="4098" max="4099" width="31.42578125" style="42" bestFit="1" customWidth="1"/>
    <col min="4100" max="4100" width="3.42578125" style="42" customWidth="1"/>
    <col min="4101" max="4101" width="11.42578125" style="42" customWidth="1"/>
    <col min="4102" max="4102" width="12.140625" style="42" bestFit="1" customWidth="1"/>
    <col min="4103" max="4351" width="11.42578125" style="42"/>
    <col min="4352" max="4352" width="8.42578125" style="42" bestFit="1" customWidth="1"/>
    <col min="4353" max="4353" width="54.5703125" style="42" customWidth="1"/>
    <col min="4354" max="4355" width="31.42578125" style="42" bestFit="1" customWidth="1"/>
    <col min="4356" max="4356" width="3.42578125" style="42" customWidth="1"/>
    <col min="4357" max="4357" width="11.42578125" style="42" customWidth="1"/>
    <col min="4358" max="4358" width="12.140625" style="42" bestFit="1" customWidth="1"/>
    <col min="4359" max="4607" width="11.42578125" style="42"/>
    <col min="4608" max="4608" width="8.42578125" style="42" bestFit="1" customWidth="1"/>
    <col min="4609" max="4609" width="54.5703125" style="42" customWidth="1"/>
    <col min="4610" max="4611" width="31.42578125" style="42" bestFit="1" customWidth="1"/>
    <col min="4612" max="4612" width="3.42578125" style="42" customWidth="1"/>
    <col min="4613" max="4613" width="11.42578125" style="42" customWidth="1"/>
    <col min="4614" max="4614" width="12.140625" style="42" bestFit="1" customWidth="1"/>
    <col min="4615" max="4863" width="11.42578125" style="42"/>
    <col min="4864" max="4864" width="8.42578125" style="42" bestFit="1" customWidth="1"/>
    <col min="4865" max="4865" width="54.5703125" style="42" customWidth="1"/>
    <col min="4866" max="4867" width="31.42578125" style="42" bestFit="1" customWidth="1"/>
    <col min="4868" max="4868" width="3.42578125" style="42" customWidth="1"/>
    <col min="4869" max="4869" width="11.42578125" style="42" customWidth="1"/>
    <col min="4870" max="4870" width="12.140625" style="42" bestFit="1" customWidth="1"/>
    <col min="4871" max="5119" width="11.42578125" style="42"/>
    <col min="5120" max="5120" width="8.42578125" style="42" bestFit="1" customWidth="1"/>
    <col min="5121" max="5121" width="54.5703125" style="42" customWidth="1"/>
    <col min="5122" max="5123" width="31.42578125" style="42" bestFit="1" customWidth="1"/>
    <col min="5124" max="5124" width="3.42578125" style="42" customWidth="1"/>
    <col min="5125" max="5125" width="11.42578125" style="42" customWidth="1"/>
    <col min="5126" max="5126" width="12.140625" style="42" bestFit="1" customWidth="1"/>
    <col min="5127" max="5375" width="11.42578125" style="42"/>
    <col min="5376" max="5376" width="8.42578125" style="42" bestFit="1" customWidth="1"/>
    <col min="5377" max="5377" width="54.5703125" style="42" customWidth="1"/>
    <col min="5378" max="5379" width="31.42578125" style="42" bestFit="1" customWidth="1"/>
    <col min="5380" max="5380" width="3.42578125" style="42" customWidth="1"/>
    <col min="5381" max="5381" width="11.42578125" style="42" customWidth="1"/>
    <col min="5382" max="5382" width="12.140625" style="42" bestFit="1" customWidth="1"/>
    <col min="5383" max="5631" width="11.42578125" style="42"/>
    <col min="5632" max="5632" width="8.42578125" style="42" bestFit="1" customWidth="1"/>
    <col min="5633" max="5633" width="54.5703125" style="42" customWidth="1"/>
    <col min="5634" max="5635" width="31.42578125" style="42" bestFit="1" customWidth="1"/>
    <col min="5636" max="5636" width="3.42578125" style="42" customWidth="1"/>
    <col min="5637" max="5637" width="11.42578125" style="42" customWidth="1"/>
    <col min="5638" max="5638" width="12.140625" style="42" bestFit="1" customWidth="1"/>
    <col min="5639" max="5887" width="11.42578125" style="42"/>
    <col min="5888" max="5888" width="8.42578125" style="42" bestFit="1" customWidth="1"/>
    <col min="5889" max="5889" width="54.5703125" style="42" customWidth="1"/>
    <col min="5890" max="5891" width="31.42578125" style="42" bestFit="1" customWidth="1"/>
    <col min="5892" max="5892" width="3.42578125" style="42" customWidth="1"/>
    <col min="5893" max="5893" width="11.42578125" style="42" customWidth="1"/>
    <col min="5894" max="5894" width="12.140625" style="42" bestFit="1" customWidth="1"/>
    <col min="5895" max="6143" width="11.42578125" style="42"/>
    <col min="6144" max="6144" width="8.42578125" style="42" bestFit="1" customWidth="1"/>
    <col min="6145" max="6145" width="54.5703125" style="42" customWidth="1"/>
    <col min="6146" max="6147" width="31.42578125" style="42" bestFit="1" customWidth="1"/>
    <col min="6148" max="6148" width="3.42578125" style="42" customWidth="1"/>
    <col min="6149" max="6149" width="11.42578125" style="42" customWidth="1"/>
    <col min="6150" max="6150" width="12.140625" style="42" bestFit="1" customWidth="1"/>
    <col min="6151" max="6399" width="11.42578125" style="42"/>
    <col min="6400" max="6400" width="8.42578125" style="42" bestFit="1" customWidth="1"/>
    <col min="6401" max="6401" width="54.5703125" style="42" customWidth="1"/>
    <col min="6402" max="6403" width="31.42578125" style="42" bestFit="1" customWidth="1"/>
    <col min="6404" max="6404" width="3.42578125" style="42" customWidth="1"/>
    <col min="6405" max="6405" width="11.42578125" style="42" customWidth="1"/>
    <col min="6406" max="6406" width="12.140625" style="42" bestFit="1" customWidth="1"/>
    <col min="6407" max="6655" width="11.42578125" style="42"/>
    <col min="6656" max="6656" width="8.42578125" style="42" bestFit="1" customWidth="1"/>
    <col min="6657" max="6657" width="54.5703125" style="42" customWidth="1"/>
    <col min="6658" max="6659" width="31.42578125" style="42" bestFit="1" customWidth="1"/>
    <col min="6660" max="6660" width="3.42578125" style="42" customWidth="1"/>
    <col min="6661" max="6661" width="11.42578125" style="42" customWidth="1"/>
    <col min="6662" max="6662" width="12.140625" style="42" bestFit="1" customWidth="1"/>
    <col min="6663" max="6911" width="11.42578125" style="42"/>
    <col min="6912" max="6912" width="8.42578125" style="42" bestFit="1" customWidth="1"/>
    <col min="6913" max="6913" width="54.5703125" style="42" customWidth="1"/>
    <col min="6914" max="6915" width="31.42578125" style="42" bestFit="1" customWidth="1"/>
    <col min="6916" max="6916" width="3.42578125" style="42" customWidth="1"/>
    <col min="6917" max="6917" width="11.42578125" style="42" customWidth="1"/>
    <col min="6918" max="6918" width="12.140625" style="42" bestFit="1" customWidth="1"/>
    <col min="6919" max="7167" width="11.42578125" style="42"/>
    <col min="7168" max="7168" width="8.42578125" style="42" bestFit="1" customWidth="1"/>
    <col min="7169" max="7169" width="54.5703125" style="42" customWidth="1"/>
    <col min="7170" max="7171" width="31.42578125" style="42" bestFit="1" customWidth="1"/>
    <col min="7172" max="7172" width="3.42578125" style="42" customWidth="1"/>
    <col min="7173" max="7173" width="11.42578125" style="42" customWidth="1"/>
    <col min="7174" max="7174" width="12.140625" style="42" bestFit="1" customWidth="1"/>
    <col min="7175" max="7423" width="11.42578125" style="42"/>
    <col min="7424" max="7424" width="8.42578125" style="42" bestFit="1" customWidth="1"/>
    <col min="7425" max="7425" width="54.5703125" style="42" customWidth="1"/>
    <col min="7426" max="7427" width="31.42578125" style="42" bestFit="1" customWidth="1"/>
    <col min="7428" max="7428" width="3.42578125" style="42" customWidth="1"/>
    <col min="7429" max="7429" width="11.42578125" style="42" customWidth="1"/>
    <col min="7430" max="7430" width="12.140625" style="42" bestFit="1" customWidth="1"/>
    <col min="7431" max="7679" width="11.42578125" style="42"/>
    <col min="7680" max="7680" width="8.42578125" style="42" bestFit="1" customWidth="1"/>
    <col min="7681" max="7681" width="54.5703125" style="42" customWidth="1"/>
    <col min="7682" max="7683" width="31.42578125" style="42" bestFit="1" customWidth="1"/>
    <col min="7684" max="7684" width="3.42578125" style="42" customWidth="1"/>
    <col min="7685" max="7685" width="11.42578125" style="42" customWidth="1"/>
    <col min="7686" max="7686" width="12.140625" style="42" bestFit="1" customWidth="1"/>
    <col min="7687" max="7935" width="11.42578125" style="42"/>
    <col min="7936" max="7936" width="8.42578125" style="42" bestFit="1" customWidth="1"/>
    <col min="7937" max="7937" width="54.5703125" style="42" customWidth="1"/>
    <col min="7938" max="7939" width="31.42578125" style="42" bestFit="1" customWidth="1"/>
    <col min="7940" max="7940" width="3.42578125" style="42" customWidth="1"/>
    <col min="7941" max="7941" width="11.42578125" style="42" customWidth="1"/>
    <col min="7942" max="7942" width="12.140625" style="42" bestFit="1" customWidth="1"/>
    <col min="7943" max="8191" width="11.42578125" style="42"/>
    <col min="8192" max="8192" width="8.42578125" style="42" bestFit="1" customWidth="1"/>
    <col min="8193" max="8193" width="54.5703125" style="42" customWidth="1"/>
    <col min="8194" max="8195" width="31.42578125" style="42" bestFit="1" customWidth="1"/>
    <col min="8196" max="8196" width="3.42578125" style="42" customWidth="1"/>
    <col min="8197" max="8197" width="11.42578125" style="42" customWidth="1"/>
    <col min="8198" max="8198" width="12.140625" style="42" bestFit="1" customWidth="1"/>
    <col min="8199" max="8447" width="11.42578125" style="42"/>
    <col min="8448" max="8448" width="8.42578125" style="42" bestFit="1" customWidth="1"/>
    <col min="8449" max="8449" width="54.5703125" style="42" customWidth="1"/>
    <col min="8450" max="8451" width="31.42578125" style="42" bestFit="1" customWidth="1"/>
    <col min="8452" max="8452" width="3.42578125" style="42" customWidth="1"/>
    <col min="8453" max="8453" width="11.42578125" style="42" customWidth="1"/>
    <col min="8454" max="8454" width="12.140625" style="42" bestFit="1" customWidth="1"/>
    <col min="8455" max="8703" width="11.42578125" style="42"/>
    <col min="8704" max="8704" width="8.42578125" style="42" bestFit="1" customWidth="1"/>
    <col min="8705" max="8705" width="54.5703125" style="42" customWidth="1"/>
    <col min="8706" max="8707" width="31.42578125" style="42" bestFit="1" customWidth="1"/>
    <col min="8708" max="8708" width="3.42578125" style="42" customWidth="1"/>
    <col min="8709" max="8709" width="11.42578125" style="42" customWidth="1"/>
    <col min="8710" max="8710" width="12.140625" style="42" bestFit="1" customWidth="1"/>
    <col min="8711" max="8959" width="11.42578125" style="42"/>
    <col min="8960" max="8960" width="8.42578125" style="42" bestFit="1" customWidth="1"/>
    <col min="8961" max="8961" width="54.5703125" style="42" customWidth="1"/>
    <col min="8962" max="8963" width="31.42578125" style="42" bestFit="1" customWidth="1"/>
    <col min="8964" max="8964" width="3.42578125" style="42" customWidth="1"/>
    <col min="8965" max="8965" width="11.42578125" style="42" customWidth="1"/>
    <col min="8966" max="8966" width="12.140625" style="42" bestFit="1" customWidth="1"/>
    <col min="8967" max="9215" width="11.42578125" style="42"/>
    <col min="9216" max="9216" width="8.42578125" style="42" bestFit="1" customWidth="1"/>
    <col min="9217" max="9217" width="54.5703125" style="42" customWidth="1"/>
    <col min="9218" max="9219" width="31.42578125" style="42" bestFit="1" customWidth="1"/>
    <col min="9220" max="9220" width="3.42578125" style="42" customWidth="1"/>
    <col min="9221" max="9221" width="11.42578125" style="42" customWidth="1"/>
    <col min="9222" max="9222" width="12.140625" style="42" bestFit="1" customWidth="1"/>
    <col min="9223" max="9471" width="11.42578125" style="42"/>
    <col min="9472" max="9472" width="8.42578125" style="42" bestFit="1" customWidth="1"/>
    <col min="9473" max="9473" width="54.5703125" style="42" customWidth="1"/>
    <col min="9474" max="9475" width="31.42578125" style="42" bestFit="1" customWidth="1"/>
    <col min="9476" max="9476" width="3.42578125" style="42" customWidth="1"/>
    <col min="9477" max="9477" width="11.42578125" style="42" customWidth="1"/>
    <col min="9478" max="9478" width="12.140625" style="42" bestFit="1" customWidth="1"/>
    <col min="9479" max="9727" width="11.42578125" style="42"/>
    <col min="9728" max="9728" width="8.42578125" style="42" bestFit="1" customWidth="1"/>
    <col min="9729" max="9729" width="54.5703125" style="42" customWidth="1"/>
    <col min="9730" max="9731" width="31.42578125" style="42" bestFit="1" customWidth="1"/>
    <col min="9732" max="9732" width="3.42578125" style="42" customWidth="1"/>
    <col min="9733" max="9733" width="11.42578125" style="42" customWidth="1"/>
    <col min="9734" max="9734" width="12.140625" style="42" bestFit="1" customWidth="1"/>
    <col min="9735" max="9983" width="11.42578125" style="42"/>
    <col min="9984" max="9984" width="8.42578125" style="42" bestFit="1" customWidth="1"/>
    <col min="9985" max="9985" width="54.5703125" style="42" customWidth="1"/>
    <col min="9986" max="9987" width="31.42578125" style="42" bestFit="1" customWidth="1"/>
    <col min="9988" max="9988" width="3.42578125" style="42" customWidth="1"/>
    <col min="9989" max="9989" width="11.42578125" style="42" customWidth="1"/>
    <col min="9990" max="9990" width="12.140625" style="42" bestFit="1" customWidth="1"/>
    <col min="9991" max="10239" width="11.42578125" style="42"/>
    <col min="10240" max="10240" width="8.42578125" style="42" bestFit="1" customWidth="1"/>
    <col min="10241" max="10241" width="54.5703125" style="42" customWidth="1"/>
    <col min="10242" max="10243" width="31.42578125" style="42" bestFit="1" customWidth="1"/>
    <col min="10244" max="10244" width="3.42578125" style="42" customWidth="1"/>
    <col min="10245" max="10245" width="11.42578125" style="42" customWidth="1"/>
    <col min="10246" max="10246" width="12.140625" style="42" bestFit="1" customWidth="1"/>
    <col min="10247" max="10495" width="11.42578125" style="42"/>
    <col min="10496" max="10496" width="8.42578125" style="42" bestFit="1" customWidth="1"/>
    <col min="10497" max="10497" width="54.5703125" style="42" customWidth="1"/>
    <col min="10498" max="10499" width="31.42578125" style="42" bestFit="1" customWidth="1"/>
    <col min="10500" max="10500" width="3.42578125" style="42" customWidth="1"/>
    <col min="10501" max="10501" width="11.42578125" style="42" customWidth="1"/>
    <col min="10502" max="10502" width="12.140625" style="42" bestFit="1" customWidth="1"/>
    <col min="10503" max="10751" width="11.42578125" style="42"/>
    <col min="10752" max="10752" width="8.42578125" style="42" bestFit="1" customWidth="1"/>
    <col min="10753" max="10753" width="54.5703125" style="42" customWidth="1"/>
    <col min="10754" max="10755" width="31.42578125" style="42" bestFit="1" customWidth="1"/>
    <col min="10756" max="10756" width="3.42578125" style="42" customWidth="1"/>
    <col min="10757" max="10757" width="11.42578125" style="42" customWidth="1"/>
    <col min="10758" max="10758" width="12.140625" style="42" bestFit="1" customWidth="1"/>
    <col min="10759" max="11007" width="11.42578125" style="42"/>
    <col min="11008" max="11008" width="8.42578125" style="42" bestFit="1" customWidth="1"/>
    <col min="11009" max="11009" width="54.5703125" style="42" customWidth="1"/>
    <col min="11010" max="11011" width="31.42578125" style="42" bestFit="1" customWidth="1"/>
    <col min="11012" max="11012" width="3.42578125" style="42" customWidth="1"/>
    <col min="11013" max="11013" width="11.42578125" style="42" customWidth="1"/>
    <col min="11014" max="11014" width="12.140625" style="42" bestFit="1" customWidth="1"/>
    <col min="11015" max="11263" width="11.42578125" style="42"/>
    <col min="11264" max="11264" width="8.42578125" style="42" bestFit="1" customWidth="1"/>
    <col min="11265" max="11265" width="54.5703125" style="42" customWidth="1"/>
    <col min="11266" max="11267" width="31.42578125" style="42" bestFit="1" customWidth="1"/>
    <col min="11268" max="11268" width="3.42578125" style="42" customWidth="1"/>
    <col min="11269" max="11269" width="11.42578125" style="42" customWidth="1"/>
    <col min="11270" max="11270" width="12.140625" style="42" bestFit="1" customWidth="1"/>
    <col min="11271" max="11519" width="11.42578125" style="42"/>
    <col min="11520" max="11520" width="8.42578125" style="42" bestFit="1" customWidth="1"/>
    <col min="11521" max="11521" width="54.5703125" style="42" customWidth="1"/>
    <col min="11522" max="11523" width="31.42578125" style="42" bestFit="1" customWidth="1"/>
    <col min="11524" max="11524" width="3.42578125" style="42" customWidth="1"/>
    <col min="11525" max="11525" width="11.42578125" style="42" customWidth="1"/>
    <col min="11526" max="11526" width="12.140625" style="42" bestFit="1" customWidth="1"/>
    <col min="11527" max="11775" width="11.42578125" style="42"/>
    <col min="11776" max="11776" width="8.42578125" style="42" bestFit="1" customWidth="1"/>
    <col min="11777" max="11777" width="54.5703125" style="42" customWidth="1"/>
    <col min="11778" max="11779" width="31.42578125" style="42" bestFit="1" customWidth="1"/>
    <col min="11780" max="11780" width="3.42578125" style="42" customWidth="1"/>
    <col min="11781" max="11781" width="11.42578125" style="42" customWidth="1"/>
    <col min="11782" max="11782" width="12.140625" style="42" bestFit="1" customWidth="1"/>
    <col min="11783" max="12031" width="11.42578125" style="42"/>
    <col min="12032" max="12032" width="8.42578125" style="42" bestFit="1" customWidth="1"/>
    <col min="12033" max="12033" width="54.5703125" style="42" customWidth="1"/>
    <col min="12034" max="12035" width="31.42578125" style="42" bestFit="1" customWidth="1"/>
    <col min="12036" max="12036" width="3.42578125" style="42" customWidth="1"/>
    <col min="12037" max="12037" width="11.42578125" style="42" customWidth="1"/>
    <col min="12038" max="12038" width="12.140625" style="42" bestFit="1" customWidth="1"/>
    <col min="12039" max="12287" width="11.42578125" style="42"/>
    <col min="12288" max="12288" width="8.42578125" style="42" bestFit="1" customWidth="1"/>
    <col min="12289" max="12289" width="54.5703125" style="42" customWidth="1"/>
    <col min="12290" max="12291" width="31.42578125" style="42" bestFit="1" customWidth="1"/>
    <col min="12292" max="12292" width="3.42578125" style="42" customWidth="1"/>
    <col min="12293" max="12293" width="11.42578125" style="42" customWidth="1"/>
    <col min="12294" max="12294" width="12.140625" style="42" bestFit="1" customWidth="1"/>
    <col min="12295" max="12543" width="11.42578125" style="42"/>
    <col min="12544" max="12544" width="8.42578125" style="42" bestFit="1" customWidth="1"/>
    <col min="12545" max="12545" width="54.5703125" style="42" customWidth="1"/>
    <col min="12546" max="12547" width="31.42578125" style="42" bestFit="1" customWidth="1"/>
    <col min="12548" max="12548" width="3.42578125" style="42" customWidth="1"/>
    <col min="12549" max="12549" width="11.42578125" style="42" customWidth="1"/>
    <col min="12550" max="12550" width="12.140625" style="42" bestFit="1" customWidth="1"/>
    <col min="12551" max="12799" width="11.42578125" style="42"/>
    <col min="12800" max="12800" width="8.42578125" style="42" bestFit="1" customWidth="1"/>
    <col min="12801" max="12801" width="54.5703125" style="42" customWidth="1"/>
    <col min="12802" max="12803" width="31.42578125" style="42" bestFit="1" customWidth="1"/>
    <col min="12804" max="12804" width="3.42578125" style="42" customWidth="1"/>
    <col min="12805" max="12805" width="11.42578125" style="42" customWidth="1"/>
    <col min="12806" max="12806" width="12.140625" style="42" bestFit="1" customWidth="1"/>
    <col min="12807" max="13055" width="11.42578125" style="42"/>
    <col min="13056" max="13056" width="8.42578125" style="42" bestFit="1" customWidth="1"/>
    <col min="13057" max="13057" width="54.5703125" style="42" customWidth="1"/>
    <col min="13058" max="13059" width="31.42578125" style="42" bestFit="1" customWidth="1"/>
    <col min="13060" max="13060" width="3.42578125" style="42" customWidth="1"/>
    <col min="13061" max="13061" width="11.42578125" style="42" customWidth="1"/>
    <col min="13062" max="13062" width="12.140625" style="42" bestFit="1" customWidth="1"/>
    <col min="13063" max="13311" width="11.42578125" style="42"/>
    <col min="13312" max="13312" width="8.42578125" style="42" bestFit="1" customWidth="1"/>
    <col min="13313" max="13313" width="54.5703125" style="42" customWidth="1"/>
    <col min="13314" max="13315" width="31.42578125" style="42" bestFit="1" customWidth="1"/>
    <col min="13316" max="13316" width="3.42578125" style="42" customWidth="1"/>
    <col min="13317" max="13317" width="11.42578125" style="42" customWidth="1"/>
    <col min="13318" max="13318" width="12.140625" style="42" bestFit="1" customWidth="1"/>
    <col min="13319" max="13567" width="11.42578125" style="42"/>
    <col min="13568" max="13568" width="8.42578125" style="42" bestFit="1" customWidth="1"/>
    <col min="13569" max="13569" width="54.5703125" style="42" customWidth="1"/>
    <col min="13570" max="13571" width="31.42578125" style="42" bestFit="1" customWidth="1"/>
    <col min="13572" max="13572" width="3.42578125" style="42" customWidth="1"/>
    <col min="13573" max="13573" width="11.42578125" style="42" customWidth="1"/>
    <col min="13574" max="13574" width="12.140625" style="42" bestFit="1" customWidth="1"/>
    <col min="13575" max="13823" width="11.42578125" style="42"/>
    <col min="13824" max="13824" width="8.42578125" style="42" bestFit="1" customWidth="1"/>
    <col min="13825" max="13825" width="54.5703125" style="42" customWidth="1"/>
    <col min="13826" max="13827" width="31.42578125" style="42" bestFit="1" customWidth="1"/>
    <col min="13828" max="13828" width="3.42578125" style="42" customWidth="1"/>
    <col min="13829" max="13829" width="11.42578125" style="42" customWidth="1"/>
    <col min="13830" max="13830" width="12.140625" style="42" bestFit="1" customWidth="1"/>
    <col min="13831" max="14079" width="11.42578125" style="42"/>
    <col min="14080" max="14080" width="8.42578125" style="42" bestFit="1" customWidth="1"/>
    <col min="14081" max="14081" width="54.5703125" style="42" customWidth="1"/>
    <col min="14082" max="14083" width="31.42578125" style="42" bestFit="1" customWidth="1"/>
    <col min="14084" max="14084" width="3.42578125" style="42" customWidth="1"/>
    <col min="14085" max="14085" width="11.42578125" style="42" customWidth="1"/>
    <col min="14086" max="14086" width="12.140625" style="42" bestFit="1" customWidth="1"/>
    <col min="14087" max="14335" width="11.42578125" style="42"/>
    <col min="14336" max="14336" width="8.42578125" style="42" bestFit="1" customWidth="1"/>
    <col min="14337" max="14337" width="54.5703125" style="42" customWidth="1"/>
    <col min="14338" max="14339" width="31.42578125" style="42" bestFit="1" customWidth="1"/>
    <col min="14340" max="14340" width="3.42578125" style="42" customWidth="1"/>
    <col min="14341" max="14341" width="11.42578125" style="42" customWidth="1"/>
    <col min="14342" max="14342" width="12.140625" style="42" bestFit="1" customWidth="1"/>
    <col min="14343" max="14591" width="11.42578125" style="42"/>
    <col min="14592" max="14592" width="8.42578125" style="42" bestFit="1" customWidth="1"/>
    <col min="14593" max="14593" width="54.5703125" style="42" customWidth="1"/>
    <col min="14594" max="14595" width="31.42578125" style="42" bestFit="1" customWidth="1"/>
    <col min="14596" max="14596" width="3.42578125" style="42" customWidth="1"/>
    <col min="14597" max="14597" width="11.42578125" style="42" customWidth="1"/>
    <col min="14598" max="14598" width="12.140625" style="42" bestFit="1" customWidth="1"/>
    <col min="14599" max="14847" width="11.42578125" style="42"/>
    <col min="14848" max="14848" width="8.42578125" style="42" bestFit="1" customWidth="1"/>
    <col min="14849" max="14849" width="54.5703125" style="42" customWidth="1"/>
    <col min="14850" max="14851" width="31.42578125" style="42" bestFit="1" customWidth="1"/>
    <col min="14852" max="14852" width="3.42578125" style="42" customWidth="1"/>
    <col min="14853" max="14853" width="11.42578125" style="42" customWidth="1"/>
    <col min="14854" max="14854" width="12.140625" style="42" bestFit="1" customWidth="1"/>
    <col min="14855" max="15103" width="11.42578125" style="42"/>
    <col min="15104" max="15104" width="8.42578125" style="42" bestFit="1" customWidth="1"/>
    <col min="15105" max="15105" width="54.5703125" style="42" customWidth="1"/>
    <col min="15106" max="15107" width="31.42578125" style="42" bestFit="1" customWidth="1"/>
    <col min="15108" max="15108" width="3.42578125" style="42" customWidth="1"/>
    <col min="15109" max="15109" width="11.42578125" style="42" customWidth="1"/>
    <col min="15110" max="15110" width="12.140625" style="42" bestFit="1" customWidth="1"/>
    <col min="15111" max="15359" width="11.42578125" style="42"/>
    <col min="15360" max="15360" width="8.42578125" style="42" bestFit="1" customWidth="1"/>
    <col min="15361" max="15361" width="54.5703125" style="42" customWidth="1"/>
    <col min="15362" max="15363" width="31.42578125" style="42" bestFit="1" customWidth="1"/>
    <col min="15364" max="15364" width="3.42578125" style="42" customWidth="1"/>
    <col min="15365" max="15365" width="11.42578125" style="42" customWidth="1"/>
    <col min="15366" max="15366" width="12.140625" style="42" bestFit="1" customWidth="1"/>
    <col min="15367" max="15615" width="11.42578125" style="42"/>
    <col min="15616" max="15616" width="8.42578125" style="42" bestFit="1" customWidth="1"/>
    <col min="15617" max="15617" width="54.5703125" style="42" customWidth="1"/>
    <col min="15618" max="15619" width="31.42578125" style="42" bestFit="1" customWidth="1"/>
    <col min="15620" max="15620" width="3.42578125" style="42" customWidth="1"/>
    <col min="15621" max="15621" width="11.42578125" style="42" customWidth="1"/>
    <col min="15622" max="15622" width="12.140625" style="42" bestFit="1" customWidth="1"/>
    <col min="15623" max="15871" width="11.42578125" style="42"/>
    <col min="15872" max="15872" width="8.42578125" style="42" bestFit="1" customWidth="1"/>
    <col min="15873" max="15873" width="54.5703125" style="42" customWidth="1"/>
    <col min="15874" max="15875" width="31.42578125" style="42" bestFit="1" customWidth="1"/>
    <col min="15876" max="15876" width="3.42578125" style="42" customWidth="1"/>
    <col min="15877" max="15877" width="11.42578125" style="42" customWidth="1"/>
    <col min="15878" max="15878" width="12.140625" style="42" bestFit="1" customWidth="1"/>
    <col min="15879" max="16127" width="11.42578125" style="42"/>
    <col min="16128" max="16128" width="8.42578125" style="42" bestFit="1" customWidth="1"/>
    <col min="16129" max="16129" width="54.5703125" style="42" customWidth="1"/>
    <col min="16130" max="16131" width="31.42578125" style="42" bestFit="1" customWidth="1"/>
    <col min="16132" max="16132" width="3.42578125" style="42" customWidth="1"/>
    <col min="16133" max="16133" width="11.42578125" style="42" customWidth="1"/>
    <col min="16134" max="16134" width="12.140625" style="42" bestFit="1" customWidth="1"/>
    <col min="16135" max="16384" width="11.42578125" style="42"/>
  </cols>
  <sheetData>
    <row r="1" spans="1:10" s="348" customFormat="1">
      <c r="A1" s="708" t="s">
        <v>818</v>
      </c>
      <c r="B1" s="738"/>
      <c r="C1" s="709" t="s">
        <v>478</v>
      </c>
      <c r="D1" s="735"/>
      <c r="E1" s="736"/>
      <c r="F1" s="737"/>
      <c r="G1" s="737"/>
      <c r="H1" s="737"/>
      <c r="I1" s="737"/>
      <c r="J1" s="737"/>
    </row>
    <row r="2" spans="1:10" s="348" customFormat="1" hidden="1">
      <c r="A2" s="739"/>
      <c r="B2" s="710"/>
      <c r="C2" s="710"/>
      <c r="D2" s="432"/>
      <c r="E2" s="745"/>
      <c r="F2" s="737"/>
      <c r="G2" s="737"/>
      <c r="H2" s="737"/>
      <c r="I2" s="737"/>
      <c r="J2" s="737"/>
    </row>
    <row r="3" spans="1:10" s="348" customFormat="1" ht="12.6" customHeight="1">
      <c r="A3" s="740" t="s">
        <v>178</v>
      </c>
      <c r="B3" s="741">
        <f>'AF100'!C3</f>
        <v>0</v>
      </c>
      <c r="C3" s="710"/>
      <c r="D3" s="433"/>
      <c r="E3" s="737"/>
      <c r="F3" s="746"/>
      <c r="G3" s="746"/>
      <c r="H3" s="737"/>
      <c r="I3" s="737"/>
      <c r="J3" s="737"/>
    </row>
    <row r="4" spans="1:10" s="348" customFormat="1" ht="12.6" customHeight="1">
      <c r="A4" s="740" t="s">
        <v>852</v>
      </c>
      <c r="B4" s="741">
        <f>'AF100'!C4</f>
        <v>0</v>
      </c>
      <c r="C4" s="710"/>
      <c r="D4" s="433"/>
      <c r="E4" s="737"/>
      <c r="F4" s="746"/>
      <c r="G4" s="746"/>
      <c r="H4" s="737"/>
      <c r="I4" s="737"/>
      <c r="J4" s="737"/>
    </row>
    <row r="5" spans="1:10" s="348" customFormat="1" ht="12.6" customHeight="1">
      <c r="A5" s="740" t="s">
        <v>252</v>
      </c>
      <c r="B5" s="741">
        <f>'AF100'!C5</f>
        <v>0</v>
      </c>
      <c r="C5" s="710"/>
      <c r="D5" s="433"/>
      <c r="E5" s="747"/>
      <c r="F5" s="746"/>
      <c r="G5" s="746"/>
      <c r="H5" s="737"/>
      <c r="I5" s="737"/>
      <c r="J5" s="737"/>
    </row>
    <row r="6" spans="1:10" s="348" customFormat="1" ht="13.5" customHeight="1">
      <c r="A6" s="740" t="s">
        <v>853</v>
      </c>
      <c r="B6" s="742">
        <f>'AF100'!C6</f>
        <v>0</v>
      </c>
      <c r="C6" s="710"/>
      <c r="D6" s="433"/>
      <c r="E6" s="737"/>
      <c r="F6" s="746"/>
      <c r="G6" s="746"/>
      <c r="H6" s="737"/>
      <c r="I6" s="737"/>
      <c r="J6" s="737"/>
    </row>
    <row r="7" spans="1:10" ht="16.5" thickBot="1">
      <c r="A7" s="171" t="s">
        <v>1949</v>
      </c>
      <c r="B7" s="170"/>
      <c r="C7" s="434"/>
      <c r="D7" s="434"/>
      <c r="F7" s="100"/>
      <c r="G7" s="100"/>
      <c r="H7" s="100"/>
    </row>
    <row r="8" spans="1:10" ht="21" customHeight="1">
      <c r="A8" s="217" t="s">
        <v>111</v>
      </c>
      <c r="B8" s="177" t="s">
        <v>1950</v>
      </c>
      <c r="C8" s="419" t="s">
        <v>650</v>
      </c>
      <c r="D8" s="207" t="s">
        <v>1951</v>
      </c>
      <c r="E8" s="100"/>
      <c r="G8" s="100"/>
      <c r="H8" s="100"/>
    </row>
    <row r="9" spans="1:10">
      <c r="A9" s="293" t="s">
        <v>199</v>
      </c>
      <c r="B9" s="157" t="s">
        <v>213</v>
      </c>
      <c r="C9" s="420"/>
      <c r="D9" s="294"/>
      <c r="E9" s="100"/>
      <c r="G9" s="100"/>
      <c r="H9" s="100"/>
    </row>
    <row r="10" spans="1:10">
      <c r="A10" s="295">
        <v>1</v>
      </c>
      <c r="B10" s="159" t="s">
        <v>552</v>
      </c>
      <c r="C10" s="421">
        <f>SUM(C11:C17)</f>
        <v>0</v>
      </c>
      <c r="D10" s="296" t="e">
        <f>C10/C26</f>
        <v>#DIV/0!</v>
      </c>
      <c r="E10" s="100"/>
      <c r="G10" s="100"/>
      <c r="H10" s="100"/>
    </row>
    <row r="11" spans="1:10">
      <c r="A11" s="216">
        <v>1.1000000000000001</v>
      </c>
      <c r="B11" s="210" t="s">
        <v>2119</v>
      </c>
      <c r="C11" s="422">
        <f>'MNB107'!D32</f>
        <v>0</v>
      </c>
      <c r="D11" s="296" t="e">
        <f>C11/C26</f>
        <v>#DIV/0!</v>
      </c>
      <c r="E11" s="100"/>
      <c r="G11" s="100"/>
      <c r="H11" s="100"/>
    </row>
    <row r="12" spans="1:10">
      <c r="A12" s="216">
        <v>1.2</v>
      </c>
      <c r="B12" s="210" t="s">
        <v>2120</v>
      </c>
      <c r="C12" s="418"/>
      <c r="D12" s="296" t="e">
        <f>C12/C26</f>
        <v>#DIV/0!</v>
      </c>
      <c r="E12" s="100"/>
      <c r="G12" s="100"/>
      <c r="H12" s="100"/>
    </row>
    <row r="13" spans="1:10">
      <c r="A13" s="216">
        <v>1.3</v>
      </c>
      <c r="B13" s="210" t="s">
        <v>2121</v>
      </c>
      <c r="C13" s="418"/>
      <c r="D13" s="296" t="e">
        <f>C13/C26</f>
        <v>#DIV/0!</v>
      </c>
      <c r="E13" s="100"/>
      <c r="G13" s="100"/>
      <c r="H13" s="100"/>
    </row>
    <row r="14" spans="1:10">
      <c r="A14" s="216">
        <v>1.4</v>
      </c>
      <c r="B14" s="210" t="s">
        <v>1952</v>
      </c>
      <c r="C14" s="422">
        <f>'MNB300'!D10</f>
        <v>0</v>
      </c>
      <c r="D14" s="296" t="e">
        <f>C14/C26</f>
        <v>#DIV/0!</v>
      </c>
      <c r="E14" s="100"/>
      <c r="G14" s="100"/>
      <c r="H14" s="100"/>
    </row>
    <row r="15" spans="1:10">
      <c r="A15" s="216">
        <v>1.5</v>
      </c>
      <c r="B15" s="210" t="s">
        <v>2122</v>
      </c>
      <c r="C15" s="418"/>
      <c r="D15" s="296" t="e">
        <f>C15/C26</f>
        <v>#DIV/0!</v>
      </c>
      <c r="E15" s="100"/>
      <c r="G15" s="100"/>
      <c r="H15" s="100"/>
    </row>
    <row r="16" spans="1:10">
      <c r="A16" s="216">
        <v>1.6</v>
      </c>
      <c r="B16" s="210" t="s">
        <v>2123</v>
      </c>
      <c r="C16" s="421">
        <f>'MNB102'!D20</f>
        <v>0</v>
      </c>
      <c r="D16" s="296" t="e">
        <f>C16/C26</f>
        <v>#DIV/0!</v>
      </c>
      <c r="E16" s="100"/>
      <c r="G16" s="100"/>
      <c r="H16" s="100"/>
    </row>
    <row r="17" spans="1:10">
      <c r="A17" s="216">
        <v>1.7</v>
      </c>
      <c r="B17" s="210" t="s">
        <v>1953</v>
      </c>
      <c r="C17" s="423">
        <f>'MNB102'!B42</f>
        <v>0</v>
      </c>
      <c r="D17" s="296" t="e">
        <f>C17/C26</f>
        <v>#DIV/0!</v>
      </c>
      <c r="E17" s="100"/>
      <c r="G17" s="100"/>
      <c r="H17" s="100"/>
    </row>
    <row r="18" spans="1:10">
      <c r="A18" s="216">
        <v>2</v>
      </c>
      <c r="B18" s="161" t="s">
        <v>854</v>
      </c>
      <c r="C18" s="424">
        <f>'MNB103'!C20</f>
        <v>0</v>
      </c>
      <c r="D18" s="296" t="e">
        <f>C18/C26</f>
        <v>#DIV/0!</v>
      </c>
      <c r="E18" s="100"/>
      <c r="G18" s="100"/>
      <c r="H18" s="100"/>
      <c r="I18" s="100"/>
      <c r="J18" s="100"/>
    </row>
    <row r="19" spans="1:10">
      <c r="A19" s="216">
        <v>3</v>
      </c>
      <c r="B19" s="161" t="s">
        <v>855</v>
      </c>
      <c r="C19" s="421">
        <f>'MNB102'!B56</f>
        <v>0</v>
      </c>
      <c r="D19" s="296" t="e">
        <f>C19/C26</f>
        <v>#DIV/0!</v>
      </c>
    </row>
    <row r="20" spans="1:10">
      <c r="A20" s="216">
        <v>4</v>
      </c>
      <c r="B20" s="161" t="s">
        <v>553</v>
      </c>
      <c r="C20" s="423">
        <f>'MNB104'!C10</f>
        <v>0</v>
      </c>
      <c r="D20" s="296" t="e">
        <f>C20/C26</f>
        <v>#DIV/0!</v>
      </c>
    </row>
    <row r="21" spans="1:10">
      <c r="A21" s="216">
        <v>5</v>
      </c>
      <c r="B21" s="161" t="s">
        <v>1954</v>
      </c>
      <c r="C21" s="418"/>
      <c r="D21" s="296" t="e">
        <f>C21/C26</f>
        <v>#DIV/0!</v>
      </c>
      <c r="E21" s="100"/>
      <c r="G21" s="100"/>
      <c r="H21" s="100"/>
    </row>
    <row r="22" spans="1:10">
      <c r="A22" s="216">
        <v>6</v>
      </c>
      <c r="B22" s="161" t="s">
        <v>1955</v>
      </c>
      <c r="C22" s="418"/>
      <c r="D22" s="296" t="e">
        <f>C22/C26</f>
        <v>#DIV/0!</v>
      </c>
      <c r="H22" s="100"/>
    </row>
    <row r="23" spans="1:10">
      <c r="A23" s="216">
        <v>7</v>
      </c>
      <c r="B23" s="161" t="s">
        <v>1956</v>
      </c>
      <c r="C23" s="418"/>
      <c r="D23" s="296" t="e">
        <f>C23/C26</f>
        <v>#DIV/0!</v>
      </c>
      <c r="E23" s="100"/>
      <c r="G23" s="100"/>
      <c r="H23" s="100"/>
    </row>
    <row r="24" spans="1:10">
      <c r="A24" s="216">
        <v>8</v>
      </c>
      <c r="B24" s="161" t="s">
        <v>2118</v>
      </c>
      <c r="C24" s="418"/>
      <c r="D24" s="296" t="e">
        <f>C24/C26</f>
        <v>#DIV/0!</v>
      </c>
      <c r="E24" s="100"/>
      <c r="G24" s="100"/>
      <c r="H24" s="100"/>
    </row>
    <row r="25" spans="1:10">
      <c r="A25" s="216">
        <v>9</v>
      </c>
      <c r="B25" s="161" t="s">
        <v>177</v>
      </c>
      <c r="C25" s="425"/>
      <c r="D25" s="296" t="e">
        <f>C25/C26</f>
        <v>#DIV/0!</v>
      </c>
      <c r="E25" s="100"/>
      <c r="G25" s="100"/>
      <c r="H25" s="100"/>
    </row>
    <row r="26" spans="1:10">
      <c r="A26" s="297"/>
      <c r="B26" s="162" t="s">
        <v>215</v>
      </c>
      <c r="C26" s="420">
        <f>C10+SUM(C18:C25)</f>
        <v>0</v>
      </c>
      <c r="D26" s="296" t="e">
        <f>C26/C26</f>
        <v>#DIV/0!</v>
      </c>
      <c r="E26" s="100"/>
      <c r="G26" s="100"/>
      <c r="H26" s="100"/>
    </row>
    <row r="27" spans="1:10">
      <c r="A27" s="298"/>
      <c r="B27" s="215"/>
      <c r="C27" s="426"/>
      <c r="D27" s="299"/>
    </row>
    <row r="28" spans="1:10" ht="23.45" customHeight="1">
      <c r="A28" s="293" t="s">
        <v>200</v>
      </c>
      <c r="B28" s="157" t="s">
        <v>1957</v>
      </c>
      <c r="C28" s="420"/>
      <c r="D28" s="294"/>
      <c r="E28" s="100"/>
      <c r="G28" s="100"/>
      <c r="H28" s="100"/>
    </row>
    <row r="29" spans="1:10">
      <c r="A29" s="297"/>
      <c r="B29" s="164" t="s">
        <v>2152</v>
      </c>
      <c r="C29" s="421">
        <f>SUM(C31:C34)</f>
        <v>0</v>
      </c>
      <c r="D29" s="296" t="e">
        <f>C29/C$44</f>
        <v>#DIV/0!</v>
      </c>
      <c r="E29" s="100"/>
      <c r="G29" s="100"/>
      <c r="H29" s="100"/>
    </row>
    <row r="30" spans="1:10">
      <c r="A30" s="300">
        <v>1</v>
      </c>
      <c r="B30" s="157" t="s">
        <v>2182</v>
      </c>
      <c r="C30" s="420"/>
      <c r="D30" s="294"/>
      <c r="E30" s="100"/>
      <c r="G30" s="100"/>
      <c r="H30" s="100"/>
    </row>
    <row r="31" spans="1:10">
      <c r="A31" s="216">
        <v>1.1000000000000001</v>
      </c>
      <c r="B31" s="161" t="s">
        <v>554</v>
      </c>
      <c r="C31" s="418"/>
      <c r="D31" s="296" t="e">
        <f>C31/C$44</f>
        <v>#DIV/0!</v>
      </c>
      <c r="E31" s="100"/>
      <c r="G31" s="100"/>
      <c r="H31" s="100"/>
    </row>
    <row r="32" spans="1:10">
      <c r="A32" s="216">
        <v>1.2</v>
      </c>
      <c r="B32" s="161" t="s">
        <v>501</v>
      </c>
      <c r="C32" s="418"/>
      <c r="D32" s="296" t="e">
        <f>C32/C$44</f>
        <v>#DIV/0!</v>
      </c>
      <c r="E32" s="100"/>
      <c r="G32" s="100"/>
      <c r="H32" s="100"/>
    </row>
    <row r="33" spans="1:8">
      <c r="A33" s="216">
        <v>1.3</v>
      </c>
      <c r="B33" s="161" t="s">
        <v>555</v>
      </c>
      <c r="C33" s="422">
        <f>'MNB105'!C17</f>
        <v>0</v>
      </c>
      <c r="D33" s="296" t="e">
        <f>C33/C$44</f>
        <v>#DIV/0!</v>
      </c>
      <c r="E33" s="100"/>
      <c r="G33" s="100"/>
      <c r="H33" s="100"/>
    </row>
    <row r="34" spans="1:8">
      <c r="A34" s="216">
        <v>1.4</v>
      </c>
      <c r="B34" s="161" t="s">
        <v>611</v>
      </c>
      <c r="C34" s="427"/>
      <c r="D34" s="296" t="e">
        <f>C34/C$44</f>
        <v>#DIV/0!</v>
      </c>
      <c r="E34" s="100"/>
      <c r="G34" s="100"/>
      <c r="H34" s="100"/>
    </row>
    <row r="35" spans="1:8">
      <c r="A35" s="300">
        <v>2</v>
      </c>
      <c r="B35" s="157" t="s">
        <v>216</v>
      </c>
      <c r="C35" s="420"/>
      <c r="D35" s="294"/>
      <c r="E35" s="100"/>
      <c r="G35" s="100"/>
      <c r="H35" s="100"/>
    </row>
    <row r="36" spans="1:8">
      <c r="A36" s="216">
        <v>2.1</v>
      </c>
      <c r="B36" s="161" t="s">
        <v>2124</v>
      </c>
      <c r="C36" s="421">
        <f>'MNB300'!D163</f>
        <v>0</v>
      </c>
      <c r="D36" s="296" t="e">
        <f t="shared" ref="D36:D44" si="0">C36/C$44</f>
        <v>#DIV/0!</v>
      </c>
      <c r="E36" s="100"/>
      <c r="G36" s="100"/>
      <c r="H36" s="100"/>
    </row>
    <row r="37" spans="1:8">
      <c r="A37" s="216">
        <v>2.2000000000000002</v>
      </c>
      <c r="B37" s="161" t="s">
        <v>856</v>
      </c>
      <c r="C37" s="422">
        <f>'MNB108'!F9</f>
        <v>0</v>
      </c>
      <c r="D37" s="296" t="e">
        <f t="shared" si="0"/>
        <v>#DIV/0!</v>
      </c>
    </row>
    <row r="38" spans="1:8">
      <c r="A38" s="216">
        <v>2.2999999999999998</v>
      </c>
      <c r="B38" s="161" t="s">
        <v>612</v>
      </c>
      <c r="C38" s="422">
        <f>'MNB108'!F117</f>
        <v>0</v>
      </c>
      <c r="D38" s="296" t="e">
        <f t="shared" si="0"/>
        <v>#DIV/0!</v>
      </c>
    </row>
    <row r="39" spans="1:8">
      <c r="A39" s="216">
        <v>2.4</v>
      </c>
      <c r="B39" s="161" t="s">
        <v>2117</v>
      </c>
      <c r="C39" s="422">
        <f>'MNB106'!K15</f>
        <v>0</v>
      </c>
      <c r="D39" s="296" t="e">
        <f t="shared" si="0"/>
        <v>#DIV/0!</v>
      </c>
      <c r="E39" s="100"/>
      <c r="G39" s="100"/>
    </row>
    <row r="40" spans="1:8">
      <c r="A40" s="216">
        <v>2.5</v>
      </c>
      <c r="B40" s="161" t="s">
        <v>502</v>
      </c>
      <c r="C40" s="418"/>
      <c r="D40" s="296" t="e">
        <f t="shared" si="0"/>
        <v>#DIV/0!</v>
      </c>
      <c r="E40" s="100"/>
      <c r="G40" s="100"/>
    </row>
    <row r="41" spans="1:8">
      <c r="A41" s="216">
        <v>2.6</v>
      </c>
      <c r="B41" s="161" t="s">
        <v>2116</v>
      </c>
      <c r="C41" s="428"/>
      <c r="D41" s="296" t="e">
        <f t="shared" si="0"/>
        <v>#DIV/0!</v>
      </c>
      <c r="E41" s="100"/>
      <c r="G41" s="100"/>
      <c r="H41" s="100"/>
    </row>
    <row r="42" spans="1:8">
      <c r="A42" s="216">
        <v>2.7</v>
      </c>
      <c r="B42" s="161" t="s">
        <v>613</v>
      </c>
      <c r="C42" s="422">
        <f>'MNB104'!C269</f>
        <v>0</v>
      </c>
      <c r="D42" s="296" t="e">
        <f t="shared" si="0"/>
        <v>#DIV/0!</v>
      </c>
    </row>
    <row r="43" spans="1:8">
      <c r="A43" s="297"/>
      <c r="B43" s="163" t="s">
        <v>144</v>
      </c>
      <c r="C43" s="421">
        <f>SUM(C36:C42)</f>
        <v>0</v>
      </c>
      <c r="D43" s="296" t="e">
        <f t="shared" si="0"/>
        <v>#DIV/0!</v>
      </c>
    </row>
    <row r="44" spans="1:8">
      <c r="A44" s="297"/>
      <c r="B44" s="162" t="s">
        <v>287</v>
      </c>
      <c r="C44" s="420">
        <f>C29+C43</f>
        <v>0</v>
      </c>
      <c r="D44" s="296" t="e">
        <f t="shared" si="0"/>
        <v>#DIV/0!</v>
      </c>
    </row>
    <row r="45" spans="1:8" ht="16.5" thickBot="1">
      <c r="A45" s="301"/>
      <c r="B45" s="174"/>
      <c r="C45" s="429"/>
      <c r="D45" s="302"/>
    </row>
    <row r="46" spans="1:8" ht="22.5" customHeight="1">
      <c r="A46" s="217" t="s">
        <v>201</v>
      </c>
      <c r="B46" s="176" t="s">
        <v>2088</v>
      </c>
      <c r="C46" s="419"/>
      <c r="D46" s="178"/>
    </row>
    <row r="47" spans="1:8">
      <c r="A47" s="216">
        <v>1</v>
      </c>
      <c r="B47" s="166" t="s">
        <v>1958</v>
      </c>
      <c r="C47" s="425"/>
      <c r="D47" s="179"/>
    </row>
    <row r="48" spans="1:8">
      <c r="A48" s="216">
        <v>2</v>
      </c>
      <c r="B48" s="166" t="s">
        <v>1941</v>
      </c>
      <c r="C48" s="425"/>
      <c r="D48" s="179"/>
    </row>
    <row r="49" spans="1:4" ht="16.5" thickBot="1">
      <c r="A49" s="180"/>
      <c r="B49" s="181" t="s">
        <v>106</v>
      </c>
      <c r="C49" s="430">
        <f>SUM(C47:C48)</f>
        <v>0</v>
      </c>
      <c r="D49" s="182"/>
    </row>
  </sheetData>
  <sheetProtection algorithmName="SHA-512" hashValue="M9YBMuaJhfiP32Dfz0iVET/q3jJtz5KaEzO8FmupeNjzEvItFuEsIjD2lQ9KPF7FkHr0753to4yR4TfJUJChPw==" saltValue="QvsQJwbEcaMSBFQlKIEBvQ==" spinCount="100000" sheet="1" objects="1" scenarios="1" selectLockedCells="1"/>
  <dataValidations count="1">
    <dataValidation type="decimal" operator="greaterThanOrEqual" allowBlank="1" showInputMessage="1" showErrorMessage="1" sqref="C10:C26 C31:C32 C34 C36:C44 C47:C49" xr:uid="{00000000-0002-0000-0500-000000000000}">
      <formula1>0</formula1>
    </dataValidation>
  </dataValidations>
  <printOptions horizontalCentered="1" gridLinesSet="0"/>
  <pageMargins left="0.5" right="0.5" top="0.5" bottom="0.5" header="0.35" footer="0.35"/>
  <pageSetup scale="86" fitToHeight="9999" orientation="portrait" horizontalDpi="300" verticalDpi="300" r:id="rId1"/>
  <headerFooter alignWithMargins="0">
    <oddHeader>&amp;CMBK100&amp;L&amp;R</oddHeader>
    <oddFooter>&amp;CPage &amp;P of &amp;N&amp;L&amp;R</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1000000}">
          <x14:formula1>
            <xm:f>'Institution Type Key'!$D$6:$D$14</xm:f>
          </x14:formula1>
          <xm:sqref>B5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5">
    <tabColor rgb="FFFF0000"/>
    <pageSetUpPr fitToPage="1"/>
  </sheetPr>
  <dimension ref="A1:J97"/>
  <sheetViews>
    <sheetView showGridLines="0" topLeftCell="A16" zoomScaleNormal="100" zoomScaleSheetLayoutView="98" workbookViewId="0">
      <selection activeCell="B55" sqref="B55"/>
    </sheetView>
  </sheetViews>
  <sheetFormatPr defaultColWidth="11.42578125" defaultRowHeight="15.75"/>
  <cols>
    <col min="1" max="1" width="8.5703125" style="42" customWidth="1"/>
    <col min="2" max="2" width="55" style="42" customWidth="1"/>
    <col min="3" max="3" width="32.42578125" style="42" customWidth="1"/>
    <col min="4" max="4" width="21.140625" style="42" customWidth="1"/>
    <col min="5" max="5" width="11.42578125" style="42" customWidth="1"/>
    <col min="6" max="6" width="14.42578125" style="42" customWidth="1"/>
    <col min="7" max="251" width="11.42578125" style="42"/>
    <col min="252" max="255" width="11.42578125" style="42" customWidth="1"/>
    <col min="256" max="256" width="5.140625" style="42" customWidth="1"/>
    <col min="257" max="257" width="37" style="42" customWidth="1"/>
    <col min="258" max="258" width="30.42578125" style="42" customWidth="1"/>
    <col min="259" max="259" width="21.140625" style="42" customWidth="1"/>
    <col min="260" max="260" width="10.42578125" style="42" bestFit="1" customWidth="1"/>
    <col min="261" max="261" width="11.42578125" style="42" customWidth="1"/>
    <col min="262" max="262" width="14.42578125" style="42" customWidth="1"/>
    <col min="263" max="507" width="11.42578125" style="42"/>
    <col min="508" max="511" width="11.42578125" style="42" customWidth="1"/>
    <col min="512" max="512" width="5.140625" style="42" customWidth="1"/>
    <col min="513" max="513" width="37" style="42" customWidth="1"/>
    <col min="514" max="514" width="30.42578125" style="42" customWidth="1"/>
    <col min="515" max="515" width="21.140625" style="42" customWidth="1"/>
    <col min="516" max="516" width="10.42578125" style="42" bestFit="1" customWidth="1"/>
    <col min="517" max="517" width="11.42578125" style="42" customWidth="1"/>
    <col min="518" max="518" width="14.42578125" style="42" customWidth="1"/>
    <col min="519" max="763" width="11.42578125" style="42"/>
    <col min="764" max="767" width="11.42578125" style="42" customWidth="1"/>
    <col min="768" max="768" width="5.140625" style="42" customWidth="1"/>
    <col min="769" max="769" width="37" style="42" customWidth="1"/>
    <col min="770" max="770" width="30.42578125" style="42" customWidth="1"/>
    <col min="771" max="771" width="21.140625" style="42" customWidth="1"/>
    <col min="772" max="772" width="10.42578125" style="42" bestFit="1" customWidth="1"/>
    <col min="773" max="773" width="11.42578125" style="42" customWidth="1"/>
    <col min="774" max="774" width="14.42578125" style="42" customWidth="1"/>
    <col min="775" max="1019" width="11.42578125" style="42"/>
    <col min="1020" max="1023" width="11.42578125" style="42" customWidth="1"/>
    <col min="1024" max="1024" width="5.140625" style="42" customWidth="1"/>
    <col min="1025" max="1025" width="37" style="42" customWidth="1"/>
    <col min="1026" max="1026" width="30.42578125" style="42" customWidth="1"/>
    <col min="1027" max="1027" width="21.140625" style="42" customWidth="1"/>
    <col min="1028" max="1028" width="10.42578125" style="42" bestFit="1" customWidth="1"/>
    <col min="1029" max="1029" width="11.42578125" style="42" customWidth="1"/>
    <col min="1030" max="1030" width="14.42578125" style="42" customWidth="1"/>
    <col min="1031" max="1275" width="11.42578125" style="42"/>
    <col min="1276" max="1279" width="11.42578125" style="42" customWidth="1"/>
    <col min="1280" max="1280" width="5.140625" style="42" customWidth="1"/>
    <col min="1281" max="1281" width="37" style="42" customWidth="1"/>
    <col min="1282" max="1282" width="30.42578125" style="42" customWidth="1"/>
    <col min="1283" max="1283" width="21.140625" style="42" customWidth="1"/>
    <col min="1284" max="1284" width="10.42578125" style="42" bestFit="1" customWidth="1"/>
    <col min="1285" max="1285" width="11.42578125" style="42" customWidth="1"/>
    <col min="1286" max="1286" width="14.42578125" style="42" customWidth="1"/>
    <col min="1287" max="1531" width="11.42578125" style="42"/>
    <col min="1532" max="1535" width="11.42578125" style="42" customWidth="1"/>
    <col min="1536" max="1536" width="5.140625" style="42" customWidth="1"/>
    <col min="1537" max="1537" width="37" style="42" customWidth="1"/>
    <col min="1538" max="1538" width="30.42578125" style="42" customWidth="1"/>
    <col min="1539" max="1539" width="21.140625" style="42" customWidth="1"/>
    <col min="1540" max="1540" width="10.42578125" style="42" bestFit="1" customWidth="1"/>
    <col min="1541" max="1541" width="11.42578125" style="42" customWidth="1"/>
    <col min="1542" max="1542" width="14.42578125" style="42" customWidth="1"/>
    <col min="1543" max="1787" width="11.42578125" style="42"/>
    <col min="1788" max="1791" width="11.42578125" style="42" customWidth="1"/>
    <col min="1792" max="1792" width="5.140625" style="42" customWidth="1"/>
    <col min="1793" max="1793" width="37" style="42" customWidth="1"/>
    <col min="1794" max="1794" width="30.42578125" style="42" customWidth="1"/>
    <col min="1795" max="1795" width="21.140625" style="42" customWidth="1"/>
    <col min="1796" max="1796" width="10.42578125" style="42" bestFit="1" customWidth="1"/>
    <col min="1797" max="1797" width="11.42578125" style="42" customWidth="1"/>
    <col min="1798" max="1798" width="14.42578125" style="42" customWidth="1"/>
    <col min="1799" max="2043" width="11.42578125" style="42"/>
    <col min="2044" max="2047" width="11.42578125" style="42" customWidth="1"/>
    <col min="2048" max="2048" width="5.140625" style="42" customWidth="1"/>
    <col min="2049" max="2049" width="37" style="42" customWidth="1"/>
    <col min="2050" max="2050" width="30.42578125" style="42" customWidth="1"/>
    <col min="2051" max="2051" width="21.140625" style="42" customWidth="1"/>
    <col min="2052" max="2052" width="10.42578125" style="42" bestFit="1" customWidth="1"/>
    <col min="2053" max="2053" width="11.42578125" style="42" customWidth="1"/>
    <col min="2054" max="2054" width="14.42578125" style="42" customWidth="1"/>
    <col min="2055" max="2299" width="11.42578125" style="42"/>
    <col min="2300" max="2303" width="11.42578125" style="42" customWidth="1"/>
    <col min="2304" max="2304" width="5.140625" style="42" customWidth="1"/>
    <col min="2305" max="2305" width="37" style="42" customWidth="1"/>
    <col min="2306" max="2306" width="30.42578125" style="42" customWidth="1"/>
    <col min="2307" max="2307" width="21.140625" style="42" customWidth="1"/>
    <col min="2308" max="2308" width="10.42578125" style="42" bestFit="1" customWidth="1"/>
    <col min="2309" max="2309" width="11.42578125" style="42" customWidth="1"/>
    <col min="2310" max="2310" width="14.42578125" style="42" customWidth="1"/>
    <col min="2311" max="2555" width="11.42578125" style="42"/>
    <col min="2556" max="2559" width="11.42578125" style="42" customWidth="1"/>
    <col min="2560" max="2560" width="5.140625" style="42" customWidth="1"/>
    <col min="2561" max="2561" width="37" style="42" customWidth="1"/>
    <col min="2562" max="2562" width="30.42578125" style="42" customWidth="1"/>
    <col min="2563" max="2563" width="21.140625" style="42" customWidth="1"/>
    <col min="2564" max="2564" width="10.42578125" style="42" bestFit="1" customWidth="1"/>
    <col min="2565" max="2565" width="11.42578125" style="42" customWidth="1"/>
    <col min="2566" max="2566" width="14.42578125" style="42" customWidth="1"/>
    <col min="2567" max="2811" width="11.42578125" style="42"/>
    <col min="2812" max="2815" width="11.42578125" style="42" customWidth="1"/>
    <col min="2816" max="2816" width="5.140625" style="42" customWidth="1"/>
    <col min="2817" max="2817" width="37" style="42" customWidth="1"/>
    <col min="2818" max="2818" width="30.42578125" style="42" customWidth="1"/>
    <col min="2819" max="2819" width="21.140625" style="42" customWidth="1"/>
    <col min="2820" max="2820" width="10.42578125" style="42" bestFit="1" customWidth="1"/>
    <col min="2821" max="2821" width="11.42578125" style="42" customWidth="1"/>
    <col min="2822" max="2822" width="14.42578125" style="42" customWidth="1"/>
    <col min="2823" max="3067" width="11.42578125" style="42"/>
    <col min="3068" max="3071" width="11.42578125" style="42" customWidth="1"/>
    <col min="3072" max="3072" width="5.140625" style="42" customWidth="1"/>
    <col min="3073" max="3073" width="37" style="42" customWidth="1"/>
    <col min="3074" max="3074" width="30.42578125" style="42" customWidth="1"/>
    <col min="3075" max="3075" width="21.140625" style="42" customWidth="1"/>
    <col min="3076" max="3076" width="10.42578125" style="42" bestFit="1" customWidth="1"/>
    <col min="3077" max="3077" width="11.42578125" style="42" customWidth="1"/>
    <col min="3078" max="3078" width="14.42578125" style="42" customWidth="1"/>
    <col min="3079" max="3323" width="11.42578125" style="42"/>
    <col min="3324" max="3327" width="11.42578125" style="42" customWidth="1"/>
    <col min="3328" max="3328" width="5.140625" style="42" customWidth="1"/>
    <col min="3329" max="3329" width="37" style="42" customWidth="1"/>
    <col min="3330" max="3330" width="30.42578125" style="42" customWidth="1"/>
    <col min="3331" max="3331" width="21.140625" style="42" customWidth="1"/>
    <col min="3332" max="3332" width="10.42578125" style="42" bestFit="1" customWidth="1"/>
    <col min="3333" max="3333" width="11.42578125" style="42" customWidth="1"/>
    <col min="3334" max="3334" width="14.42578125" style="42" customWidth="1"/>
    <col min="3335" max="3579" width="11.42578125" style="42"/>
    <col min="3580" max="3583" width="11.42578125" style="42" customWidth="1"/>
    <col min="3584" max="3584" width="5.140625" style="42" customWidth="1"/>
    <col min="3585" max="3585" width="37" style="42" customWidth="1"/>
    <col min="3586" max="3586" width="30.42578125" style="42" customWidth="1"/>
    <col min="3587" max="3587" width="21.140625" style="42" customWidth="1"/>
    <col min="3588" max="3588" width="10.42578125" style="42" bestFit="1" customWidth="1"/>
    <col min="3589" max="3589" width="11.42578125" style="42" customWidth="1"/>
    <col min="3590" max="3590" width="14.42578125" style="42" customWidth="1"/>
    <col min="3591" max="3835" width="11.42578125" style="42"/>
    <col min="3836" max="3839" width="11.42578125" style="42" customWidth="1"/>
    <col min="3840" max="3840" width="5.140625" style="42" customWidth="1"/>
    <col min="3841" max="3841" width="37" style="42" customWidth="1"/>
    <col min="3842" max="3842" width="30.42578125" style="42" customWidth="1"/>
    <col min="3843" max="3843" width="21.140625" style="42" customWidth="1"/>
    <col min="3844" max="3844" width="10.42578125" style="42" bestFit="1" customWidth="1"/>
    <col min="3845" max="3845" width="11.42578125" style="42" customWidth="1"/>
    <col min="3846" max="3846" width="14.42578125" style="42" customWidth="1"/>
    <col min="3847" max="4091" width="11.42578125" style="42"/>
    <col min="4092" max="4095" width="11.42578125" style="42" customWidth="1"/>
    <col min="4096" max="4096" width="5.140625" style="42" customWidth="1"/>
    <col min="4097" max="4097" width="37" style="42" customWidth="1"/>
    <col min="4098" max="4098" width="30.42578125" style="42" customWidth="1"/>
    <col min="4099" max="4099" width="21.140625" style="42" customWidth="1"/>
    <col min="4100" max="4100" width="10.42578125" style="42" bestFit="1" customWidth="1"/>
    <col min="4101" max="4101" width="11.42578125" style="42" customWidth="1"/>
    <col min="4102" max="4102" width="14.42578125" style="42" customWidth="1"/>
    <col min="4103" max="4347" width="11.42578125" style="42"/>
    <col min="4348" max="4351" width="11.42578125" style="42" customWidth="1"/>
    <col min="4352" max="4352" width="5.140625" style="42" customWidth="1"/>
    <col min="4353" max="4353" width="37" style="42" customWidth="1"/>
    <col min="4354" max="4354" width="30.42578125" style="42" customWidth="1"/>
    <col min="4355" max="4355" width="21.140625" style="42" customWidth="1"/>
    <col min="4356" max="4356" width="10.42578125" style="42" bestFit="1" customWidth="1"/>
    <col min="4357" max="4357" width="11.42578125" style="42" customWidth="1"/>
    <col min="4358" max="4358" width="14.42578125" style="42" customWidth="1"/>
    <col min="4359" max="4603" width="11.42578125" style="42"/>
    <col min="4604" max="4607" width="11.42578125" style="42" customWidth="1"/>
    <col min="4608" max="4608" width="5.140625" style="42" customWidth="1"/>
    <col min="4609" max="4609" width="37" style="42" customWidth="1"/>
    <col min="4610" max="4610" width="30.42578125" style="42" customWidth="1"/>
    <col min="4611" max="4611" width="21.140625" style="42" customWidth="1"/>
    <col min="4612" max="4612" width="10.42578125" style="42" bestFit="1" customWidth="1"/>
    <col min="4613" max="4613" width="11.42578125" style="42" customWidth="1"/>
    <col min="4614" max="4614" width="14.42578125" style="42" customWidth="1"/>
    <col min="4615" max="4859" width="11.42578125" style="42"/>
    <col min="4860" max="4863" width="11.42578125" style="42" customWidth="1"/>
    <col min="4864" max="4864" width="5.140625" style="42" customWidth="1"/>
    <col min="4865" max="4865" width="37" style="42" customWidth="1"/>
    <col min="4866" max="4866" width="30.42578125" style="42" customWidth="1"/>
    <col min="4867" max="4867" width="21.140625" style="42" customWidth="1"/>
    <col min="4868" max="4868" width="10.42578125" style="42" bestFit="1" customWidth="1"/>
    <col min="4869" max="4869" width="11.42578125" style="42" customWidth="1"/>
    <col min="4870" max="4870" width="14.42578125" style="42" customWidth="1"/>
    <col min="4871" max="5115" width="11.42578125" style="42"/>
    <col min="5116" max="5119" width="11.42578125" style="42" customWidth="1"/>
    <col min="5120" max="5120" width="5.140625" style="42" customWidth="1"/>
    <col min="5121" max="5121" width="37" style="42" customWidth="1"/>
    <col min="5122" max="5122" width="30.42578125" style="42" customWidth="1"/>
    <col min="5123" max="5123" width="21.140625" style="42" customWidth="1"/>
    <col min="5124" max="5124" width="10.42578125" style="42" bestFit="1" customWidth="1"/>
    <col min="5125" max="5125" width="11.42578125" style="42" customWidth="1"/>
    <col min="5126" max="5126" width="14.42578125" style="42" customWidth="1"/>
    <col min="5127" max="5371" width="11.42578125" style="42"/>
    <col min="5372" max="5375" width="11.42578125" style="42" customWidth="1"/>
    <col min="5376" max="5376" width="5.140625" style="42" customWidth="1"/>
    <col min="5377" max="5377" width="37" style="42" customWidth="1"/>
    <col min="5378" max="5378" width="30.42578125" style="42" customWidth="1"/>
    <col min="5379" max="5379" width="21.140625" style="42" customWidth="1"/>
    <col min="5380" max="5380" width="10.42578125" style="42" bestFit="1" customWidth="1"/>
    <col min="5381" max="5381" width="11.42578125" style="42" customWidth="1"/>
    <col min="5382" max="5382" width="14.42578125" style="42" customWidth="1"/>
    <col min="5383" max="5627" width="11.42578125" style="42"/>
    <col min="5628" max="5631" width="11.42578125" style="42" customWidth="1"/>
    <col min="5632" max="5632" width="5.140625" style="42" customWidth="1"/>
    <col min="5633" max="5633" width="37" style="42" customWidth="1"/>
    <col min="5634" max="5634" width="30.42578125" style="42" customWidth="1"/>
    <col min="5635" max="5635" width="21.140625" style="42" customWidth="1"/>
    <col min="5636" max="5636" width="10.42578125" style="42" bestFit="1" customWidth="1"/>
    <col min="5637" max="5637" width="11.42578125" style="42" customWidth="1"/>
    <col min="5638" max="5638" width="14.42578125" style="42" customWidth="1"/>
    <col min="5639" max="5883" width="11.42578125" style="42"/>
    <col min="5884" max="5887" width="11.42578125" style="42" customWidth="1"/>
    <col min="5888" max="5888" width="5.140625" style="42" customWidth="1"/>
    <col min="5889" max="5889" width="37" style="42" customWidth="1"/>
    <col min="5890" max="5890" width="30.42578125" style="42" customWidth="1"/>
    <col min="5891" max="5891" width="21.140625" style="42" customWidth="1"/>
    <col min="5892" max="5892" width="10.42578125" style="42" bestFit="1" customWidth="1"/>
    <col min="5893" max="5893" width="11.42578125" style="42" customWidth="1"/>
    <col min="5894" max="5894" width="14.42578125" style="42" customWidth="1"/>
    <col min="5895" max="6139" width="11.42578125" style="42"/>
    <col min="6140" max="6143" width="11.42578125" style="42" customWidth="1"/>
    <col min="6144" max="6144" width="5.140625" style="42" customWidth="1"/>
    <col min="6145" max="6145" width="37" style="42" customWidth="1"/>
    <col min="6146" max="6146" width="30.42578125" style="42" customWidth="1"/>
    <col min="6147" max="6147" width="21.140625" style="42" customWidth="1"/>
    <col min="6148" max="6148" width="10.42578125" style="42" bestFit="1" customWidth="1"/>
    <col min="6149" max="6149" width="11.42578125" style="42" customWidth="1"/>
    <col min="6150" max="6150" width="14.42578125" style="42" customWidth="1"/>
    <col min="6151" max="6395" width="11.42578125" style="42"/>
    <col min="6396" max="6399" width="11.42578125" style="42" customWidth="1"/>
    <col min="6400" max="6400" width="5.140625" style="42" customWidth="1"/>
    <col min="6401" max="6401" width="37" style="42" customWidth="1"/>
    <col min="6402" max="6402" width="30.42578125" style="42" customWidth="1"/>
    <col min="6403" max="6403" width="21.140625" style="42" customWidth="1"/>
    <col min="6404" max="6404" width="10.42578125" style="42" bestFit="1" customWidth="1"/>
    <col min="6405" max="6405" width="11.42578125" style="42" customWidth="1"/>
    <col min="6406" max="6406" width="14.42578125" style="42" customWidth="1"/>
    <col min="6407" max="6651" width="11.42578125" style="42"/>
    <col min="6652" max="6655" width="11.42578125" style="42" customWidth="1"/>
    <col min="6656" max="6656" width="5.140625" style="42" customWidth="1"/>
    <col min="6657" max="6657" width="37" style="42" customWidth="1"/>
    <col min="6658" max="6658" width="30.42578125" style="42" customWidth="1"/>
    <col min="6659" max="6659" width="21.140625" style="42" customWidth="1"/>
    <col min="6660" max="6660" width="10.42578125" style="42" bestFit="1" customWidth="1"/>
    <col min="6661" max="6661" width="11.42578125" style="42" customWidth="1"/>
    <col min="6662" max="6662" width="14.42578125" style="42" customWidth="1"/>
    <col min="6663" max="6907" width="11.42578125" style="42"/>
    <col min="6908" max="6911" width="11.42578125" style="42" customWidth="1"/>
    <col min="6912" max="6912" width="5.140625" style="42" customWidth="1"/>
    <col min="6913" max="6913" width="37" style="42" customWidth="1"/>
    <col min="6914" max="6914" width="30.42578125" style="42" customWidth="1"/>
    <col min="6915" max="6915" width="21.140625" style="42" customWidth="1"/>
    <col min="6916" max="6916" width="10.42578125" style="42" bestFit="1" customWidth="1"/>
    <col min="6917" max="6917" width="11.42578125" style="42" customWidth="1"/>
    <col min="6918" max="6918" width="14.42578125" style="42" customWidth="1"/>
    <col min="6919" max="7163" width="11.42578125" style="42"/>
    <col min="7164" max="7167" width="11.42578125" style="42" customWidth="1"/>
    <col min="7168" max="7168" width="5.140625" style="42" customWidth="1"/>
    <col min="7169" max="7169" width="37" style="42" customWidth="1"/>
    <col min="7170" max="7170" width="30.42578125" style="42" customWidth="1"/>
    <col min="7171" max="7171" width="21.140625" style="42" customWidth="1"/>
    <col min="7172" max="7172" width="10.42578125" style="42" bestFit="1" customWidth="1"/>
    <col min="7173" max="7173" width="11.42578125" style="42" customWidth="1"/>
    <col min="7174" max="7174" width="14.42578125" style="42" customWidth="1"/>
    <col min="7175" max="7419" width="11.42578125" style="42"/>
    <col min="7420" max="7423" width="11.42578125" style="42" customWidth="1"/>
    <col min="7424" max="7424" width="5.140625" style="42" customWidth="1"/>
    <col min="7425" max="7425" width="37" style="42" customWidth="1"/>
    <col min="7426" max="7426" width="30.42578125" style="42" customWidth="1"/>
    <col min="7427" max="7427" width="21.140625" style="42" customWidth="1"/>
    <col min="7428" max="7428" width="10.42578125" style="42" bestFit="1" customWidth="1"/>
    <col min="7429" max="7429" width="11.42578125" style="42" customWidth="1"/>
    <col min="7430" max="7430" width="14.42578125" style="42" customWidth="1"/>
    <col min="7431" max="7675" width="11.42578125" style="42"/>
    <col min="7676" max="7679" width="11.42578125" style="42" customWidth="1"/>
    <col min="7680" max="7680" width="5.140625" style="42" customWidth="1"/>
    <col min="7681" max="7681" width="37" style="42" customWidth="1"/>
    <col min="7682" max="7682" width="30.42578125" style="42" customWidth="1"/>
    <col min="7683" max="7683" width="21.140625" style="42" customWidth="1"/>
    <col min="7684" max="7684" width="10.42578125" style="42" bestFit="1" customWidth="1"/>
    <col min="7685" max="7685" width="11.42578125" style="42" customWidth="1"/>
    <col min="7686" max="7686" width="14.42578125" style="42" customWidth="1"/>
    <col min="7687" max="7931" width="11.42578125" style="42"/>
    <col min="7932" max="7935" width="11.42578125" style="42" customWidth="1"/>
    <col min="7936" max="7936" width="5.140625" style="42" customWidth="1"/>
    <col min="7937" max="7937" width="37" style="42" customWidth="1"/>
    <col min="7938" max="7938" width="30.42578125" style="42" customWidth="1"/>
    <col min="7939" max="7939" width="21.140625" style="42" customWidth="1"/>
    <col min="7940" max="7940" width="10.42578125" style="42" bestFit="1" customWidth="1"/>
    <col min="7941" max="7941" width="11.42578125" style="42" customWidth="1"/>
    <col min="7942" max="7942" width="14.42578125" style="42" customWidth="1"/>
    <col min="7943" max="8187" width="11.42578125" style="42"/>
    <col min="8188" max="8191" width="11.42578125" style="42" customWidth="1"/>
    <col min="8192" max="8192" width="5.140625" style="42" customWidth="1"/>
    <col min="8193" max="8193" width="37" style="42" customWidth="1"/>
    <col min="8194" max="8194" width="30.42578125" style="42" customWidth="1"/>
    <col min="8195" max="8195" width="21.140625" style="42" customWidth="1"/>
    <col min="8196" max="8196" width="10.42578125" style="42" bestFit="1" customWidth="1"/>
    <col min="8197" max="8197" width="11.42578125" style="42" customWidth="1"/>
    <col min="8198" max="8198" width="14.42578125" style="42" customWidth="1"/>
    <col min="8199" max="8443" width="11.42578125" style="42"/>
    <col min="8444" max="8447" width="11.42578125" style="42" customWidth="1"/>
    <col min="8448" max="8448" width="5.140625" style="42" customWidth="1"/>
    <col min="8449" max="8449" width="37" style="42" customWidth="1"/>
    <col min="8450" max="8450" width="30.42578125" style="42" customWidth="1"/>
    <col min="8451" max="8451" width="21.140625" style="42" customWidth="1"/>
    <col min="8452" max="8452" width="10.42578125" style="42" bestFit="1" customWidth="1"/>
    <col min="8453" max="8453" width="11.42578125" style="42" customWidth="1"/>
    <col min="8454" max="8454" width="14.42578125" style="42" customWidth="1"/>
    <col min="8455" max="8699" width="11.42578125" style="42"/>
    <col min="8700" max="8703" width="11.42578125" style="42" customWidth="1"/>
    <col min="8704" max="8704" width="5.140625" style="42" customWidth="1"/>
    <col min="8705" max="8705" width="37" style="42" customWidth="1"/>
    <col min="8706" max="8706" width="30.42578125" style="42" customWidth="1"/>
    <col min="8707" max="8707" width="21.140625" style="42" customWidth="1"/>
    <col min="8708" max="8708" width="10.42578125" style="42" bestFit="1" customWidth="1"/>
    <col min="8709" max="8709" width="11.42578125" style="42" customWidth="1"/>
    <col min="8710" max="8710" width="14.42578125" style="42" customWidth="1"/>
    <col min="8711" max="8955" width="11.42578125" style="42"/>
    <col min="8956" max="8959" width="11.42578125" style="42" customWidth="1"/>
    <col min="8960" max="8960" width="5.140625" style="42" customWidth="1"/>
    <col min="8961" max="8961" width="37" style="42" customWidth="1"/>
    <col min="8962" max="8962" width="30.42578125" style="42" customWidth="1"/>
    <col min="8963" max="8963" width="21.140625" style="42" customWidth="1"/>
    <col min="8964" max="8964" width="10.42578125" style="42" bestFit="1" customWidth="1"/>
    <col min="8965" max="8965" width="11.42578125" style="42" customWidth="1"/>
    <col min="8966" max="8966" width="14.42578125" style="42" customWidth="1"/>
    <col min="8967" max="9211" width="11.42578125" style="42"/>
    <col min="9212" max="9215" width="11.42578125" style="42" customWidth="1"/>
    <col min="9216" max="9216" width="5.140625" style="42" customWidth="1"/>
    <col min="9217" max="9217" width="37" style="42" customWidth="1"/>
    <col min="9218" max="9218" width="30.42578125" style="42" customWidth="1"/>
    <col min="9219" max="9219" width="21.140625" style="42" customWidth="1"/>
    <col min="9220" max="9220" width="10.42578125" style="42" bestFit="1" customWidth="1"/>
    <col min="9221" max="9221" width="11.42578125" style="42" customWidth="1"/>
    <col min="9222" max="9222" width="14.42578125" style="42" customWidth="1"/>
    <col min="9223" max="9467" width="11.42578125" style="42"/>
    <col min="9468" max="9471" width="11.42578125" style="42" customWidth="1"/>
    <col min="9472" max="9472" width="5.140625" style="42" customWidth="1"/>
    <col min="9473" max="9473" width="37" style="42" customWidth="1"/>
    <col min="9474" max="9474" width="30.42578125" style="42" customWidth="1"/>
    <col min="9475" max="9475" width="21.140625" style="42" customWidth="1"/>
    <col min="9476" max="9476" width="10.42578125" style="42" bestFit="1" customWidth="1"/>
    <col min="9477" max="9477" width="11.42578125" style="42" customWidth="1"/>
    <col min="9478" max="9478" width="14.42578125" style="42" customWidth="1"/>
    <col min="9479" max="9723" width="11.42578125" style="42"/>
    <col min="9724" max="9727" width="11.42578125" style="42" customWidth="1"/>
    <col min="9728" max="9728" width="5.140625" style="42" customWidth="1"/>
    <col min="9729" max="9729" width="37" style="42" customWidth="1"/>
    <col min="9730" max="9730" width="30.42578125" style="42" customWidth="1"/>
    <col min="9731" max="9731" width="21.140625" style="42" customWidth="1"/>
    <col min="9732" max="9732" width="10.42578125" style="42" bestFit="1" customWidth="1"/>
    <col min="9733" max="9733" width="11.42578125" style="42" customWidth="1"/>
    <col min="9734" max="9734" width="14.42578125" style="42" customWidth="1"/>
    <col min="9735" max="9979" width="11.42578125" style="42"/>
    <col min="9980" max="9983" width="11.42578125" style="42" customWidth="1"/>
    <col min="9984" max="9984" width="5.140625" style="42" customWidth="1"/>
    <col min="9985" max="9985" width="37" style="42" customWidth="1"/>
    <col min="9986" max="9986" width="30.42578125" style="42" customWidth="1"/>
    <col min="9987" max="9987" width="21.140625" style="42" customWidth="1"/>
    <col min="9988" max="9988" width="10.42578125" style="42" bestFit="1" customWidth="1"/>
    <col min="9989" max="9989" width="11.42578125" style="42" customWidth="1"/>
    <col min="9990" max="9990" width="14.42578125" style="42" customWidth="1"/>
    <col min="9991" max="10235" width="11.42578125" style="42"/>
    <col min="10236" max="10239" width="11.42578125" style="42" customWidth="1"/>
    <col min="10240" max="10240" width="5.140625" style="42" customWidth="1"/>
    <col min="10241" max="10241" width="37" style="42" customWidth="1"/>
    <col min="10242" max="10242" width="30.42578125" style="42" customWidth="1"/>
    <col min="10243" max="10243" width="21.140625" style="42" customWidth="1"/>
    <col min="10244" max="10244" width="10.42578125" style="42" bestFit="1" customWidth="1"/>
    <col min="10245" max="10245" width="11.42578125" style="42" customWidth="1"/>
    <col min="10246" max="10246" width="14.42578125" style="42" customWidth="1"/>
    <col min="10247" max="10491" width="11.42578125" style="42"/>
    <col min="10492" max="10495" width="11.42578125" style="42" customWidth="1"/>
    <col min="10496" max="10496" width="5.140625" style="42" customWidth="1"/>
    <col min="10497" max="10497" width="37" style="42" customWidth="1"/>
    <col min="10498" max="10498" width="30.42578125" style="42" customWidth="1"/>
    <col min="10499" max="10499" width="21.140625" style="42" customWidth="1"/>
    <col min="10500" max="10500" width="10.42578125" style="42" bestFit="1" customWidth="1"/>
    <col min="10501" max="10501" width="11.42578125" style="42" customWidth="1"/>
    <col min="10502" max="10502" width="14.42578125" style="42" customWidth="1"/>
    <col min="10503" max="10747" width="11.42578125" style="42"/>
    <col min="10748" max="10751" width="11.42578125" style="42" customWidth="1"/>
    <col min="10752" max="10752" width="5.140625" style="42" customWidth="1"/>
    <col min="10753" max="10753" width="37" style="42" customWidth="1"/>
    <col min="10754" max="10754" width="30.42578125" style="42" customWidth="1"/>
    <col min="10755" max="10755" width="21.140625" style="42" customWidth="1"/>
    <col min="10756" max="10756" width="10.42578125" style="42" bestFit="1" customWidth="1"/>
    <col min="10757" max="10757" width="11.42578125" style="42" customWidth="1"/>
    <col min="10758" max="10758" width="14.42578125" style="42" customWidth="1"/>
    <col min="10759" max="11003" width="11.42578125" style="42"/>
    <col min="11004" max="11007" width="11.42578125" style="42" customWidth="1"/>
    <col min="11008" max="11008" width="5.140625" style="42" customWidth="1"/>
    <col min="11009" max="11009" width="37" style="42" customWidth="1"/>
    <col min="11010" max="11010" width="30.42578125" style="42" customWidth="1"/>
    <col min="11011" max="11011" width="21.140625" style="42" customWidth="1"/>
    <col min="11012" max="11012" width="10.42578125" style="42" bestFit="1" customWidth="1"/>
    <col min="11013" max="11013" width="11.42578125" style="42" customWidth="1"/>
    <col min="11014" max="11014" width="14.42578125" style="42" customWidth="1"/>
    <col min="11015" max="11259" width="11.42578125" style="42"/>
    <col min="11260" max="11263" width="11.42578125" style="42" customWidth="1"/>
    <col min="11264" max="11264" width="5.140625" style="42" customWidth="1"/>
    <col min="11265" max="11265" width="37" style="42" customWidth="1"/>
    <col min="11266" max="11266" width="30.42578125" style="42" customWidth="1"/>
    <col min="11267" max="11267" width="21.140625" style="42" customWidth="1"/>
    <col min="11268" max="11268" width="10.42578125" style="42" bestFit="1" customWidth="1"/>
    <col min="11269" max="11269" width="11.42578125" style="42" customWidth="1"/>
    <col min="11270" max="11270" width="14.42578125" style="42" customWidth="1"/>
    <col min="11271" max="11515" width="11.42578125" style="42"/>
    <col min="11516" max="11519" width="11.42578125" style="42" customWidth="1"/>
    <col min="11520" max="11520" width="5.140625" style="42" customWidth="1"/>
    <col min="11521" max="11521" width="37" style="42" customWidth="1"/>
    <col min="11522" max="11522" width="30.42578125" style="42" customWidth="1"/>
    <col min="11523" max="11523" width="21.140625" style="42" customWidth="1"/>
    <col min="11524" max="11524" width="10.42578125" style="42" bestFit="1" customWidth="1"/>
    <col min="11525" max="11525" width="11.42578125" style="42" customWidth="1"/>
    <col min="11526" max="11526" width="14.42578125" style="42" customWidth="1"/>
    <col min="11527" max="11771" width="11.42578125" style="42"/>
    <col min="11772" max="11775" width="11.42578125" style="42" customWidth="1"/>
    <col min="11776" max="11776" width="5.140625" style="42" customWidth="1"/>
    <col min="11777" max="11777" width="37" style="42" customWidth="1"/>
    <col min="11778" max="11778" width="30.42578125" style="42" customWidth="1"/>
    <col min="11779" max="11779" width="21.140625" style="42" customWidth="1"/>
    <col min="11780" max="11780" width="10.42578125" style="42" bestFit="1" customWidth="1"/>
    <col min="11781" max="11781" width="11.42578125" style="42" customWidth="1"/>
    <col min="11782" max="11782" width="14.42578125" style="42" customWidth="1"/>
    <col min="11783" max="12027" width="11.42578125" style="42"/>
    <col min="12028" max="12031" width="11.42578125" style="42" customWidth="1"/>
    <col min="12032" max="12032" width="5.140625" style="42" customWidth="1"/>
    <col min="12033" max="12033" width="37" style="42" customWidth="1"/>
    <col min="12034" max="12034" width="30.42578125" style="42" customWidth="1"/>
    <col min="12035" max="12035" width="21.140625" style="42" customWidth="1"/>
    <col min="12036" max="12036" width="10.42578125" style="42" bestFit="1" customWidth="1"/>
    <col min="12037" max="12037" width="11.42578125" style="42" customWidth="1"/>
    <col min="12038" max="12038" width="14.42578125" style="42" customWidth="1"/>
    <col min="12039" max="12283" width="11.42578125" style="42"/>
    <col min="12284" max="12287" width="11.42578125" style="42" customWidth="1"/>
    <col min="12288" max="12288" width="5.140625" style="42" customWidth="1"/>
    <col min="12289" max="12289" width="37" style="42" customWidth="1"/>
    <col min="12290" max="12290" width="30.42578125" style="42" customWidth="1"/>
    <col min="12291" max="12291" width="21.140625" style="42" customWidth="1"/>
    <col min="12292" max="12292" width="10.42578125" style="42" bestFit="1" customWidth="1"/>
    <col min="12293" max="12293" width="11.42578125" style="42" customWidth="1"/>
    <col min="12294" max="12294" width="14.42578125" style="42" customWidth="1"/>
    <col min="12295" max="12539" width="11.42578125" style="42"/>
    <col min="12540" max="12543" width="11.42578125" style="42" customWidth="1"/>
    <col min="12544" max="12544" width="5.140625" style="42" customWidth="1"/>
    <col min="12545" max="12545" width="37" style="42" customWidth="1"/>
    <col min="12546" max="12546" width="30.42578125" style="42" customWidth="1"/>
    <col min="12547" max="12547" width="21.140625" style="42" customWidth="1"/>
    <col min="12548" max="12548" width="10.42578125" style="42" bestFit="1" customWidth="1"/>
    <col min="12549" max="12549" width="11.42578125" style="42" customWidth="1"/>
    <col min="12550" max="12550" width="14.42578125" style="42" customWidth="1"/>
    <col min="12551" max="12795" width="11.42578125" style="42"/>
    <col min="12796" max="12799" width="11.42578125" style="42" customWidth="1"/>
    <col min="12800" max="12800" width="5.140625" style="42" customWidth="1"/>
    <col min="12801" max="12801" width="37" style="42" customWidth="1"/>
    <col min="12802" max="12802" width="30.42578125" style="42" customWidth="1"/>
    <col min="12803" max="12803" width="21.140625" style="42" customWidth="1"/>
    <col min="12804" max="12804" width="10.42578125" style="42" bestFit="1" customWidth="1"/>
    <col min="12805" max="12805" width="11.42578125" style="42" customWidth="1"/>
    <col min="12806" max="12806" width="14.42578125" style="42" customWidth="1"/>
    <col min="12807" max="13051" width="11.42578125" style="42"/>
    <col min="13052" max="13055" width="11.42578125" style="42" customWidth="1"/>
    <col min="13056" max="13056" width="5.140625" style="42" customWidth="1"/>
    <col min="13057" max="13057" width="37" style="42" customWidth="1"/>
    <col min="13058" max="13058" width="30.42578125" style="42" customWidth="1"/>
    <col min="13059" max="13059" width="21.140625" style="42" customWidth="1"/>
    <col min="13060" max="13060" width="10.42578125" style="42" bestFit="1" customWidth="1"/>
    <col min="13061" max="13061" width="11.42578125" style="42" customWidth="1"/>
    <col min="13062" max="13062" width="14.42578125" style="42" customWidth="1"/>
    <col min="13063" max="13307" width="11.42578125" style="42"/>
    <col min="13308" max="13311" width="11.42578125" style="42" customWidth="1"/>
    <col min="13312" max="13312" width="5.140625" style="42" customWidth="1"/>
    <col min="13313" max="13313" width="37" style="42" customWidth="1"/>
    <col min="13314" max="13314" width="30.42578125" style="42" customWidth="1"/>
    <col min="13315" max="13315" width="21.140625" style="42" customWidth="1"/>
    <col min="13316" max="13316" width="10.42578125" style="42" bestFit="1" customWidth="1"/>
    <col min="13317" max="13317" width="11.42578125" style="42" customWidth="1"/>
    <col min="13318" max="13318" width="14.42578125" style="42" customWidth="1"/>
    <col min="13319" max="13563" width="11.42578125" style="42"/>
    <col min="13564" max="13567" width="11.42578125" style="42" customWidth="1"/>
    <col min="13568" max="13568" width="5.140625" style="42" customWidth="1"/>
    <col min="13569" max="13569" width="37" style="42" customWidth="1"/>
    <col min="13570" max="13570" width="30.42578125" style="42" customWidth="1"/>
    <col min="13571" max="13571" width="21.140625" style="42" customWidth="1"/>
    <col min="13572" max="13572" width="10.42578125" style="42" bestFit="1" customWidth="1"/>
    <col min="13573" max="13573" width="11.42578125" style="42" customWidth="1"/>
    <col min="13574" max="13574" width="14.42578125" style="42" customWidth="1"/>
    <col min="13575" max="13819" width="11.42578125" style="42"/>
    <col min="13820" max="13823" width="11.42578125" style="42" customWidth="1"/>
    <col min="13824" max="13824" width="5.140625" style="42" customWidth="1"/>
    <col min="13825" max="13825" width="37" style="42" customWidth="1"/>
    <col min="13826" max="13826" width="30.42578125" style="42" customWidth="1"/>
    <col min="13827" max="13827" width="21.140625" style="42" customWidth="1"/>
    <col min="13828" max="13828" width="10.42578125" style="42" bestFit="1" customWidth="1"/>
    <col min="13829" max="13829" width="11.42578125" style="42" customWidth="1"/>
    <col min="13830" max="13830" width="14.42578125" style="42" customWidth="1"/>
    <col min="13831" max="14075" width="11.42578125" style="42"/>
    <col min="14076" max="14079" width="11.42578125" style="42" customWidth="1"/>
    <col min="14080" max="14080" width="5.140625" style="42" customWidth="1"/>
    <col min="14081" max="14081" width="37" style="42" customWidth="1"/>
    <col min="14082" max="14082" width="30.42578125" style="42" customWidth="1"/>
    <col min="14083" max="14083" width="21.140625" style="42" customWidth="1"/>
    <col min="14084" max="14084" width="10.42578125" style="42" bestFit="1" customWidth="1"/>
    <col min="14085" max="14085" width="11.42578125" style="42" customWidth="1"/>
    <col min="14086" max="14086" width="14.42578125" style="42" customWidth="1"/>
    <col min="14087" max="14331" width="11.42578125" style="42"/>
    <col min="14332" max="14335" width="11.42578125" style="42" customWidth="1"/>
    <col min="14336" max="14336" width="5.140625" style="42" customWidth="1"/>
    <col min="14337" max="14337" width="37" style="42" customWidth="1"/>
    <col min="14338" max="14338" width="30.42578125" style="42" customWidth="1"/>
    <col min="14339" max="14339" width="21.140625" style="42" customWidth="1"/>
    <col min="14340" max="14340" width="10.42578125" style="42" bestFit="1" customWidth="1"/>
    <col min="14341" max="14341" width="11.42578125" style="42" customWidth="1"/>
    <col min="14342" max="14342" width="14.42578125" style="42" customWidth="1"/>
    <col min="14343" max="14587" width="11.42578125" style="42"/>
    <col min="14588" max="14591" width="11.42578125" style="42" customWidth="1"/>
    <col min="14592" max="14592" width="5.140625" style="42" customWidth="1"/>
    <col min="14593" max="14593" width="37" style="42" customWidth="1"/>
    <col min="14594" max="14594" width="30.42578125" style="42" customWidth="1"/>
    <col min="14595" max="14595" width="21.140625" style="42" customWidth="1"/>
    <col min="14596" max="14596" width="10.42578125" style="42" bestFit="1" customWidth="1"/>
    <col min="14597" max="14597" width="11.42578125" style="42" customWidth="1"/>
    <col min="14598" max="14598" width="14.42578125" style="42" customWidth="1"/>
    <col min="14599" max="14843" width="11.42578125" style="42"/>
    <col min="14844" max="14847" width="11.42578125" style="42" customWidth="1"/>
    <col min="14848" max="14848" width="5.140625" style="42" customWidth="1"/>
    <col min="14849" max="14849" width="37" style="42" customWidth="1"/>
    <col min="14850" max="14850" width="30.42578125" style="42" customWidth="1"/>
    <col min="14851" max="14851" width="21.140625" style="42" customWidth="1"/>
    <col min="14852" max="14852" width="10.42578125" style="42" bestFit="1" customWidth="1"/>
    <col min="14853" max="14853" width="11.42578125" style="42" customWidth="1"/>
    <col min="14854" max="14854" width="14.42578125" style="42" customWidth="1"/>
    <col min="14855" max="15099" width="11.42578125" style="42"/>
    <col min="15100" max="15103" width="11.42578125" style="42" customWidth="1"/>
    <col min="15104" max="15104" width="5.140625" style="42" customWidth="1"/>
    <col min="15105" max="15105" width="37" style="42" customWidth="1"/>
    <col min="15106" max="15106" width="30.42578125" style="42" customWidth="1"/>
    <col min="15107" max="15107" width="21.140625" style="42" customWidth="1"/>
    <col min="15108" max="15108" width="10.42578125" style="42" bestFit="1" customWidth="1"/>
    <col min="15109" max="15109" width="11.42578125" style="42" customWidth="1"/>
    <col min="15110" max="15110" width="14.42578125" style="42" customWidth="1"/>
    <col min="15111" max="15355" width="11.42578125" style="42"/>
    <col min="15356" max="15359" width="11.42578125" style="42" customWidth="1"/>
    <col min="15360" max="15360" width="5.140625" style="42" customWidth="1"/>
    <col min="15361" max="15361" width="37" style="42" customWidth="1"/>
    <col min="15362" max="15362" width="30.42578125" style="42" customWidth="1"/>
    <col min="15363" max="15363" width="21.140625" style="42" customWidth="1"/>
    <col min="15364" max="15364" width="10.42578125" style="42" bestFit="1" customWidth="1"/>
    <col min="15365" max="15365" width="11.42578125" style="42" customWidth="1"/>
    <col min="15366" max="15366" width="14.42578125" style="42" customWidth="1"/>
    <col min="15367" max="15611" width="11.42578125" style="42"/>
    <col min="15612" max="15615" width="11.42578125" style="42" customWidth="1"/>
    <col min="15616" max="15616" width="5.140625" style="42" customWidth="1"/>
    <col min="15617" max="15617" width="37" style="42" customWidth="1"/>
    <col min="15618" max="15618" width="30.42578125" style="42" customWidth="1"/>
    <col min="15619" max="15619" width="21.140625" style="42" customWidth="1"/>
    <col min="15620" max="15620" width="10.42578125" style="42" bestFit="1" customWidth="1"/>
    <col min="15621" max="15621" width="11.42578125" style="42" customWidth="1"/>
    <col min="15622" max="15622" width="14.42578125" style="42" customWidth="1"/>
    <col min="15623" max="15867" width="11.42578125" style="42"/>
    <col min="15868" max="15871" width="11.42578125" style="42" customWidth="1"/>
    <col min="15872" max="15872" width="5.140625" style="42" customWidth="1"/>
    <col min="15873" max="15873" width="37" style="42" customWidth="1"/>
    <col min="15874" max="15874" width="30.42578125" style="42" customWidth="1"/>
    <col min="15875" max="15875" width="21.140625" style="42" customWidth="1"/>
    <col min="15876" max="15876" width="10.42578125" style="42" bestFit="1" customWidth="1"/>
    <col min="15877" max="15877" width="11.42578125" style="42" customWidth="1"/>
    <col min="15878" max="15878" width="14.42578125" style="42" customWidth="1"/>
    <col min="15879" max="16123" width="11.42578125" style="42"/>
    <col min="16124" max="16127" width="11.42578125" style="42" customWidth="1"/>
    <col min="16128" max="16128" width="5.140625" style="42" customWidth="1"/>
    <col min="16129" max="16129" width="37" style="42" customWidth="1"/>
    <col min="16130" max="16130" width="30.42578125" style="42" customWidth="1"/>
    <col min="16131" max="16131" width="21.140625" style="42" customWidth="1"/>
    <col min="16132" max="16132" width="10.42578125" style="42" bestFit="1" customWidth="1"/>
    <col min="16133" max="16133" width="11.42578125" style="42" customWidth="1"/>
    <col min="16134" max="16134" width="14.42578125" style="42" customWidth="1"/>
    <col min="16135" max="16384" width="11.42578125" style="42"/>
  </cols>
  <sheetData>
    <row r="1" spans="1:10" s="348" customFormat="1">
      <c r="A1" s="708" t="s">
        <v>2197</v>
      </c>
      <c r="B1" s="738"/>
      <c r="C1" s="709" t="s">
        <v>485</v>
      </c>
      <c r="D1" s="735"/>
      <c r="E1" s="736"/>
      <c r="F1" s="737"/>
      <c r="G1" s="737"/>
      <c r="H1" s="737"/>
      <c r="I1" s="737"/>
      <c r="J1" s="737"/>
    </row>
    <row r="2" spans="1:10" s="348" customFormat="1" ht="0.6" customHeight="1">
      <c r="A2" s="739"/>
      <c r="B2" s="710"/>
      <c r="C2" s="710"/>
      <c r="D2" s="711"/>
      <c r="E2" s="711"/>
      <c r="F2" s="737"/>
      <c r="G2" s="737"/>
      <c r="H2" s="737"/>
      <c r="I2" s="737"/>
      <c r="J2" s="737"/>
    </row>
    <row r="3" spans="1:10" s="348" customFormat="1" ht="13.5" customHeight="1">
      <c r="A3" s="740" t="s">
        <v>178</v>
      </c>
      <c r="B3" s="741">
        <f>'AF100'!C3</f>
        <v>0</v>
      </c>
      <c r="C3" s="710"/>
      <c r="D3" s="711"/>
      <c r="E3" s="711"/>
      <c r="F3" s="737"/>
      <c r="G3" s="737"/>
      <c r="H3" s="737"/>
      <c r="I3" s="737"/>
      <c r="J3" s="737"/>
    </row>
    <row r="4" spans="1:10" s="348" customFormat="1" ht="13.5" customHeight="1">
      <c r="A4" s="740" t="s">
        <v>852</v>
      </c>
      <c r="B4" s="741">
        <f>'MNB100'!B4</f>
        <v>0</v>
      </c>
      <c r="C4" s="710"/>
      <c r="D4" s="711"/>
      <c r="E4" s="711"/>
      <c r="F4" s="737"/>
      <c r="G4" s="737"/>
      <c r="H4" s="737"/>
      <c r="I4" s="737"/>
      <c r="J4" s="737"/>
    </row>
    <row r="5" spans="1:10" s="348" customFormat="1" ht="13.5" customHeight="1">
      <c r="A5" s="740" t="s">
        <v>252</v>
      </c>
      <c r="B5" s="741">
        <f>'AF100'!C5</f>
        <v>0</v>
      </c>
      <c r="C5" s="710"/>
      <c r="D5" s="711"/>
      <c r="E5" s="711"/>
      <c r="F5" s="737"/>
      <c r="G5" s="737"/>
      <c r="H5" s="737"/>
      <c r="I5" s="737"/>
      <c r="J5" s="737"/>
    </row>
    <row r="6" spans="1:10" s="348" customFormat="1" ht="13.5" customHeight="1">
      <c r="A6" s="740" t="s">
        <v>853</v>
      </c>
      <c r="B6" s="742">
        <f>'AF100'!C6</f>
        <v>0</v>
      </c>
      <c r="C6" s="710"/>
      <c r="D6" s="711"/>
      <c r="E6" s="711"/>
      <c r="F6" s="737"/>
      <c r="G6" s="737"/>
      <c r="H6" s="737"/>
      <c r="I6" s="737"/>
      <c r="J6" s="737"/>
    </row>
    <row r="7" spans="1:10" s="737" customFormat="1">
      <c r="A7" s="743" t="s">
        <v>1949</v>
      </c>
      <c r="B7" s="744"/>
      <c r="C7" s="711"/>
      <c r="D7" s="711"/>
      <c r="E7" s="736"/>
    </row>
    <row r="8" spans="1:10" s="535" customFormat="1" ht="16.5" thickBot="1">
      <c r="A8" s="734" t="s">
        <v>295</v>
      </c>
      <c r="B8" s="186"/>
      <c r="C8" s="186"/>
      <c r="D8" s="537"/>
      <c r="H8" s="536"/>
    </row>
    <row r="9" spans="1:10" ht="20.100000000000001" customHeight="1">
      <c r="A9" s="187">
        <v>1</v>
      </c>
      <c r="B9" s="188" t="s">
        <v>288</v>
      </c>
      <c r="C9" s="219"/>
    </row>
    <row r="10" spans="1:10" ht="20.100000000000001" customHeight="1">
      <c r="A10" s="191" t="s">
        <v>2181</v>
      </c>
      <c r="B10" s="218"/>
      <c r="C10" s="189" t="s">
        <v>650</v>
      </c>
    </row>
    <row r="11" spans="1:10">
      <c r="A11" s="192">
        <v>1</v>
      </c>
      <c r="B11" s="161" t="s">
        <v>289</v>
      </c>
      <c r="C11" s="543"/>
    </row>
    <row r="12" spans="1:10">
      <c r="A12" s="192">
        <v>2</v>
      </c>
      <c r="B12" s="161" t="s">
        <v>290</v>
      </c>
      <c r="C12" s="543"/>
    </row>
    <row r="13" spans="1:10">
      <c r="A13" s="192">
        <v>3</v>
      </c>
      <c r="B13" s="161" t="s">
        <v>291</v>
      </c>
      <c r="C13" s="543"/>
    </row>
    <row r="14" spans="1:10">
      <c r="A14" s="192">
        <v>4</v>
      </c>
      <c r="B14" s="161" t="s">
        <v>292</v>
      </c>
      <c r="C14" s="543"/>
    </row>
    <row r="15" spans="1:10">
      <c r="A15" s="192">
        <v>5</v>
      </c>
      <c r="B15" s="161" t="s">
        <v>293</v>
      </c>
      <c r="C15" s="543"/>
    </row>
    <row r="16" spans="1:10" ht="16.5" thickBot="1">
      <c r="A16" s="193">
        <v>6</v>
      </c>
      <c r="B16" s="220" t="s">
        <v>294</v>
      </c>
      <c r="C16" s="544">
        <f>(((C11+C12)-C13)+C14)-C15</f>
        <v>0</v>
      </c>
    </row>
    <row r="17" spans="1:3" ht="16.5" thickBot="1">
      <c r="A17" s="184"/>
      <c r="B17" s="185"/>
      <c r="C17" s="185"/>
    </row>
    <row r="18" spans="1:3" ht="19.5" customHeight="1">
      <c r="A18" s="187">
        <v>2</v>
      </c>
      <c r="B18" s="188" t="s">
        <v>288</v>
      </c>
      <c r="C18" s="219"/>
    </row>
    <row r="19" spans="1:3" ht="19.5" customHeight="1">
      <c r="A19" s="191" t="s">
        <v>2181</v>
      </c>
      <c r="B19" s="218"/>
      <c r="C19" s="189" t="s">
        <v>650</v>
      </c>
    </row>
    <row r="20" spans="1:3">
      <c r="A20" s="192">
        <v>1</v>
      </c>
      <c r="B20" s="161" t="s">
        <v>289</v>
      </c>
      <c r="C20" s="543"/>
    </row>
    <row r="21" spans="1:3">
      <c r="A21" s="192">
        <v>2</v>
      </c>
      <c r="B21" s="161" t="s">
        <v>290</v>
      </c>
      <c r="C21" s="543"/>
    </row>
    <row r="22" spans="1:3">
      <c r="A22" s="192">
        <v>3</v>
      </c>
      <c r="B22" s="161" t="s">
        <v>291</v>
      </c>
      <c r="C22" s="543"/>
    </row>
    <row r="23" spans="1:3">
      <c r="A23" s="192">
        <v>4</v>
      </c>
      <c r="B23" s="161" t="s">
        <v>292</v>
      </c>
      <c r="C23" s="543"/>
    </row>
    <row r="24" spans="1:3">
      <c r="A24" s="192">
        <v>5</v>
      </c>
      <c r="B24" s="161" t="s">
        <v>293</v>
      </c>
      <c r="C24" s="543"/>
    </row>
    <row r="25" spans="1:3" ht="16.5" thickBot="1">
      <c r="A25" s="193">
        <v>6</v>
      </c>
      <c r="B25" s="220" t="s">
        <v>294</v>
      </c>
      <c r="C25" s="544">
        <f>(((C20+C21)-C22)+C23)-C24</f>
        <v>0</v>
      </c>
    </row>
    <row r="26" spans="1:3" ht="16.5" thickBot="1">
      <c r="A26" s="184"/>
      <c r="B26" s="185"/>
      <c r="C26" s="185"/>
    </row>
    <row r="27" spans="1:3" ht="20.45" customHeight="1">
      <c r="A27" s="187">
        <v>3</v>
      </c>
      <c r="B27" s="188" t="s">
        <v>288</v>
      </c>
      <c r="C27" s="219"/>
    </row>
    <row r="28" spans="1:3" ht="20.45" customHeight="1">
      <c r="A28" s="191" t="s">
        <v>2181</v>
      </c>
      <c r="B28" s="218"/>
      <c r="C28" s="189" t="s">
        <v>650</v>
      </c>
    </row>
    <row r="29" spans="1:3">
      <c r="A29" s="192">
        <v>1</v>
      </c>
      <c r="B29" s="161" t="s">
        <v>289</v>
      </c>
      <c r="C29" s="543"/>
    </row>
    <row r="30" spans="1:3">
      <c r="A30" s="192">
        <v>2</v>
      </c>
      <c r="B30" s="161" t="s">
        <v>290</v>
      </c>
      <c r="C30" s="543"/>
    </row>
    <row r="31" spans="1:3">
      <c r="A31" s="192">
        <v>3</v>
      </c>
      <c r="B31" s="161" t="s">
        <v>291</v>
      </c>
      <c r="C31" s="543"/>
    </row>
    <row r="32" spans="1:3">
      <c r="A32" s="192">
        <v>4</v>
      </c>
      <c r="B32" s="161" t="s">
        <v>292</v>
      </c>
      <c r="C32" s="543"/>
    </row>
    <row r="33" spans="1:3">
      <c r="A33" s="192">
        <v>5</v>
      </c>
      <c r="B33" s="161" t="s">
        <v>293</v>
      </c>
      <c r="C33" s="543"/>
    </row>
    <row r="34" spans="1:3" ht="16.5" thickBot="1">
      <c r="A34" s="193">
        <v>6</v>
      </c>
      <c r="B34" s="220" t="s">
        <v>294</v>
      </c>
      <c r="C34" s="544">
        <f>(((C29+C30)-C31)+C32)-C33</f>
        <v>0</v>
      </c>
    </row>
    <row r="35" spans="1:3" ht="16.5" thickBot="1">
      <c r="A35" s="184"/>
      <c r="B35" s="185"/>
      <c r="C35" s="185"/>
    </row>
    <row r="36" spans="1:3" ht="18.95" customHeight="1">
      <c r="A36" s="187">
        <v>4</v>
      </c>
      <c r="B36" s="188" t="s">
        <v>288</v>
      </c>
      <c r="C36" s="219"/>
    </row>
    <row r="37" spans="1:3" ht="18.95" customHeight="1">
      <c r="A37" s="191" t="s">
        <v>2181</v>
      </c>
      <c r="B37" s="218"/>
      <c r="C37" s="189" t="s">
        <v>650</v>
      </c>
    </row>
    <row r="38" spans="1:3">
      <c r="A38" s="192">
        <v>1</v>
      </c>
      <c r="B38" s="161" t="s">
        <v>289</v>
      </c>
      <c r="C38" s="543"/>
    </row>
    <row r="39" spans="1:3">
      <c r="A39" s="192">
        <v>2</v>
      </c>
      <c r="B39" s="161" t="s">
        <v>290</v>
      </c>
      <c r="C39" s="543"/>
    </row>
    <row r="40" spans="1:3">
      <c r="A40" s="192">
        <v>3</v>
      </c>
      <c r="B40" s="161" t="s">
        <v>291</v>
      </c>
      <c r="C40" s="543"/>
    </row>
    <row r="41" spans="1:3">
      <c r="A41" s="192">
        <v>4</v>
      </c>
      <c r="B41" s="161" t="s">
        <v>292</v>
      </c>
      <c r="C41" s="543"/>
    </row>
    <row r="42" spans="1:3">
      <c r="A42" s="192">
        <v>5</v>
      </c>
      <c r="B42" s="161" t="s">
        <v>293</v>
      </c>
      <c r="C42" s="543"/>
    </row>
    <row r="43" spans="1:3" ht="16.5" thickBot="1">
      <c r="A43" s="193">
        <v>6</v>
      </c>
      <c r="B43" s="220" t="s">
        <v>294</v>
      </c>
      <c r="C43" s="190">
        <f>(((C38+C39)-C40)+C41)-C42</f>
        <v>0</v>
      </c>
    </row>
    <row r="44" spans="1:3" ht="16.5" thickBot="1">
      <c r="A44" s="184"/>
      <c r="B44" s="185"/>
      <c r="C44" s="185"/>
    </row>
    <row r="45" spans="1:3" ht="21.6" customHeight="1">
      <c r="A45" s="187">
        <v>5</v>
      </c>
      <c r="B45" s="188" t="s">
        <v>288</v>
      </c>
      <c r="C45" s="219"/>
    </row>
    <row r="46" spans="1:3" ht="21.6" customHeight="1">
      <c r="A46" s="191" t="s">
        <v>2181</v>
      </c>
      <c r="B46" s="218"/>
      <c r="C46" s="189" t="s">
        <v>650</v>
      </c>
    </row>
    <row r="47" spans="1:3">
      <c r="A47" s="192">
        <v>1</v>
      </c>
      <c r="B47" s="161" t="s">
        <v>289</v>
      </c>
      <c r="C47" s="543"/>
    </row>
    <row r="48" spans="1:3">
      <c r="A48" s="192">
        <v>2</v>
      </c>
      <c r="B48" s="161" t="s">
        <v>290</v>
      </c>
      <c r="C48" s="543"/>
    </row>
    <row r="49" spans="1:3">
      <c r="A49" s="192">
        <v>3</v>
      </c>
      <c r="B49" s="161" t="s">
        <v>291</v>
      </c>
      <c r="C49" s="543"/>
    </row>
    <row r="50" spans="1:3">
      <c r="A50" s="192">
        <v>4</v>
      </c>
      <c r="B50" s="161" t="s">
        <v>292</v>
      </c>
      <c r="C50" s="543"/>
    </row>
    <row r="51" spans="1:3">
      <c r="A51" s="192">
        <v>5</v>
      </c>
      <c r="B51" s="161" t="s">
        <v>293</v>
      </c>
      <c r="C51" s="543"/>
    </row>
    <row r="52" spans="1:3" ht="16.5" thickBot="1">
      <c r="A52" s="193">
        <v>6</v>
      </c>
      <c r="B52" s="220" t="s">
        <v>294</v>
      </c>
      <c r="C52" s="544">
        <f>(((C47+C48)-C49)+C50)-C51</f>
        <v>0</v>
      </c>
    </row>
    <row r="53" spans="1:3" ht="16.5" thickBot="1">
      <c r="A53" s="184"/>
      <c r="B53" s="185"/>
      <c r="C53" s="185"/>
    </row>
    <row r="54" spans="1:3" ht="20.100000000000001" customHeight="1">
      <c r="A54" s="187">
        <v>6</v>
      </c>
      <c r="B54" s="188" t="s">
        <v>288</v>
      </c>
      <c r="C54" s="219"/>
    </row>
    <row r="55" spans="1:3" ht="20.100000000000001" customHeight="1">
      <c r="A55" s="191" t="s">
        <v>2181</v>
      </c>
      <c r="B55" s="218"/>
      <c r="C55" s="189" t="s">
        <v>650</v>
      </c>
    </row>
    <row r="56" spans="1:3">
      <c r="A56" s="192">
        <v>1</v>
      </c>
      <c r="B56" s="161" t="s">
        <v>289</v>
      </c>
      <c r="C56" s="543"/>
    </row>
    <row r="57" spans="1:3">
      <c r="A57" s="192">
        <v>2</v>
      </c>
      <c r="B57" s="161" t="s">
        <v>290</v>
      </c>
      <c r="C57" s="543"/>
    </row>
    <row r="58" spans="1:3">
      <c r="A58" s="192">
        <v>3</v>
      </c>
      <c r="B58" s="161" t="s">
        <v>291</v>
      </c>
      <c r="C58" s="543"/>
    </row>
    <row r="59" spans="1:3">
      <c r="A59" s="192">
        <v>4</v>
      </c>
      <c r="B59" s="161" t="s">
        <v>292</v>
      </c>
      <c r="C59" s="543"/>
    </row>
    <row r="60" spans="1:3">
      <c r="A60" s="192">
        <v>5</v>
      </c>
      <c r="B60" s="161" t="s">
        <v>293</v>
      </c>
      <c r="C60" s="543"/>
    </row>
    <row r="61" spans="1:3" ht="16.5" thickBot="1">
      <c r="A61" s="193">
        <v>6</v>
      </c>
      <c r="B61" s="220" t="s">
        <v>294</v>
      </c>
      <c r="C61" s="544">
        <f>(((C56+C57)-C58)+C59)-C60</f>
        <v>0</v>
      </c>
    </row>
    <row r="62" spans="1:3" ht="16.5" thickBot="1">
      <c r="A62" s="184"/>
      <c r="B62" s="185"/>
      <c r="C62" s="185"/>
    </row>
    <row r="63" spans="1:3" ht="21.95" customHeight="1">
      <c r="A63" s="187">
        <v>7</v>
      </c>
      <c r="B63" s="188" t="s">
        <v>288</v>
      </c>
      <c r="C63" s="219"/>
    </row>
    <row r="64" spans="1:3" ht="21.95" customHeight="1">
      <c r="A64" s="191" t="s">
        <v>2181</v>
      </c>
      <c r="B64" s="218"/>
      <c r="C64" s="189" t="s">
        <v>650</v>
      </c>
    </row>
    <row r="65" spans="1:3">
      <c r="A65" s="192">
        <v>1</v>
      </c>
      <c r="B65" s="161" t="s">
        <v>289</v>
      </c>
      <c r="C65" s="543"/>
    </row>
    <row r="66" spans="1:3">
      <c r="A66" s="192">
        <v>2</v>
      </c>
      <c r="B66" s="161" t="s">
        <v>290</v>
      </c>
      <c r="C66" s="543"/>
    </row>
    <row r="67" spans="1:3">
      <c r="A67" s="192">
        <v>3</v>
      </c>
      <c r="B67" s="161" t="s">
        <v>291</v>
      </c>
      <c r="C67" s="543"/>
    </row>
    <row r="68" spans="1:3">
      <c r="A68" s="192">
        <v>4</v>
      </c>
      <c r="B68" s="161" t="s">
        <v>292</v>
      </c>
      <c r="C68" s="543"/>
    </row>
    <row r="69" spans="1:3">
      <c r="A69" s="192">
        <v>5</v>
      </c>
      <c r="B69" s="161" t="s">
        <v>293</v>
      </c>
      <c r="C69" s="543"/>
    </row>
    <row r="70" spans="1:3" ht="16.5" thickBot="1">
      <c r="A70" s="193">
        <v>6</v>
      </c>
      <c r="B70" s="220" t="s">
        <v>294</v>
      </c>
      <c r="C70" s="544">
        <f>(((C65+C66)-C67)+C68)-C69</f>
        <v>0</v>
      </c>
    </row>
    <row r="71" spans="1:3" ht="16.5" thickBot="1">
      <c r="A71" s="184"/>
      <c r="B71" s="185"/>
      <c r="C71" s="185"/>
    </row>
    <row r="72" spans="1:3" ht="18.95" customHeight="1">
      <c r="A72" s="187">
        <v>8</v>
      </c>
      <c r="B72" s="188" t="s">
        <v>288</v>
      </c>
      <c r="C72" s="219"/>
    </row>
    <row r="73" spans="1:3" ht="18.95" customHeight="1">
      <c r="A73" s="191" t="s">
        <v>2181</v>
      </c>
      <c r="B73" s="218"/>
      <c r="C73" s="189" t="s">
        <v>650</v>
      </c>
    </row>
    <row r="74" spans="1:3">
      <c r="A74" s="192">
        <v>1</v>
      </c>
      <c r="B74" s="161" t="s">
        <v>289</v>
      </c>
      <c r="C74" s="543"/>
    </row>
    <row r="75" spans="1:3">
      <c r="A75" s="192">
        <v>2</v>
      </c>
      <c r="B75" s="161" t="s">
        <v>290</v>
      </c>
      <c r="C75" s="543"/>
    </row>
    <row r="76" spans="1:3">
      <c r="A76" s="192">
        <v>3</v>
      </c>
      <c r="B76" s="161" t="s">
        <v>291</v>
      </c>
      <c r="C76" s="543"/>
    </row>
    <row r="77" spans="1:3">
      <c r="A77" s="192">
        <v>4</v>
      </c>
      <c r="B77" s="161" t="s">
        <v>292</v>
      </c>
      <c r="C77" s="543"/>
    </row>
    <row r="78" spans="1:3">
      <c r="A78" s="192">
        <v>5</v>
      </c>
      <c r="B78" s="161" t="s">
        <v>293</v>
      </c>
      <c r="C78" s="543"/>
    </row>
    <row r="79" spans="1:3" ht="16.5" thickBot="1">
      <c r="A79" s="193">
        <v>6</v>
      </c>
      <c r="B79" s="220" t="s">
        <v>294</v>
      </c>
      <c r="C79" s="544">
        <f>(((C74+C75)-C76)+C77)-C78</f>
        <v>0</v>
      </c>
    </row>
    <row r="80" spans="1:3" ht="16.5" thickBot="1">
      <c r="A80" s="184"/>
      <c r="B80" s="185"/>
      <c r="C80" s="185"/>
    </row>
    <row r="81" spans="1:3" ht="21" customHeight="1">
      <c r="A81" s="187">
        <v>9</v>
      </c>
      <c r="B81" s="188" t="s">
        <v>288</v>
      </c>
      <c r="C81" s="219"/>
    </row>
    <row r="82" spans="1:3" ht="21" customHeight="1">
      <c r="A82" s="191" t="s">
        <v>2181</v>
      </c>
      <c r="B82" s="218"/>
      <c r="C82" s="189" t="s">
        <v>650</v>
      </c>
    </row>
    <row r="83" spans="1:3">
      <c r="A83" s="192">
        <v>1</v>
      </c>
      <c r="B83" s="161" t="s">
        <v>289</v>
      </c>
      <c r="C83" s="543"/>
    </row>
    <row r="84" spans="1:3">
      <c r="A84" s="192">
        <v>2</v>
      </c>
      <c r="B84" s="161" t="s">
        <v>290</v>
      </c>
      <c r="C84" s="543"/>
    </row>
    <row r="85" spans="1:3">
      <c r="A85" s="192">
        <v>3</v>
      </c>
      <c r="B85" s="161" t="s">
        <v>291</v>
      </c>
      <c r="C85" s="543"/>
    </row>
    <row r="86" spans="1:3">
      <c r="A86" s="192">
        <v>4</v>
      </c>
      <c r="B86" s="161" t="s">
        <v>292</v>
      </c>
      <c r="C86" s="543"/>
    </row>
    <row r="87" spans="1:3">
      <c r="A87" s="192">
        <v>5</v>
      </c>
      <c r="B87" s="161" t="s">
        <v>293</v>
      </c>
      <c r="C87" s="543"/>
    </row>
    <row r="88" spans="1:3" ht="16.5" thickBot="1">
      <c r="A88" s="193">
        <v>6</v>
      </c>
      <c r="B88" s="220" t="s">
        <v>294</v>
      </c>
      <c r="C88" s="544">
        <f>(((C83+C84)-C85)+C86)-C87</f>
        <v>0</v>
      </c>
    </row>
    <row r="89" spans="1:3" ht="16.5" thickBot="1">
      <c r="A89" s="184"/>
      <c r="B89" s="185"/>
      <c r="C89" s="185"/>
    </row>
    <row r="90" spans="1:3" ht="19.5" customHeight="1">
      <c r="A90" s="187">
        <v>10</v>
      </c>
      <c r="B90" s="188" t="s">
        <v>288</v>
      </c>
      <c r="C90" s="219"/>
    </row>
    <row r="91" spans="1:3" ht="19.5" customHeight="1">
      <c r="A91" s="191" t="s">
        <v>2181</v>
      </c>
      <c r="B91" s="218"/>
      <c r="C91" s="189" t="s">
        <v>650</v>
      </c>
    </row>
    <row r="92" spans="1:3">
      <c r="A92" s="192">
        <v>1</v>
      </c>
      <c r="B92" s="161" t="s">
        <v>289</v>
      </c>
      <c r="C92" s="543"/>
    </row>
    <row r="93" spans="1:3">
      <c r="A93" s="192">
        <v>2</v>
      </c>
      <c r="B93" s="161" t="s">
        <v>290</v>
      </c>
      <c r="C93" s="543"/>
    </row>
    <row r="94" spans="1:3">
      <c r="A94" s="192">
        <v>3</v>
      </c>
      <c r="B94" s="161" t="s">
        <v>291</v>
      </c>
      <c r="C94" s="543"/>
    </row>
    <row r="95" spans="1:3">
      <c r="A95" s="192">
        <v>4</v>
      </c>
      <c r="B95" s="161" t="s">
        <v>292</v>
      </c>
      <c r="C95" s="543"/>
    </row>
    <row r="96" spans="1:3">
      <c r="A96" s="192">
        <v>5</v>
      </c>
      <c r="B96" s="161" t="s">
        <v>293</v>
      </c>
      <c r="C96" s="543"/>
    </row>
    <row r="97" spans="1:3" ht="16.5" thickBot="1">
      <c r="A97" s="193">
        <v>6</v>
      </c>
      <c r="B97" s="220" t="s">
        <v>294</v>
      </c>
      <c r="C97" s="544">
        <f>(((C92+C93)-C94)+C95)-C96</f>
        <v>0</v>
      </c>
    </row>
  </sheetData>
  <sheetProtection algorithmName="SHA-512" hashValue="+W4vc8rijuVhkxRojKrTFGVChLfEDOSDd0y4ZJwMoaqiC2i/VLDwyQUPreKfXEZQl4TIOVcDjSfNtKadZqqTaw==" saltValue="bj0U3l+Y5WAQhz5JYsG/AQ==" spinCount="100000" sheet="1" objects="1" scenarios="1" selectLockedCells="1"/>
  <dataValidations count="1">
    <dataValidation type="decimal" operator="greaterThanOrEqual" allowBlank="1" showInputMessage="1" showErrorMessage="1" sqref="C12:C15 C21:C24 C30:C33 C39:C42 C48:C51 C57:C60 C66:C69 C75:C78 C84:C87 C93:C96" xr:uid="{00000000-0002-0000-0600-000000000000}">
      <formula1>0</formula1>
    </dataValidation>
  </dataValidations>
  <printOptions horizontalCentered="1" gridLinesSet="0"/>
  <pageMargins left="0.5" right="0.5" top="0.5" bottom="0.5" header="0.35" footer="0.35"/>
  <pageSetup fitToHeight="9999" orientation="landscape" horizontalDpi="300" verticalDpi="300" r:id="rId1"/>
  <headerFooter alignWithMargins="0">
    <oddHeader>&amp;CMBK101&amp;L&amp;R</oddHeader>
    <oddFooter>&amp;CPage &amp;P of &amp;N&amp;L&amp;R</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1000000}">
          <x14:formula1>
            <xm:f>'Institution Type Key'!$D$6:$D$14</xm:f>
          </x14:formula1>
          <xm:sqref>B5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6">
    <tabColor rgb="FFFF0000"/>
    <pageSetUpPr fitToPage="1"/>
  </sheetPr>
  <dimension ref="A1:P56"/>
  <sheetViews>
    <sheetView showGridLines="0" zoomScale="110" zoomScaleNormal="110" zoomScaleSheetLayoutView="96" workbookViewId="0">
      <selection activeCell="B19" sqref="B19"/>
    </sheetView>
  </sheetViews>
  <sheetFormatPr defaultColWidth="11.42578125" defaultRowHeight="15.75"/>
  <cols>
    <col min="1" max="1" width="38.85546875" style="42" customWidth="1"/>
    <col min="2" max="2" width="36.7109375" style="42" bestFit="1" customWidth="1"/>
    <col min="3" max="3" width="18" style="42" customWidth="1"/>
    <col min="4" max="4" width="10.42578125" style="42" customWidth="1"/>
    <col min="5" max="5" width="20.5703125" style="42" customWidth="1"/>
    <col min="6" max="6" width="40" style="42" bestFit="1" customWidth="1"/>
    <col min="7" max="7" width="40.5703125" style="42" bestFit="1" customWidth="1"/>
    <col min="8" max="16" width="20.5703125" style="42" customWidth="1"/>
    <col min="17" max="18" width="11.42578125" style="42"/>
    <col min="19" max="19" width="13.42578125" style="42" customWidth="1"/>
    <col min="20" max="259" width="11.42578125" style="42"/>
    <col min="260" max="260" width="36.5703125" style="42" customWidth="1"/>
    <col min="261" max="261" width="46.42578125" style="42" customWidth="1"/>
    <col min="262" max="262" width="4" style="42" customWidth="1"/>
    <col min="263" max="515" width="11.42578125" style="42"/>
    <col min="516" max="516" width="36.5703125" style="42" customWidth="1"/>
    <col min="517" max="517" width="46.42578125" style="42" customWidth="1"/>
    <col min="518" max="518" width="4" style="42" customWidth="1"/>
    <col min="519" max="771" width="11.42578125" style="42"/>
    <col min="772" max="772" width="36.5703125" style="42" customWidth="1"/>
    <col min="773" max="773" width="46.42578125" style="42" customWidth="1"/>
    <col min="774" max="774" width="4" style="42" customWidth="1"/>
    <col min="775" max="1027" width="11.42578125" style="42"/>
    <col min="1028" max="1028" width="36.5703125" style="42" customWidth="1"/>
    <col min="1029" max="1029" width="46.42578125" style="42" customWidth="1"/>
    <col min="1030" max="1030" width="4" style="42" customWidth="1"/>
    <col min="1031" max="1283" width="11.42578125" style="42"/>
    <col min="1284" max="1284" width="36.5703125" style="42" customWidth="1"/>
    <col min="1285" max="1285" width="46.42578125" style="42" customWidth="1"/>
    <col min="1286" max="1286" width="4" style="42" customWidth="1"/>
    <col min="1287" max="1539" width="11.42578125" style="42"/>
    <col min="1540" max="1540" width="36.5703125" style="42" customWidth="1"/>
    <col min="1541" max="1541" width="46.42578125" style="42" customWidth="1"/>
    <col min="1542" max="1542" width="4" style="42" customWidth="1"/>
    <col min="1543" max="1795" width="11.42578125" style="42"/>
    <col min="1796" max="1796" width="36.5703125" style="42" customWidth="1"/>
    <col min="1797" max="1797" width="46.42578125" style="42" customWidth="1"/>
    <col min="1798" max="1798" width="4" style="42" customWidth="1"/>
    <col min="1799" max="2051" width="11.42578125" style="42"/>
    <col min="2052" max="2052" width="36.5703125" style="42" customWidth="1"/>
    <col min="2053" max="2053" width="46.42578125" style="42" customWidth="1"/>
    <col min="2054" max="2054" width="4" style="42" customWidth="1"/>
    <col min="2055" max="2307" width="11.42578125" style="42"/>
    <col min="2308" max="2308" width="36.5703125" style="42" customWidth="1"/>
    <col min="2309" max="2309" width="46.42578125" style="42" customWidth="1"/>
    <col min="2310" max="2310" width="4" style="42" customWidth="1"/>
    <col min="2311" max="2563" width="11.42578125" style="42"/>
    <col min="2564" max="2564" width="36.5703125" style="42" customWidth="1"/>
    <col min="2565" max="2565" width="46.42578125" style="42" customWidth="1"/>
    <col min="2566" max="2566" width="4" style="42" customWidth="1"/>
    <col min="2567" max="2819" width="11.42578125" style="42"/>
    <col min="2820" max="2820" width="36.5703125" style="42" customWidth="1"/>
    <col min="2821" max="2821" width="46.42578125" style="42" customWidth="1"/>
    <col min="2822" max="2822" width="4" style="42" customWidth="1"/>
    <col min="2823" max="3075" width="11.42578125" style="42"/>
    <col min="3076" max="3076" width="36.5703125" style="42" customWidth="1"/>
    <col min="3077" max="3077" width="46.42578125" style="42" customWidth="1"/>
    <col min="3078" max="3078" width="4" style="42" customWidth="1"/>
    <col min="3079" max="3331" width="11.42578125" style="42"/>
    <col min="3332" max="3332" width="36.5703125" style="42" customWidth="1"/>
    <col min="3333" max="3333" width="46.42578125" style="42" customWidth="1"/>
    <col min="3334" max="3334" width="4" style="42" customWidth="1"/>
    <col min="3335" max="3587" width="11.42578125" style="42"/>
    <col min="3588" max="3588" width="36.5703125" style="42" customWidth="1"/>
    <col min="3589" max="3589" width="46.42578125" style="42" customWidth="1"/>
    <col min="3590" max="3590" width="4" style="42" customWidth="1"/>
    <col min="3591" max="3843" width="11.42578125" style="42"/>
    <col min="3844" max="3844" width="36.5703125" style="42" customWidth="1"/>
    <col min="3845" max="3845" width="46.42578125" style="42" customWidth="1"/>
    <col min="3846" max="3846" width="4" style="42" customWidth="1"/>
    <col min="3847" max="4099" width="11.42578125" style="42"/>
    <col min="4100" max="4100" width="36.5703125" style="42" customWidth="1"/>
    <col min="4101" max="4101" width="46.42578125" style="42" customWidth="1"/>
    <col min="4102" max="4102" width="4" style="42" customWidth="1"/>
    <col min="4103" max="4355" width="11.42578125" style="42"/>
    <col min="4356" max="4356" width="36.5703125" style="42" customWidth="1"/>
    <col min="4357" max="4357" width="46.42578125" style="42" customWidth="1"/>
    <col min="4358" max="4358" width="4" style="42" customWidth="1"/>
    <col min="4359" max="4611" width="11.42578125" style="42"/>
    <col min="4612" max="4612" width="36.5703125" style="42" customWidth="1"/>
    <col min="4613" max="4613" width="46.42578125" style="42" customWidth="1"/>
    <col min="4614" max="4614" width="4" style="42" customWidth="1"/>
    <col min="4615" max="4867" width="11.42578125" style="42"/>
    <col min="4868" max="4868" width="36.5703125" style="42" customWidth="1"/>
    <col min="4869" max="4869" width="46.42578125" style="42" customWidth="1"/>
    <col min="4870" max="4870" width="4" style="42" customWidth="1"/>
    <col min="4871" max="5123" width="11.42578125" style="42"/>
    <col min="5124" max="5124" width="36.5703125" style="42" customWidth="1"/>
    <col min="5125" max="5125" width="46.42578125" style="42" customWidth="1"/>
    <col min="5126" max="5126" width="4" style="42" customWidth="1"/>
    <col min="5127" max="5379" width="11.42578125" style="42"/>
    <col min="5380" max="5380" width="36.5703125" style="42" customWidth="1"/>
    <col min="5381" max="5381" width="46.42578125" style="42" customWidth="1"/>
    <col min="5382" max="5382" width="4" style="42" customWidth="1"/>
    <col min="5383" max="5635" width="11.42578125" style="42"/>
    <col min="5636" max="5636" width="36.5703125" style="42" customWidth="1"/>
    <col min="5637" max="5637" width="46.42578125" style="42" customWidth="1"/>
    <col min="5638" max="5638" width="4" style="42" customWidth="1"/>
    <col min="5639" max="5891" width="11.42578125" style="42"/>
    <col min="5892" max="5892" width="36.5703125" style="42" customWidth="1"/>
    <col min="5893" max="5893" width="46.42578125" style="42" customWidth="1"/>
    <col min="5894" max="5894" width="4" style="42" customWidth="1"/>
    <col min="5895" max="6147" width="11.42578125" style="42"/>
    <col min="6148" max="6148" width="36.5703125" style="42" customWidth="1"/>
    <col min="6149" max="6149" width="46.42578125" style="42" customWidth="1"/>
    <col min="6150" max="6150" width="4" style="42" customWidth="1"/>
    <col min="6151" max="6403" width="11.42578125" style="42"/>
    <col min="6404" max="6404" width="36.5703125" style="42" customWidth="1"/>
    <col min="6405" max="6405" width="46.42578125" style="42" customWidth="1"/>
    <col min="6406" max="6406" width="4" style="42" customWidth="1"/>
    <col min="6407" max="6659" width="11.42578125" style="42"/>
    <col min="6660" max="6660" width="36.5703125" style="42" customWidth="1"/>
    <col min="6661" max="6661" width="46.42578125" style="42" customWidth="1"/>
    <col min="6662" max="6662" width="4" style="42" customWidth="1"/>
    <col min="6663" max="6915" width="11.42578125" style="42"/>
    <col min="6916" max="6916" width="36.5703125" style="42" customWidth="1"/>
    <col min="6917" max="6917" width="46.42578125" style="42" customWidth="1"/>
    <col min="6918" max="6918" width="4" style="42" customWidth="1"/>
    <col min="6919" max="7171" width="11.42578125" style="42"/>
    <col min="7172" max="7172" width="36.5703125" style="42" customWidth="1"/>
    <col min="7173" max="7173" width="46.42578125" style="42" customWidth="1"/>
    <col min="7174" max="7174" width="4" style="42" customWidth="1"/>
    <col min="7175" max="7427" width="11.42578125" style="42"/>
    <col min="7428" max="7428" width="36.5703125" style="42" customWidth="1"/>
    <col min="7429" max="7429" width="46.42578125" style="42" customWidth="1"/>
    <col min="7430" max="7430" width="4" style="42" customWidth="1"/>
    <col min="7431" max="7683" width="11.42578125" style="42"/>
    <col min="7684" max="7684" width="36.5703125" style="42" customWidth="1"/>
    <col min="7685" max="7685" width="46.42578125" style="42" customWidth="1"/>
    <col min="7686" max="7686" width="4" style="42" customWidth="1"/>
    <col min="7687" max="7939" width="11.42578125" style="42"/>
    <col min="7940" max="7940" width="36.5703125" style="42" customWidth="1"/>
    <col min="7941" max="7941" width="46.42578125" style="42" customWidth="1"/>
    <col min="7942" max="7942" width="4" style="42" customWidth="1"/>
    <col min="7943" max="8195" width="11.42578125" style="42"/>
    <col min="8196" max="8196" width="36.5703125" style="42" customWidth="1"/>
    <col min="8197" max="8197" width="46.42578125" style="42" customWidth="1"/>
    <col min="8198" max="8198" width="4" style="42" customWidth="1"/>
    <col min="8199" max="8451" width="11.42578125" style="42"/>
    <col min="8452" max="8452" width="36.5703125" style="42" customWidth="1"/>
    <col min="8453" max="8453" width="46.42578125" style="42" customWidth="1"/>
    <col min="8454" max="8454" width="4" style="42" customWidth="1"/>
    <col min="8455" max="8707" width="11.42578125" style="42"/>
    <col min="8708" max="8708" width="36.5703125" style="42" customWidth="1"/>
    <col min="8709" max="8709" width="46.42578125" style="42" customWidth="1"/>
    <col min="8710" max="8710" width="4" style="42" customWidth="1"/>
    <col min="8711" max="8963" width="11.42578125" style="42"/>
    <col min="8964" max="8964" width="36.5703125" style="42" customWidth="1"/>
    <col min="8965" max="8965" width="46.42578125" style="42" customWidth="1"/>
    <col min="8966" max="8966" width="4" style="42" customWidth="1"/>
    <col min="8967" max="9219" width="11.42578125" style="42"/>
    <col min="9220" max="9220" width="36.5703125" style="42" customWidth="1"/>
    <col min="9221" max="9221" width="46.42578125" style="42" customWidth="1"/>
    <col min="9222" max="9222" width="4" style="42" customWidth="1"/>
    <col min="9223" max="9475" width="11.42578125" style="42"/>
    <col min="9476" max="9476" width="36.5703125" style="42" customWidth="1"/>
    <col min="9477" max="9477" width="46.42578125" style="42" customWidth="1"/>
    <col min="9478" max="9478" width="4" style="42" customWidth="1"/>
    <col min="9479" max="9731" width="11.42578125" style="42"/>
    <col min="9732" max="9732" width="36.5703125" style="42" customWidth="1"/>
    <col min="9733" max="9733" width="46.42578125" style="42" customWidth="1"/>
    <col min="9734" max="9734" width="4" style="42" customWidth="1"/>
    <col min="9735" max="9987" width="11.42578125" style="42"/>
    <col min="9988" max="9988" width="36.5703125" style="42" customWidth="1"/>
    <col min="9989" max="9989" width="46.42578125" style="42" customWidth="1"/>
    <col min="9990" max="9990" width="4" style="42" customWidth="1"/>
    <col min="9991" max="10243" width="11.42578125" style="42"/>
    <col min="10244" max="10244" width="36.5703125" style="42" customWidth="1"/>
    <col min="10245" max="10245" width="46.42578125" style="42" customWidth="1"/>
    <col min="10246" max="10246" width="4" style="42" customWidth="1"/>
    <col min="10247" max="10499" width="11.42578125" style="42"/>
    <col min="10500" max="10500" width="36.5703125" style="42" customWidth="1"/>
    <col min="10501" max="10501" width="46.42578125" style="42" customWidth="1"/>
    <col min="10502" max="10502" width="4" style="42" customWidth="1"/>
    <col min="10503" max="10755" width="11.42578125" style="42"/>
    <col min="10756" max="10756" width="36.5703125" style="42" customWidth="1"/>
    <col min="10757" max="10757" width="46.42578125" style="42" customWidth="1"/>
    <col min="10758" max="10758" width="4" style="42" customWidth="1"/>
    <col min="10759" max="11011" width="11.42578125" style="42"/>
    <col min="11012" max="11012" width="36.5703125" style="42" customWidth="1"/>
    <col min="11013" max="11013" width="46.42578125" style="42" customWidth="1"/>
    <col min="11014" max="11014" width="4" style="42" customWidth="1"/>
    <col min="11015" max="11267" width="11.42578125" style="42"/>
    <col min="11268" max="11268" width="36.5703125" style="42" customWidth="1"/>
    <col min="11269" max="11269" width="46.42578125" style="42" customWidth="1"/>
    <col min="11270" max="11270" width="4" style="42" customWidth="1"/>
    <col min="11271" max="11523" width="11.42578125" style="42"/>
    <col min="11524" max="11524" width="36.5703125" style="42" customWidth="1"/>
    <col min="11525" max="11525" width="46.42578125" style="42" customWidth="1"/>
    <col min="11526" max="11526" width="4" style="42" customWidth="1"/>
    <col min="11527" max="11779" width="11.42578125" style="42"/>
    <col min="11780" max="11780" width="36.5703125" style="42" customWidth="1"/>
    <col min="11781" max="11781" width="46.42578125" style="42" customWidth="1"/>
    <col min="11782" max="11782" width="4" style="42" customWidth="1"/>
    <col min="11783" max="12035" width="11.42578125" style="42"/>
    <col min="12036" max="12036" width="36.5703125" style="42" customWidth="1"/>
    <col min="12037" max="12037" width="46.42578125" style="42" customWidth="1"/>
    <col min="12038" max="12038" width="4" style="42" customWidth="1"/>
    <col min="12039" max="12291" width="11.42578125" style="42"/>
    <col min="12292" max="12292" width="36.5703125" style="42" customWidth="1"/>
    <col min="12293" max="12293" width="46.42578125" style="42" customWidth="1"/>
    <col min="12294" max="12294" width="4" style="42" customWidth="1"/>
    <col min="12295" max="12547" width="11.42578125" style="42"/>
    <col min="12548" max="12548" width="36.5703125" style="42" customWidth="1"/>
    <col min="12549" max="12549" width="46.42578125" style="42" customWidth="1"/>
    <col min="12550" max="12550" width="4" style="42" customWidth="1"/>
    <col min="12551" max="12803" width="11.42578125" style="42"/>
    <col min="12804" max="12804" width="36.5703125" style="42" customWidth="1"/>
    <col min="12805" max="12805" width="46.42578125" style="42" customWidth="1"/>
    <col min="12806" max="12806" width="4" style="42" customWidth="1"/>
    <col min="12807" max="13059" width="11.42578125" style="42"/>
    <col min="13060" max="13060" width="36.5703125" style="42" customWidth="1"/>
    <col min="13061" max="13061" width="46.42578125" style="42" customWidth="1"/>
    <col min="13062" max="13062" width="4" style="42" customWidth="1"/>
    <col min="13063" max="13315" width="11.42578125" style="42"/>
    <col min="13316" max="13316" width="36.5703125" style="42" customWidth="1"/>
    <col min="13317" max="13317" width="46.42578125" style="42" customWidth="1"/>
    <col min="13318" max="13318" width="4" style="42" customWidth="1"/>
    <col min="13319" max="13571" width="11.42578125" style="42"/>
    <col min="13572" max="13572" width="36.5703125" style="42" customWidth="1"/>
    <col min="13573" max="13573" width="46.42578125" style="42" customWidth="1"/>
    <col min="13574" max="13574" width="4" style="42" customWidth="1"/>
    <col min="13575" max="13827" width="11.42578125" style="42"/>
    <col min="13828" max="13828" width="36.5703125" style="42" customWidth="1"/>
    <col min="13829" max="13829" width="46.42578125" style="42" customWidth="1"/>
    <col min="13830" max="13830" width="4" style="42" customWidth="1"/>
    <col min="13831" max="14083" width="11.42578125" style="42"/>
    <col min="14084" max="14084" width="36.5703125" style="42" customWidth="1"/>
    <col min="14085" max="14085" width="46.42578125" style="42" customWidth="1"/>
    <col min="14086" max="14086" width="4" style="42" customWidth="1"/>
    <col min="14087" max="14339" width="11.42578125" style="42"/>
    <col min="14340" max="14340" width="36.5703125" style="42" customWidth="1"/>
    <col min="14341" max="14341" width="46.42578125" style="42" customWidth="1"/>
    <col min="14342" max="14342" width="4" style="42" customWidth="1"/>
    <col min="14343" max="14595" width="11.42578125" style="42"/>
    <col min="14596" max="14596" width="36.5703125" style="42" customWidth="1"/>
    <col min="14597" max="14597" width="46.42578125" style="42" customWidth="1"/>
    <col min="14598" max="14598" width="4" style="42" customWidth="1"/>
    <col min="14599" max="14851" width="11.42578125" style="42"/>
    <col min="14852" max="14852" width="36.5703125" style="42" customWidth="1"/>
    <col min="14853" max="14853" width="46.42578125" style="42" customWidth="1"/>
    <col min="14854" max="14854" width="4" style="42" customWidth="1"/>
    <col min="14855" max="15107" width="11.42578125" style="42"/>
    <col min="15108" max="15108" width="36.5703125" style="42" customWidth="1"/>
    <col min="15109" max="15109" width="46.42578125" style="42" customWidth="1"/>
    <col min="15110" max="15110" width="4" style="42" customWidth="1"/>
    <col min="15111" max="15363" width="11.42578125" style="42"/>
    <col min="15364" max="15364" width="36.5703125" style="42" customWidth="1"/>
    <col min="15365" max="15365" width="46.42578125" style="42" customWidth="1"/>
    <col min="15366" max="15366" width="4" style="42" customWidth="1"/>
    <col min="15367" max="15619" width="11.42578125" style="42"/>
    <col min="15620" max="15620" width="36.5703125" style="42" customWidth="1"/>
    <col min="15621" max="15621" width="46.42578125" style="42" customWidth="1"/>
    <col min="15622" max="15622" width="4" style="42" customWidth="1"/>
    <col min="15623" max="15875" width="11.42578125" style="42"/>
    <col min="15876" max="15876" width="36.5703125" style="42" customWidth="1"/>
    <col min="15877" max="15877" width="46.42578125" style="42" customWidth="1"/>
    <col min="15878" max="15878" width="4" style="42" customWidth="1"/>
    <col min="15879" max="16131" width="11.42578125" style="42"/>
    <col min="16132" max="16132" width="36.5703125" style="42" customWidth="1"/>
    <col min="16133" max="16133" width="46.42578125" style="42" customWidth="1"/>
    <col min="16134" max="16134" width="4" style="42" customWidth="1"/>
    <col min="16135" max="16384" width="11.42578125" style="42"/>
  </cols>
  <sheetData>
    <row r="1" spans="1:15" s="348" customFormat="1">
      <c r="A1" s="708" t="s">
        <v>254</v>
      </c>
      <c r="B1" s="738"/>
      <c r="C1" s="709" t="s">
        <v>486</v>
      </c>
      <c r="D1" s="735"/>
      <c r="E1" s="736"/>
      <c r="F1" s="737"/>
      <c r="G1" s="737"/>
      <c r="H1" s="737"/>
      <c r="I1" s="737"/>
      <c r="J1" s="737"/>
    </row>
    <row r="2" spans="1:15" s="348" customFormat="1" ht="0.6" customHeight="1">
      <c r="A2" s="739"/>
      <c r="B2" s="710"/>
      <c r="C2" s="710"/>
      <c r="D2" s="711"/>
      <c r="E2" s="711"/>
      <c r="F2" s="737"/>
      <c r="G2" s="737"/>
      <c r="H2" s="737"/>
      <c r="I2" s="737"/>
      <c r="J2" s="737"/>
    </row>
    <row r="3" spans="1:15" s="348" customFormat="1" ht="12.95" customHeight="1">
      <c r="A3" s="740" t="s">
        <v>178</v>
      </c>
      <c r="B3" s="748">
        <f>'AF100'!C3</f>
        <v>0</v>
      </c>
      <c r="C3" s="710"/>
      <c r="D3" s="711"/>
      <c r="E3" s="711"/>
      <c r="F3" s="737"/>
      <c r="G3" s="737"/>
      <c r="H3" s="737"/>
      <c r="I3" s="737"/>
      <c r="J3" s="737"/>
    </row>
    <row r="4" spans="1:15" s="348" customFormat="1" ht="12.95" customHeight="1">
      <c r="A4" s="740" t="s">
        <v>852</v>
      </c>
      <c r="B4" s="748">
        <f>'AF100'!C4</f>
        <v>0</v>
      </c>
      <c r="C4" s="710"/>
      <c r="D4" s="711"/>
      <c r="E4" s="711"/>
      <c r="F4" s="737"/>
      <c r="G4" s="737"/>
      <c r="H4" s="737"/>
      <c r="I4" s="737"/>
      <c r="J4" s="737"/>
    </row>
    <row r="5" spans="1:15" s="348" customFormat="1" ht="12.95" customHeight="1">
      <c r="A5" s="740" t="s">
        <v>252</v>
      </c>
      <c r="B5" s="748">
        <f>'AF100'!C5</f>
        <v>0</v>
      </c>
      <c r="C5" s="710"/>
      <c r="D5" s="711"/>
      <c r="E5" s="711"/>
      <c r="F5" s="737"/>
      <c r="G5" s="737"/>
      <c r="H5" s="737"/>
      <c r="I5" s="737"/>
      <c r="J5" s="737"/>
    </row>
    <row r="6" spans="1:15" s="348" customFormat="1" ht="12.95" customHeight="1">
      <c r="A6" s="740" t="s">
        <v>853</v>
      </c>
      <c r="B6" s="749">
        <f>'AF100'!C6</f>
        <v>0</v>
      </c>
      <c r="C6" s="710"/>
      <c r="D6" s="711"/>
      <c r="E6" s="711"/>
      <c r="F6" s="737"/>
      <c r="G6" s="737"/>
      <c r="H6" s="737"/>
      <c r="I6" s="737"/>
      <c r="J6" s="737"/>
    </row>
    <row r="7" spans="1:15" ht="16.5" thickBot="1">
      <c r="A7" s="173" t="s">
        <v>1949</v>
      </c>
      <c r="B7" s="131"/>
      <c r="C7" s="130"/>
      <c r="D7" s="130"/>
      <c r="E7" s="141"/>
    </row>
    <row r="8" spans="1:15">
      <c r="A8" s="175" t="s">
        <v>1959</v>
      </c>
      <c r="B8" s="177" t="s">
        <v>650</v>
      </c>
      <c r="C8" s="177" t="s">
        <v>663</v>
      </c>
      <c r="D8" s="207" t="s">
        <v>180</v>
      </c>
      <c r="E8" s="100"/>
      <c r="F8" s="100"/>
      <c r="G8" s="46"/>
      <c r="H8" s="46"/>
      <c r="I8" s="46"/>
      <c r="J8" s="46"/>
      <c r="K8" s="46"/>
      <c r="L8" s="46"/>
      <c r="M8" s="46"/>
      <c r="N8" s="46"/>
      <c r="O8" s="46"/>
    </row>
    <row r="9" spans="1:15">
      <c r="A9" s="197" t="s">
        <v>2144</v>
      </c>
      <c r="B9" s="418"/>
      <c r="C9" s="418"/>
      <c r="D9" s="208">
        <f>B9-C9</f>
        <v>0</v>
      </c>
      <c r="E9" s="100"/>
      <c r="F9" s="100"/>
      <c r="G9" s="46"/>
      <c r="H9" s="46"/>
      <c r="I9" s="46"/>
      <c r="J9" s="46"/>
      <c r="K9" s="46"/>
      <c r="L9" s="46"/>
      <c r="M9" s="46"/>
      <c r="N9" s="46"/>
      <c r="O9" s="46"/>
    </row>
    <row r="10" spans="1:15">
      <c r="A10" s="197" t="s">
        <v>297</v>
      </c>
      <c r="B10" s="418"/>
      <c r="C10" s="418"/>
      <c r="D10" s="208">
        <f>B10-C10</f>
        <v>0</v>
      </c>
      <c r="E10" s="102"/>
      <c r="F10" s="100"/>
      <c r="G10" s="46"/>
      <c r="H10" s="46"/>
      <c r="I10" s="46"/>
      <c r="J10" s="46"/>
      <c r="K10" s="46"/>
      <c r="L10" s="46"/>
      <c r="M10" s="46"/>
      <c r="N10" s="46"/>
      <c r="O10" s="46"/>
    </row>
    <row r="11" spans="1:15">
      <c r="A11" s="197" t="s">
        <v>298</v>
      </c>
      <c r="B11" s="421">
        <f>SUM(B12:B14)</f>
        <v>0</v>
      </c>
      <c r="C11" s="421">
        <f>SUM(C12:C14)</f>
        <v>0</v>
      </c>
      <c r="D11" s="208">
        <f>SUM(D12:D14)</f>
        <v>0</v>
      </c>
      <c r="E11" s="100"/>
      <c r="F11" s="100"/>
      <c r="G11" s="46"/>
      <c r="H11" s="46"/>
      <c r="I11" s="46"/>
      <c r="J11" s="46"/>
      <c r="K11" s="46"/>
      <c r="L11" s="46"/>
      <c r="M11" s="46"/>
      <c r="N11" s="46"/>
      <c r="O11" s="46"/>
    </row>
    <row r="12" spans="1:15">
      <c r="A12" s="211" t="s">
        <v>857</v>
      </c>
      <c r="B12" s="546"/>
      <c r="C12" s="546"/>
      <c r="D12" s="208">
        <f t="shared" ref="D12:D19" si="0">B12-C12</f>
        <v>0</v>
      </c>
      <c r="E12" s="100"/>
      <c r="F12" s="100"/>
      <c r="G12" s="46"/>
      <c r="H12" s="46"/>
      <c r="I12" s="46"/>
      <c r="J12" s="46"/>
      <c r="K12" s="46"/>
      <c r="L12" s="46"/>
      <c r="M12" s="46"/>
      <c r="N12" s="46"/>
      <c r="O12" s="46"/>
    </row>
    <row r="13" spans="1:15">
      <c r="A13" s="211" t="s">
        <v>858</v>
      </c>
      <c r="B13" s="546"/>
      <c r="C13" s="546"/>
      <c r="D13" s="208">
        <f t="shared" si="0"/>
        <v>0</v>
      </c>
      <c r="E13" s="46"/>
      <c r="F13" s="46"/>
      <c r="G13" s="46"/>
      <c r="H13" s="46"/>
      <c r="I13" s="46"/>
      <c r="J13" s="46"/>
      <c r="K13" s="46"/>
      <c r="L13" s="46"/>
      <c r="M13" s="46"/>
      <c r="N13" s="46"/>
      <c r="O13" s="46"/>
    </row>
    <row r="14" spans="1:15">
      <c r="A14" s="211" t="s">
        <v>859</v>
      </c>
      <c r="B14" s="546"/>
      <c r="C14" s="546"/>
      <c r="D14" s="208">
        <f t="shared" si="0"/>
        <v>0</v>
      </c>
      <c r="E14" s="46"/>
      <c r="F14" s="46"/>
      <c r="G14" s="46"/>
      <c r="H14" s="46"/>
      <c r="I14" s="46"/>
      <c r="J14" s="46"/>
      <c r="K14" s="46"/>
      <c r="L14" s="46"/>
      <c r="M14" s="46"/>
      <c r="N14" s="46"/>
      <c r="O14" s="46"/>
    </row>
    <row r="15" spans="1:15">
      <c r="A15" s="197" t="s">
        <v>299</v>
      </c>
      <c r="B15" s="546"/>
      <c r="C15" s="546"/>
      <c r="D15" s="208">
        <f t="shared" si="0"/>
        <v>0</v>
      </c>
      <c r="E15" s="46"/>
      <c r="F15" s="46"/>
      <c r="G15" s="46"/>
      <c r="H15" s="46"/>
      <c r="I15" s="46"/>
      <c r="J15" s="46"/>
      <c r="K15" s="46"/>
      <c r="L15" s="46"/>
      <c r="M15" s="46"/>
      <c r="N15" s="46"/>
      <c r="O15" s="46"/>
    </row>
    <row r="16" spans="1:15">
      <c r="A16" s="197" t="s">
        <v>300</v>
      </c>
      <c r="B16" s="546"/>
      <c r="C16" s="546"/>
      <c r="D16" s="208">
        <f t="shared" si="0"/>
        <v>0</v>
      </c>
      <c r="E16" s="46"/>
      <c r="F16" s="46"/>
      <c r="G16" s="46"/>
      <c r="H16" s="46"/>
      <c r="I16" s="46"/>
      <c r="J16" s="46"/>
      <c r="K16" s="46"/>
      <c r="L16" s="46"/>
      <c r="M16" s="46"/>
      <c r="N16" s="46"/>
      <c r="O16" s="46"/>
    </row>
    <row r="17" spans="1:15">
      <c r="A17" s="197" t="s">
        <v>240</v>
      </c>
      <c r="B17" s="546"/>
      <c r="C17" s="546"/>
      <c r="D17" s="208">
        <f t="shared" si="0"/>
        <v>0</v>
      </c>
      <c r="E17" s="46"/>
      <c r="F17" s="46"/>
      <c r="G17" s="46"/>
      <c r="H17" s="46"/>
      <c r="I17" s="46"/>
      <c r="J17" s="46"/>
      <c r="K17" s="46"/>
      <c r="L17" s="46"/>
      <c r="M17" s="46"/>
      <c r="N17" s="46"/>
      <c r="O17" s="46"/>
    </row>
    <row r="18" spans="1:15">
      <c r="A18" s="197" t="s">
        <v>239</v>
      </c>
      <c r="B18" s="546"/>
      <c r="C18" s="546"/>
      <c r="D18" s="208">
        <f t="shared" si="0"/>
        <v>0</v>
      </c>
      <c r="E18" s="100"/>
      <c r="F18" s="100"/>
      <c r="G18" s="46"/>
      <c r="H18" s="46"/>
      <c r="I18" s="46"/>
      <c r="J18" s="46"/>
      <c r="K18" s="46"/>
      <c r="L18" s="46"/>
      <c r="M18" s="46"/>
      <c r="N18" s="46"/>
      <c r="O18" s="46"/>
    </row>
    <row r="19" spans="1:15">
      <c r="A19" s="197" t="s">
        <v>301</v>
      </c>
      <c r="B19" s="546"/>
      <c r="C19" s="546"/>
      <c r="D19" s="208">
        <f t="shared" si="0"/>
        <v>0</v>
      </c>
      <c r="E19" s="100"/>
      <c r="F19" s="100"/>
      <c r="G19" s="46"/>
      <c r="H19" s="46"/>
      <c r="I19" s="46"/>
      <c r="J19" s="46"/>
      <c r="K19" s="46"/>
      <c r="L19" s="46"/>
      <c r="M19" s="46"/>
      <c r="N19" s="46"/>
      <c r="O19" s="46"/>
    </row>
    <row r="20" spans="1:15" ht="16.5" thickBot="1">
      <c r="A20" s="204" t="s">
        <v>106</v>
      </c>
      <c r="B20" s="547">
        <f>B9+B10+B11+SUM(B15:B19)</f>
        <v>0</v>
      </c>
      <c r="C20" s="547">
        <f>C9+C10+C11+SUM(C15:C19)</f>
        <v>0</v>
      </c>
      <c r="D20" s="209">
        <f>D9+D10+D11+SUM(D15:D19)</f>
        <v>0</v>
      </c>
      <c r="E20" s="100"/>
      <c r="F20" s="100"/>
      <c r="G20" s="46"/>
      <c r="H20" s="46"/>
      <c r="I20" s="46"/>
      <c r="J20" s="46"/>
      <c r="K20" s="46"/>
      <c r="L20" s="46"/>
      <c r="M20" s="46"/>
      <c r="N20" s="46"/>
      <c r="O20" s="46"/>
    </row>
    <row r="21" spans="1:15" ht="26.45" customHeight="1" thickBot="1">
      <c r="A21" s="806" t="s">
        <v>1960</v>
      </c>
      <c r="B21" s="807"/>
      <c r="C21" s="132"/>
      <c r="D21" s="132"/>
      <c r="E21" s="100"/>
      <c r="F21" s="100"/>
      <c r="G21" s="46"/>
      <c r="H21" s="46"/>
      <c r="I21" s="46"/>
      <c r="J21" s="46"/>
      <c r="K21" s="46"/>
      <c r="L21" s="46"/>
      <c r="M21" s="46"/>
      <c r="N21" s="46"/>
      <c r="O21" s="46"/>
    </row>
    <row r="22" spans="1:15">
      <c r="A22" s="195" t="s">
        <v>134</v>
      </c>
      <c r="B22" s="196"/>
      <c r="C22" s="132"/>
      <c r="D22" s="132"/>
      <c r="E22" s="100"/>
      <c r="F22" s="100"/>
      <c r="G22" s="46"/>
      <c r="H22" s="46"/>
      <c r="I22" s="46"/>
      <c r="J22" s="46"/>
      <c r="K22" s="46"/>
      <c r="L22" s="46"/>
      <c r="M22" s="46"/>
      <c r="N22" s="46"/>
      <c r="O22" s="46"/>
    </row>
    <row r="23" spans="1:15">
      <c r="A23" s="197" t="s">
        <v>860</v>
      </c>
      <c r="B23" s="548"/>
      <c r="C23" s="132"/>
      <c r="D23" s="132"/>
      <c r="E23" s="100"/>
      <c r="F23" s="100"/>
      <c r="G23" s="46"/>
      <c r="H23" s="46"/>
      <c r="I23" s="46"/>
      <c r="J23" s="46"/>
      <c r="K23" s="46"/>
      <c r="L23" s="46"/>
      <c r="M23" s="46"/>
      <c r="N23" s="46"/>
      <c r="O23" s="46"/>
    </row>
    <row r="24" spans="1:15">
      <c r="A24" s="197" t="s">
        <v>861</v>
      </c>
      <c r="B24" s="548"/>
      <c r="C24" s="132"/>
      <c r="D24" s="132"/>
      <c r="E24" s="46"/>
      <c r="F24" s="46"/>
      <c r="G24" s="46"/>
      <c r="H24" s="46"/>
      <c r="I24" s="46"/>
      <c r="J24" s="46"/>
      <c r="K24" s="46"/>
      <c r="L24" s="46"/>
      <c r="M24" s="46"/>
      <c r="N24" s="46"/>
      <c r="O24" s="46"/>
    </row>
    <row r="25" spans="1:15">
      <c r="A25" s="197" t="s">
        <v>862</v>
      </c>
      <c r="B25" s="548"/>
      <c r="C25" s="132"/>
      <c r="D25" s="132"/>
      <c r="E25" s="46"/>
      <c r="F25" s="46"/>
      <c r="G25" s="46"/>
      <c r="H25" s="46"/>
      <c r="I25" s="46"/>
      <c r="J25" s="46"/>
      <c r="K25" s="46"/>
      <c r="L25" s="46"/>
      <c r="M25" s="46"/>
      <c r="N25" s="46"/>
      <c r="O25" s="46"/>
    </row>
    <row r="26" spans="1:15">
      <c r="A26" s="197" t="s">
        <v>863</v>
      </c>
      <c r="B26" s="548"/>
      <c r="C26" s="132"/>
      <c r="D26" s="132"/>
      <c r="E26" s="100"/>
      <c r="F26" s="100"/>
      <c r="G26" s="46"/>
      <c r="H26" s="46"/>
      <c r="I26" s="46"/>
      <c r="J26" s="46"/>
      <c r="K26" s="46"/>
      <c r="L26" s="46"/>
      <c r="M26" s="46"/>
      <c r="N26" s="46"/>
      <c r="O26" s="46"/>
    </row>
    <row r="27" spans="1:15">
      <c r="A27" s="197" t="s">
        <v>864</v>
      </c>
      <c r="B27" s="548"/>
      <c r="C27" s="132"/>
      <c r="D27" s="132"/>
      <c r="E27" s="100"/>
      <c r="F27" s="100"/>
      <c r="G27" s="46"/>
      <c r="H27" s="46"/>
      <c r="I27" s="46"/>
      <c r="J27" s="46"/>
      <c r="K27" s="46"/>
      <c r="L27" s="46"/>
      <c r="M27" s="46"/>
      <c r="N27" s="46"/>
      <c r="O27" s="46"/>
    </row>
    <row r="28" spans="1:15">
      <c r="A28" s="197" t="s">
        <v>865</v>
      </c>
      <c r="B28" s="548"/>
      <c r="C28" s="132"/>
      <c r="D28" s="132"/>
      <c r="E28" s="100"/>
      <c r="F28" s="100"/>
      <c r="G28" s="46"/>
      <c r="H28" s="46"/>
      <c r="I28" s="46"/>
      <c r="J28" s="46"/>
      <c r="K28" s="46"/>
      <c r="L28" s="46"/>
      <c r="M28" s="46"/>
      <c r="N28" s="46"/>
      <c r="O28" s="46"/>
    </row>
    <row r="29" spans="1:15">
      <c r="A29" s="197" t="s">
        <v>866</v>
      </c>
      <c r="B29" s="548"/>
      <c r="C29" s="132"/>
      <c r="D29" s="132"/>
      <c r="E29" s="100"/>
      <c r="F29" s="100"/>
      <c r="G29" s="46"/>
      <c r="H29" s="46"/>
      <c r="I29" s="46"/>
      <c r="J29" s="46"/>
      <c r="K29" s="46"/>
      <c r="L29" s="46"/>
      <c r="M29" s="46"/>
      <c r="N29" s="46"/>
      <c r="O29" s="46"/>
    </row>
    <row r="30" spans="1:15">
      <c r="A30" s="197" t="s">
        <v>867</v>
      </c>
      <c r="B30" s="548"/>
      <c r="C30" s="132"/>
      <c r="D30" s="132"/>
      <c r="E30" s="100"/>
      <c r="F30" s="100"/>
      <c r="G30" s="46"/>
      <c r="H30" s="46"/>
      <c r="I30" s="46"/>
      <c r="J30" s="46"/>
      <c r="K30" s="46"/>
      <c r="L30" s="46"/>
      <c r="M30" s="46"/>
      <c r="N30" s="46"/>
      <c r="O30" s="46"/>
    </row>
    <row r="31" spans="1:15" ht="16.5" thickBot="1">
      <c r="A31" s="198" t="s">
        <v>138</v>
      </c>
      <c r="B31" s="549">
        <f>SUM(B23:B30)</f>
        <v>0</v>
      </c>
      <c r="C31" s="132"/>
      <c r="D31" s="132"/>
      <c r="E31" s="100"/>
      <c r="F31" s="100"/>
      <c r="G31" s="46"/>
      <c r="H31" s="46"/>
      <c r="I31" s="46"/>
      <c r="J31" s="46"/>
      <c r="K31" s="46"/>
      <c r="L31" s="46"/>
      <c r="M31" s="46"/>
      <c r="N31" s="46"/>
      <c r="O31" s="46"/>
    </row>
    <row r="32" spans="1:15" ht="24.95" customHeight="1">
      <c r="A32" s="205" t="s">
        <v>135</v>
      </c>
      <c r="B32" s="206"/>
      <c r="C32" s="132"/>
      <c r="D32" s="132"/>
      <c r="E32" s="100"/>
      <c r="F32" s="100"/>
      <c r="G32" s="46"/>
      <c r="H32" s="46"/>
      <c r="I32" s="46"/>
      <c r="J32" s="46"/>
      <c r="K32" s="46"/>
      <c r="L32" s="46"/>
      <c r="M32" s="46"/>
      <c r="N32" s="46"/>
      <c r="O32" s="46"/>
    </row>
    <row r="33" spans="1:15">
      <c r="A33" s="199" t="s">
        <v>860</v>
      </c>
      <c r="B33" s="550"/>
      <c r="C33" s="132"/>
      <c r="D33" s="132"/>
      <c r="E33" s="100"/>
      <c r="F33" s="100"/>
      <c r="G33" s="46"/>
      <c r="H33" s="46"/>
      <c r="I33" s="46"/>
      <c r="J33" s="46"/>
      <c r="K33" s="46"/>
      <c r="L33" s="46"/>
      <c r="M33" s="46"/>
      <c r="N33" s="46"/>
      <c r="O33" s="46"/>
    </row>
    <row r="34" spans="1:15">
      <c r="A34" s="199" t="s">
        <v>861</v>
      </c>
      <c r="B34" s="550"/>
      <c r="C34" s="132"/>
      <c r="D34" s="132"/>
      <c r="F34" s="100"/>
      <c r="G34" s="46"/>
      <c r="H34" s="46"/>
      <c r="I34" s="46"/>
      <c r="J34" s="46"/>
      <c r="K34" s="46"/>
      <c r="L34" s="46"/>
      <c r="M34" s="46"/>
      <c r="N34" s="46"/>
      <c r="O34" s="46"/>
    </row>
    <row r="35" spans="1:15">
      <c r="A35" s="199" t="s">
        <v>862</v>
      </c>
      <c r="B35" s="550"/>
      <c r="C35" s="132"/>
      <c r="D35" s="132"/>
      <c r="E35" s="46"/>
      <c r="F35" s="46"/>
      <c r="G35" s="46"/>
      <c r="H35" s="46"/>
      <c r="I35" s="46"/>
      <c r="J35" s="46"/>
      <c r="K35" s="46"/>
      <c r="L35" s="46"/>
      <c r="M35" s="46"/>
      <c r="N35" s="46"/>
      <c r="O35" s="46"/>
    </row>
    <row r="36" spans="1:15">
      <c r="A36" s="199" t="s">
        <v>863</v>
      </c>
      <c r="B36" s="550"/>
      <c r="C36" s="133"/>
      <c r="D36" s="133"/>
      <c r="E36" s="46"/>
      <c r="F36" s="46"/>
      <c r="G36" s="46"/>
      <c r="H36" s="46"/>
      <c r="I36" s="46"/>
      <c r="J36" s="46"/>
      <c r="K36" s="46"/>
      <c r="L36" s="46"/>
      <c r="M36" s="46"/>
      <c r="N36" s="46"/>
      <c r="O36" s="46"/>
    </row>
    <row r="37" spans="1:15" ht="15.75" customHeight="1">
      <c r="A37" s="199" t="s">
        <v>864</v>
      </c>
      <c r="B37" s="550"/>
      <c r="C37" s="132"/>
      <c r="D37" s="132"/>
      <c r="E37" s="46"/>
      <c r="F37" s="46"/>
      <c r="G37" s="46"/>
      <c r="H37" s="46"/>
      <c r="I37" s="46"/>
      <c r="J37" s="46"/>
      <c r="K37" s="46"/>
      <c r="L37" s="46"/>
      <c r="M37" s="46"/>
      <c r="N37" s="46"/>
      <c r="O37" s="46"/>
    </row>
    <row r="38" spans="1:15">
      <c r="A38" s="199" t="s">
        <v>865</v>
      </c>
      <c r="B38" s="550"/>
      <c r="C38" s="132"/>
      <c r="D38" s="132"/>
      <c r="E38" s="46"/>
      <c r="F38" s="46"/>
      <c r="G38" s="46"/>
      <c r="H38" s="46"/>
      <c r="I38" s="46"/>
      <c r="J38" s="46"/>
      <c r="K38" s="46"/>
      <c r="L38" s="46"/>
      <c r="M38" s="46"/>
      <c r="N38" s="46"/>
      <c r="O38" s="46"/>
    </row>
    <row r="39" spans="1:15">
      <c r="A39" s="199" t="s">
        <v>866</v>
      </c>
      <c r="B39" s="550"/>
      <c r="C39" s="132"/>
      <c r="D39" s="132"/>
      <c r="E39" s="100"/>
      <c r="F39" s="100"/>
      <c r="G39" s="46"/>
      <c r="H39" s="46"/>
      <c r="I39" s="46"/>
      <c r="J39" s="46"/>
      <c r="K39" s="46"/>
      <c r="L39" s="46"/>
      <c r="M39" s="46"/>
      <c r="N39" s="46"/>
      <c r="O39" s="46"/>
    </row>
    <row r="40" spans="1:15">
      <c r="A40" s="199" t="s">
        <v>867</v>
      </c>
      <c r="B40" s="550"/>
      <c r="C40" s="132"/>
      <c r="D40" s="132"/>
      <c r="E40" s="100"/>
      <c r="F40" s="100"/>
      <c r="G40" s="46"/>
      <c r="H40" s="46"/>
      <c r="I40" s="46"/>
      <c r="J40" s="46"/>
      <c r="K40" s="46"/>
      <c r="L40" s="46"/>
      <c r="M40" s="46"/>
      <c r="N40" s="46"/>
      <c r="O40" s="46"/>
    </row>
    <row r="41" spans="1:15">
      <c r="A41" s="200" t="s">
        <v>138</v>
      </c>
      <c r="B41" s="551">
        <f>SUM(B33:B40)</f>
        <v>0</v>
      </c>
      <c r="C41" s="132"/>
      <c r="D41" s="132"/>
      <c r="E41" s="100"/>
      <c r="F41" s="100"/>
      <c r="G41" s="46"/>
      <c r="H41" s="46"/>
      <c r="I41" s="46"/>
      <c r="J41" s="46"/>
      <c r="K41" s="46"/>
      <c r="L41" s="46"/>
      <c r="M41" s="46"/>
      <c r="N41" s="46"/>
      <c r="O41" s="46"/>
    </row>
    <row r="42" spans="1:15" ht="16.5" thickBot="1">
      <c r="A42" s="201" t="s">
        <v>106</v>
      </c>
      <c r="B42" s="544">
        <f>B31+B41</f>
        <v>0</v>
      </c>
      <c r="C42" s="132"/>
      <c r="D42" s="132"/>
      <c r="E42" s="100"/>
      <c r="F42" s="100"/>
      <c r="G42" s="46"/>
      <c r="H42" s="46"/>
      <c r="I42" s="46"/>
      <c r="J42" s="46"/>
      <c r="K42" s="46"/>
      <c r="L42" s="46"/>
      <c r="M42" s="46"/>
      <c r="N42" s="46"/>
      <c r="O42" s="46"/>
    </row>
    <row r="43" spans="1:15" ht="26.45" customHeight="1" thickBot="1">
      <c r="A43" s="806" t="s">
        <v>653</v>
      </c>
      <c r="B43" s="807"/>
      <c r="C43" s="132"/>
      <c r="D43" s="132"/>
      <c r="E43" s="100"/>
      <c r="F43" s="100"/>
      <c r="G43" s="46"/>
      <c r="H43" s="46"/>
      <c r="I43" s="46"/>
      <c r="J43" s="46"/>
      <c r="K43" s="46"/>
      <c r="L43" s="46"/>
      <c r="M43" s="46"/>
      <c r="N43" s="46"/>
      <c r="O43" s="46"/>
    </row>
    <row r="44" spans="1:15">
      <c r="A44" s="202" t="s">
        <v>210</v>
      </c>
      <c r="B44" s="203"/>
      <c r="C44" s="132"/>
      <c r="D44" s="132"/>
      <c r="E44" s="100"/>
      <c r="F44" s="100"/>
      <c r="G44" s="46"/>
      <c r="H44" s="46"/>
      <c r="I44" s="46"/>
      <c r="J44" s="46"/>
      <c r="K44" s="46"/>
      <c r="L44" s="46"/>
      <c r="M44" s="46"/>
      <c r="N44" s="46"/>
      <c r="O44" s="46"/>
    </row>
    <row r="45" spans="1:15">
      <c r="A45" s="199" t="s">
        <v>2125</v>
      </c>
      <c r="B45" s="550"/>
      <c r="C45" s="132"/>
      <c r="D45" s="132"/>
      <c r="E45" s="100"/>
      <c r="F45" s="100"/>
      <c r="G45" s="46"/>
      <c r="H45" s="46"/>
      <c r="I45" s="46"/>
      <c r="J45" s="46"/>
      <c r="K45" s="46"/>
      <c r="L45" s="46"/>
      <c r="M45" s="46"/>
      <c r="N45" s="46"/>
      <c r="O45" s="46"/>
    </row>
    <row r="46" spans="1:15">
      <c r="A46" s="199" t="s">
        <v>2126</v>
      </c>
      <c r="B46" s="550"/>
      <c r="C46" s="132"/>
      <c r="D46" s="132"/>
      <c r="E46" s="46"/>
      <c r="F46" s="46"/>
      <c r="G46" s="46"/>
      <c r="H46" s="46"/>
      <c r="I46" s="46"/>
      <c r="J46" s="46"/>
      <c r="K46" s="46"/>
      <c r="L46" s="46"/>
      <c r="M46" s="46"/>
      <c r="N46" s="46"/>
      <c r="O46" s="46"/>
    </row>
    <row r="47" spans="1:15">
      <c r="A47" s="199" t="s">
        <v>1961</v>
      </c>
      <c r="B47" s="550"/>
      <c r="C47" s="132"/>
      <c r="D47" s="132"/>
      <c r="E47" s="100"/>
      <c r="F47" s="100"/>
      <c r="G47" s="46"/>
      <c r="H47" s="46"/>
      <c r="I47" s="46"/>
      <c r="J47" s="46"/>
      <c r="K47" s="46"/>
      <c r="L47" s="46"/>
      <c r="M47" s="46"/>
      <c r="N47" s="46"/>
      <c r="O47" s="46"/>
    </row>
    <row r="48" spans="1:15">
      <c r="A48" s="199" t="s">
        <v>2127</v>
      </c>
      <c r="B48" s="550"/>
      <c r="C48" s="132"/>
      <c r="D48" s="132"/>
      <c r="E48" s="46"/>
      <c r="F48" s="46"/>
      <c r="G48" s="46"/>
      <c r="H48" s="46"/>
      <c r="I48" s="46"/>
      <c r="J48" s="46"/>
      <c r="K48" s="46"/>
      <c r="L48" s="46"/>
      <c r="M48" s="46"/>
      <c r="N48" s="46"/>
      <c r="O48" s="46"/>
    </row>
    <row r="49" spans="1:16">
      <c r="A49" s="199" t="s">
        <v>2128</v>
      </c>
      <c r="B49" s="550"/>
      <c r="C49" s="132"/>
      <c r="D49" s="132"/>
      <c r="E49" s="46"/>
      <c r="F49" s="46"/>
      <c r="G49" s="46"/>
      <c r="H49" s="46"/>
      <c r="I49" s="46"/>
      <c r="J49" s="46"/>
      <c r="K49" s="46"/>
      <c r="L49" s="46"/>
      <c r="M49" s="46"/>
      <c r="N49" s="46"/>
      <c r="O49" s="46"/>
      <c r="P49" s="46"/>
    </row>
    <row r="50" spans="1:16">
      <c r="A50" s="199" t="s">
        <v>2129</v>
      </c>
      <c r="B50" s="550"/>
      <c r="C50" s="130"/>
      <c r="D50" s="130"/>
    </row>
    <row r="51" spans="1:16">
      <c r="A51" s="199" t="s">
        <v>2130</v>
      </c>
      <c r="B51" s="550"/>
      <c r="C51" s="130"/>
      <c r="D51" s="130"/>
    </row>
    <row r="52" spans="1:16">
      <c r="A52" s="199" t="s">
        <v>2131</v>
      </c>
      <c r="B52" s="550"/>
      <c r="C52" s="130"/>
      <c r="D52" s="130"/>
    </row>
    <row r="53" spans="1:16">
      <c r="A53" s="199" t="s">
        <v>2078</v>
      </c>
      <c r="B53" s="550"/>
      <c r="C53" s="130"/>
      <c r="D53" s="130"/>
    </row>
    <row r="54" spans="1:16">
      <c r="A54" s="200" t="s">
        <v>138</v>
      </c>
      <c r="B54" s="551">
        <f>SUM(B45:B53)</f>
        <v>0</v>
      </c>
      <c r="C54" s="130"/>
      <c r="D54" s="130"/>
    </row>
    <row r="55" spans="1:16">
      <c r="A55" s="200" t="s">
        <v>302</v>
      </c>
      <c r="B55" s="777"/>
      <c r="C55" s="130"/>
      <c r="D55" s="130"/>
    </row>
    <row r="56" spans="1:16" s="535" customFormat="1" ht="18.95" customHeight="1" thickBot="1">
      <c r="A56" s="554" t="s">
        <v>106</v>
      </c>
      <c r="B56" s="555">
        <f>B54-B55</f>
        <v>0</v>
      </c>
      <c r="C56" s="553"/>
      <c r="D56" s="553"/>
    </row>
  </sheetData>
  <sheetProtection algorithmName="SHA-512" hashValue="POswVLnzKPTIVulOkLqiKA32ySFrr1baw7VZAaGvTrUJdqQ71IM8JdQZg3VfQHwtfPrewXEin/VKUdPOyAtAFg==" saltValue="X/+tf/ezfi7u2t6JP/pFbg==" spinCount="100000" sheet="1" objects="1" scenarios="1" selectLockedCells="1"/>
  <mergeCells count="2">
    <mergeCell ref="A21:B21"/>
    <mergeCell ref="A43:B43"/>
  </mergeCells>
  <dataValidations count="1">
    <dataValidation type="decimal" operator="greaterThanOrEqual" allowBlank="1" showInputMessage="1" showErrorMessage="1" sqref="B9:D20 B23:B42 B45:B56" xr:uid="{00000000-0002-0000-0700-000000000000}">
      <formula1>0</formula1>
    </dataValidation>
  </dataValidations>
  <printOptions horizontalCentered="1" gridLinesSet="0"/>
  <pageMargins left="0.5" right="0.5" top="0.5" bottom="0.5" header="0.35" footer="0.35"/>
  <pageSetup scale="92" fitToHeight="9999" orientation="portrait" horizontalDpi="300" verticalDpi="300" r:id="rId1"/>
  <headerFooter alignWithMargins="0">
    <oddHeader>&amp;CMBK102&amp;L&amp;R</oddHeader>
    <oddFooter>&amp;CPage &amp;P of &amp;N&amp;L&amp;R</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1000000}">
          <x14:formula1>
            <xm:f>'Institution Type Key'!$D$6:$D$14</xm:f>
          </x14:formula1>
          <xm:sqref>B5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7">
    <tabColor rgb="FFFF0000"/>
    <pageSetUpPr fitToPage="1"/>
  </sheetPr>
  <dimension ref="A1:AE215"/>
  <sheetViews>
    <sheetView showGridLines="0" topLeftCell="A10" zoomScaleNormal="100" zoomScaleSheetLayoutView="55" workbookViewId="0">
      <selection activeCell="C12" sqref="C12"/>
    </sheetView>
  </sheetViews>
  <sheetFormatPr defaultColWidth="11.42578125" defaultRowHeight="15.75"/>
  <cols>
    <col min="1" max="1" width="8.85546875" style="104" customWidth="1"/>
    <col min="2" max="2" width="43.5703125" style="104" customWidth="1"/>
    <col min="3" max="3" width="22.42578125" style="104" customWidth="1"/>
    <col min="4" max="4" width="22.140625" style="104" customWidth="1"/>
    <col min="5" max="5" width="23.140625" style="104" bestFit="1" customWidth="1"/>
    <col min="6" max="7" width="21.28515625" style="104" customWidth="1"/>
    <col min="8" max="8" width="27.85546875" style="104" bestFit="1" customWidth="1"/>
    <col min="9" max="9" width="21.28515625" style="104" customWidth="1"/>
    <col min="10" max="10" width="17.7109375" style="104" customWidth="1"/>
    <col min="11" max="18" width="19.42578125" style="104" customWidth="1"/>
    <col min="19" max="19" width="19.5703125" style="104" customWidth="1"/>
    <col min="20" max="265" width="11.42578125" style="104"/>
    <col min="266" max="266" width="47.5703125" style="104" customWidth="1"/>
    <col min="267" max="267" width="28.42578125" style="104" bestFit="1" customWidth="1"/>
    <col min="268" max="268" width="24" style="104" bestFit="1" customWidth="1"/>
    <col min="269" max="269" width="30.140625" style="104" customWidth="1"/>
    <col min="270" max="270" width="27" style="104" customWidth="1"/>
    <col min="271" max="271" width="7.42578125" style="104" customWidth="1"/>
    <col min="272" max="521" width="11.42578125" style="104"/>
    <col min="522" max="522" width="47.5703125" style="104" customWidth="1"/>
    <col min="523" max="523" width="28.42578125" style="104" bestFit="1" customWidth="1"/>
    <col min="524" max="524" width="24" style="104" bestFit="1" customWidth="1"/>
    <col min="525" max="525" width="30.140625" style="104" customWidth="1"/>
    <col min="526" max="526" width="27" style="104" customWidth="1"/>
    <col min="527" max="527" width="7.42578125" style="104" customWidth="1"/>
    <col min="528" max="777" width="11.42578125" style="104"/>
    <col min="778" max="778" width="47.5703125" style="104" customWidth="1"/>
    <col min="779" max="779" width="28.42578125" style="104" bestFit="1" customWidth="1"/>
    <col min="780" max="780" width="24" style="104" bestFit="1" customWidth="1"/>
    <col min="781" max="781" width="30.140625" style="104" customWidth="1"/>
    <col min="782" max="782" width="27" style="104" customWidth="1"/>
    <col min="783" max="783" width="7.42578125" style="104" customWidth="1"/>
    <col min="784" max="1033" width="11.42578125" style="104"/>
    <col min="1034" max="1034" width="47.5703125" style="104" customWidth="1"/>
    <col min="1035" max="1035" width="28.42578125" style="104" bestFit="1" customWidth="1"/>
    <col min="1036" max="1036" width="24" style="104" bestFit="1" customWidth="1"/>
    <col min="1037" max="1037" width="30.140625" style="104" customWidth="1"/>
    <col min="1038" max="1038" width="27" style="104" customWidth="1"/>
    <col min="1039" max="1039" width="7.42578125" style="104" customWidth="1"/>
    <col min="1040" max="1289" width="11.42578125" style="104"/>
    <col min="1290" max="1290" width="47.5703125" style="104" customWidth="1"/>
    <col min="1291" max="1291" width="28.42578125" style="104" bestFit="1" customWidth="1"/>
    <col min="1292" max="1292" width="24" style="104" bestFit="1" customWidth="1"/>
    <col min="1293" max="1293" width="30.140625" style="104" customWidth="1"/>
    <col min="1294" max="1294" width="27" style="104" customWidth="1"/>
    <col min="1295" max="1295" width="7.42578125" style="104" customWidth="1"/>
    <col min="1296" max="1545" width="11.42578125" style="104"/>
    <col min="1546" max="1546" width="47.5703125" style="104" customWidth="1"/>
    <col min="1547" max="1547" width="28.42578125" style="104" bestFit="1" customWidth="1"/>
    <col min="1548" max="1548" width="24" style="104" bestFit="1" customWidth="1"/>
    <col min="1549" max="1549" width="30.140625" style="104" customWidth="1"/>
    <col min="1550" max="1550" width="27" style="104" customWidth="1"/>
    <col min="1551" max="1551" width="7.42578125" style="104" customWidth="1"/>
    <col min="1552" max="1801" width="11.42578125" style="104"/>
    <col min="1802" max="1802" width="47.5703125" style="104" customWidth="1"/>
    <col min="1803" max="1803" width="28.42578125" style="104" bestFit="1" customWidth="1"/>
    <col min="1804" max="1804" width="24" style="104" bestFit="1" customWidth="1"/>
    <col min="1805" max="1805" width="30.140625" style="104" customWidth="1"/>
    <col min="1806" max="1806" width="27" style="104" customWidth="1"/>
    <col min="1807" max="1807" width="7.42578125" style="104" customWidth="1"/>
    <col min="1808" max="2057" width="11.42578125" style="104"/>
    <col min="2058" max="2058" width="47.5703125" style="104" customWidth="1"/>
    <col min="2059" max="2059" width="28.42578125" style="104" bestFit="1" customWidth="1"/>
    <col min="2060" max="2060" width="24" style="104" bestFit="1" customWidth="1"/>
    <col min="2061" max="2061" width="30.140625" style="104" customWidth="1"/>
    <col min="2062" max="2062" width="27" style="104" customWidth="1"/>
    <col min="2063" max="2063" width="7.42578125" style="104" customWidth="1"/>
    <col min="2064" max="2313" width="11.42578125" style="104"/>
    <col min="2314" max="2314" width="47.5703125" style="104" customWidth="1"/>
    <col min="2315" max="2315" width="28.42578125" style="104" bestFit="1" customWidth="1"/>
    <col min="2316" max="2316" width="24" style="104" bestFit="1" customWidth="1"/>
    <col min="2317" max="2317" width="30.140625" style="104" customWidth="1"/>
    <col min="2318" max="2318" width="27" style="104" customWidth="1"/>
    <col min="2319" max="2319" width="7.42578125" style="104" customWidth="1"/>
    <col min="2320" max="2569" width="11.42578125" style="104"/>
    <col min="2570" max="2570" width="47.5703125" style="104" customWidth="1"/>
    <col min="2571" max="2571" width="28.42578125" style="104" bestFit="1" customWidth="1"/>
    <col min="2572" max="2572" width="24" style="104" bestFit="1" customWidth="1"/>
    <col min="2573" max="2573" width="30.140625" style="104" customWidth="1"/>
    <col min="2574" max="2574" width="27" style="104" customWidth="1"/>
    <col min="2575" max="2575" width="7.42578125" style="104" customWidth="1"/>
    <col min="2576" max="2825" width="11.42578125" style="104"/>
    <col min="2826" max="2826" width="47.5703125" style="104" customWidth="1"/>
    <col min="2827" max="2827" width="28.42578125" style="104" bestFit="1" customWidth="1"/>
    <col min="2828" max="2828" width="24" style="104" bestFit="1" customWidth="1"/>
    <col min="2829" max="2829" width="30.140625" style="104" customWidth="1"/>
    <col min="2830" max="2830" width="27" style="104" customWidth="1"/>
    <col min="2831" max="2831" width="7.42578125" style="104" customWidth="1"/>
    <col min="2832" max="3081" width="11.42578125" style="104"/>
    <col min="3082" max="3082" width="47.5703125" style="104" customWidth="1"/>
    <col min="3083" max="3083" width="28.42578125" style="104" bestFit="1" customWidth="1"/>
    <col min="3084" max="3084" width="24" style="104" bestFit="1" customWidth="1"/>
    <col min="3085" max="3085" width="30.140625" style="104" customWidth="1"/>
    <col min="3086" max="3086" width="27" style="104" customWidth="1"/>
    <col min="3087" max="3087" width="7.42578125" style="104" customWidth="1"/>
    <col min="3088" max="3337" width="11.42578125" style="104"/>
    <col min="3338" max="3338" width="47.5703125" style="104" customWidth="1"/>
    <col min="3339" max="3339" width="28.42578125" style="104" bestFit="1" customWidth="1"/>
    <col min="3340" max="3340" width="24" style="104" bestFit="1" customWidth="1"/>
    <col min="3341" max="3341" width="30.140625" style="104" customWidth="1"/>
    <col min="3342" max="3342" width="27" style="104" customWidth="1"/>
    <col min="3343" max="3343" width="7.42578125" style="104" customWidth="1"/>
    <col min="3344" max="3593" width="11.42578125" style="104"/>
    <col min="3594" max="3594" width="47.5703125" style="104" customWidth="1"/>
    <col min="3595" max="3595" width="28.42578125" style="104" bestFit="1" customWidth="1"/>
    <col min="3596" max="3596" width="24" style="104" bestFit="1" customWidth="1"/>
    <col min="3597" max="3597" width="30.140625" style="104" customWidth="1"/>
    <col min="3598" max="3598" width="27" style="104" customWidth="1"/>
    <col min="3599" max="3599" width="7.42578125" style="104" customWidth="1"/>
    <col min="3600" max="3849" width="11.42578125" style="104"/>
    <col min="3850" max="3850" width="47.5703125" style="104" customWidth="1"/>
    <col min="3851" max="3851" width="28.42578125" style="104" bestFit="1" customWidth="1"/>
    <col min="3852" max="3852" width="24" style="104" bestFit="1" customWidth="1"/>
    <col min="3853" max="3853" width="30.140625" style="104" customWidth="1"/>
    <col min="3854" max="3854" width="27" style="104" customWidth="1"/>
    <col min="3855" max="3855" width="7.42578125" style="104" customWidth="1"/>
    <col min="3856" max="4105" width="11.42578125" style="104"/>
    <col min="4106" max="4106" width="47.5703125" style="104" customWidth="1"/>
    <col min="4107" max="4107" width="28.42578125" style="104" bestFit="1" customWidth="1"/>
    <col min="4108" max="4108" width="24" style="104" bestFit="1" customWidth="1"/>
    <col min="4109" max="4109" width="30.140625" style="104" customWidth="1"/>
    <col min="4110" max="4110" width="27" style="104" customWidth="1"/>
    <col min="4111" max="4111" width="7.42578125" style="104" customWidth="1"/>
    <col min="4112" max="4361" width="11.42578125" style="104"/>
    <col min="4362" max="4362" width="47.5703125" style="104" customWidth="1"/>
    <col min="4363" max="4363" width="28.42578125" style="104" bestFit="1" customWidth="1"/>
    <col min="4364" max="4364" width="24" style="104" bestFit="1" customWidth="1"/>
    <col min="4365" max="4365" width="30.140625" style="104" customWidth="1"/>
    <col min="4366" max="4366" width="27" style="104" customWidth="1"/>
    <col min="4367" max="4367" width="7.42578125" style="104" customWidth="1"/>
    <col min="4368" max="4617" width="11.42578125" style="104"/>
    <col min="4618" max="4618" width="47.5703125" style="104" customWidth="1"/>
    <col min="4619" max="4619" width="28.42578125" style="104" bestFit="1" customWidth="1"/>
    <col min="4620" max="4620" width="24" style="104" bestFit="1" customWidth="1"/>
    <col min="4621" max="4621" width="30.140625" style="104" customWidth="1"/>
    <col min="4622" max="4622" width="27" style="104" customWidth="1"/>
    <col min="4623" max="4623" width="7.42578125" style="104" customWidth="1"/>
    <col min="4624" max="4873" width="11.42578125" style="104"/>
    <col min="4874" max="4874" width="47.5703125" style="104" customWidth="1"/>
    <col min="4875" max="4875" width="28.42578125" style="104" bestFit="1" customWidth="1"/>
    <col min="4876" max="4876" width="24" style="104" bestFit="1" customWidth="1"/>
    <col min="4877" max="4877" width="30.140625" style="104" customWidth="1"/>
    <col min="4878" max="4878" width="27" style="104" customWidth="1"/>
    <col min="4879" max="4879" width="7.42578125" style="104" customWidth="1"/>
    <col min="4880" max="5129" width="11.42578125" style="104"/>
    <col min="5130" max="5130" width="47.5703125" style="104" customWidth="1"/>
    <col min="5131" max="5131" width="28.42578125" style="104" bestFit="1" customWidth="1"/>
    <col min="5132" max="5132" width="24" style="104" bestFit="1" customWidth="1"/>
    <col min="5133" max="5133" width="30.140625" style="104" customWidth="1"/>
    <col min="5134" max="5134" width="27" style="104" customWidth="1"/>
    <col min="5135" max="5135" width="7.42578125" style="104" customWidth="1"/>
    <col min="5136" max="5385" width="11.42578125" style="104"/>
    <col min="5386" max="5386" width="47.5703125" style="104" customWidth="1"/>
    <col min="5387" max="5387" width="28.42578125" style="104" bestFit="1" customWidth="1"/>
    <col min="5388" max="5388" width="24" style="104" bestFit="1" customWidth="1"/>
    <col min="5389" max="5389" width="30.140625" style="104" customWidth="1"/>
    <col min="5390" max="5390" width="27" style="104" customWidth="1"/>
    <col min="5391" max="5391" width="7.42578125" style="104" customWidth="1"/>
    <col min="5392" max="5641" width="11.42578125" style="104"/>
    <col min="5642" max="5642" width="47.5703125" style="104" customWidth="1"/>
    <col min="5643" max="5643" width="28.42578125" style="104" bestFit="1" customWidth="1"/>
    <col min="5644" max="5644" width="24" style="104" bestFit="1" customWidth="1"/>
    <col min="5645" max="5645" width="30.140625" style="104" customWidth="1"/>
    <col min="5646" max="5646" width="27" style="104" customWidth="1"/>
    <col min="5647" max="5647" width="7.42578125" style="104" customWidth="1"/>
    <col min="5648" max="5897" width="11.42578125" style="104"/>
    <col min="5898" max="5898" width="47.5703125" style="104" customWidth="1"/>
    <col min="5899" max="5899" width="28.42578125" style="104" bestFit="1" customWidth="1"/>
    <col min="5900" max="5900" width="24" style="104" bestFit="1" customWidth="1"/>
    <col min="5901" max="5901" width="30.140625" style="104" customWidth="1"/>
    <col min="5902" max="5902" width="27" style="104" customWidth="1"/>
    <col min="5903" max="5903" width="7.42578125" style="104" customWidth="1"/>
    <col min="5904" max="6153" width="11.42578125" style="104"/>
    <col min="6154" max="6154" width="47.5703125" style="104" customWidth="1"/>
    <col min="6155" max="6155" width="28.42578125" style="104" bestFit="1" customWidth="1"/>
    <col min="6156" max="6156" width="24" style="104" bestFit="1" customWidth="1"/>
    <col min="6157" max="6157" width="30.140625" style="104" customWidth="1"/>
    <col min="6158" max="6158" width="27" style="104" customWidth="1"/>
    <col min="6159" max="6159" width="7.42578125" style="104" customWidth="1"/>
    <col min="6160" max="6409" width="11.42578125" style="104"/>
    <col min="6410" max="6410" width="47.5703125" style="104" customWidth="1"/>
    <col min="6411" max="6411" width="28.42578125" style="104" bestFit="1" customWidth="1"/>
    <col min="6412" max="6412" width="24" style="104" bestFit="1" customWidth="1"/>
    <col min="6413" max="6413" width="30.140625" style="104" customWidth="1"/>
    <col min="6414" max="6414" width="27" style="104" customWidth="1"/>
    <col min="6415" max="6415" width="7.42578125" style="104" customWidth="1"/>
    <col min="6416" max="6665" width="11.42578125" style="104"/>
    <col min="6666" max="6666" width="47.5703125" style="104" customWidth="1"/>
    <col min="6667" max="6667" width="28.42578125" style="104" bestFit="1" customWidth="1"/>
    <col min="6668" max="6668" width="24" style="104" bestFit="1" customWidth="1"/>
    <col min="6669" max="6669" width="30.140625" style="104" customWidth="1"/>
    <col min="6670" max="6670" width="27" style="104" customWidth="1"/>
    <col min="6671" max="6671" width="7.42578125" style="104" customWidth="1"/>
    <col min="6672" max="6921" width="11.42578125" style="104"/>
    <col min="6922" max="6922" width="47.5703125" style="104" customWidth="1"/>
    <col min="6923" max="6923" width="28.42578125" style="104" bestFit="1" customWidth="1"/>
    <col min="6924" max="6924" width="24" style="104" bestFit="1" customWidth="1"/>
    <col min="6925" max="6925" width="30.140625" style="104" customWidth="1"/>
    <col min="6926" max="6926" width="27" style="104" customWidth="1"/>
    <col min="6927" max="6927" width="7.42578125" style="104" customWidth="1"/>
    <col min="6928" max="7177" width="11.42578125" style="104"/>
    <col min="7178" max="7178" width="47.5703125" style="104" customWidth="1"/>
    <col min="7179" max="7179" width="28.42578125" style="104" bestFit="1" customWidth="1"/>
    <col min="7180" max="7180" width="24" style="104" bestFit="1" customWidth="1"/>
    <col min="7181" max="7181" width="30.140625" style="104" customWidth="1"/>
    <col min="7182" max="7182" width="27" style="104" customWidth="1"/>
    <col min="7183" max="7183" width="7.42578125" style="104" customWidth="1"/>
    <col min="7184" max="7433" width="11.42578125" style="104"/>
    <col min="7434" max="7434" width="47.5703125" style="104" customWidth="1"/>
    <col min="7435" max="7435" width="28.42578125" style="104" bestFit="1" customWidth="1"/>
    <col min="7436" max="7436" width="24" style="104" bestFit="1" customWidth="1"/>
    <col min="7437" max="7437" width="30.140625" style="104" customWidth="1"/>
    <col min="7438" max="7438" width="27" style="104" customWidth="1"/>
    <col min="7439" max="7439" width="7.42578125" style="104" customWidth="1"/>
    <col min="7440" max="7689" width="11.42578125" style="104"/>
    <col min="7690" max="7690" width="47.5703125" style="104" customWidth="1"/>
    <col min="7691" max="7691" width="28.42578125" style="104" bestFit="1" customWidth="1"/>
    <col min="7692" max="7692" width="24" style="104" bestFit="1" customWidth="1"/>
    <col min="7693" max="7693" width="30.140625" style="104" customWidth="1"/>
    <col min="7694" max="7694" width="27" style="104" customWidth="1"/>
    <col min="7695" max="7695" width="7.42578125" style="104" customWidth="1"/>
    <col min="7696" max="7945" width="11.42578125" style="104"/>
    <col min="7946" max="7946" width="47.5703125" style="104" customWidth="1"/>
    <col min="7947" max="7947" width="28.42578125" style="104" bestFit="1" customWidth="1"/>
    <col min="7948" max="7948" width="24" style="104" bestFit="1" customWidth="1"/>
    <col min="7949" max="7949" width="30.140625" style="104" customWidth="1"/>
    <col min="7950" max="7950" width="27" style="104" customWidth="1"/>
    <col min="7951" max="7951" width="7.42578125" style="104" customWidth="1"/>
    <col min="7952" max="8201" width="11.42578125" style="104"/>
    <col min="8202" max="8202" width="47.5703125" style="104" customWidth="1"/>
    <col min="8203" max="8203" width="28.42578125" style="104" bestFit="1" customWidth="1"/>
    <col min="8204" max="8204" width="24" style="104" bestFit="1" customWidth="1"/>
    <col min="8205" max="8205" width="30.140625" style="104" customWidth="1"/>
    <col min="8206" max="8206" width="27" style="104" customWidth="1"/>
    <col min="8207" max="8207" width="7.42578125" style="104" customWidth="1"/>
    <col min="8208" max="8457" width="11.42578125" style="104"/>
    <col min="8458" max="8458" width="47.5703125" style="104" customWidth="1"/>
    <col min="8459" max="8459" width="28.42578125" style="104" bestFit="1" customWidth="1"/>
    <col min="8460" max="8460" width="24" style="104" bestFit="1" customWidth="1"/>
    <col min="8461" max="8461" width="30.140625" style="104" customWidth="1"/>
    <col min="8462" max="8462" width="27" style="104" customWidth="1"/>
    <col min="8463" max="8463" width="7.42578125" style="104" customWidth="1"/>
    <col min="8464" max="8713" width="11.42578125" style="104"/>
    <col min="8714" max="8714" width="47.5703125" style="104" customWidth="1"/>
    <col min="8715" max="8715" width="28.42578125" style="104" bestFit="1" customWidth="1"/>
    <col min="8716" max="8716" width="24" style="104" bestFit="1" customWidth="1"/>
    <col min="8717" max="8717" width="30.140625" style="104" customWidth="1"/>
    <col min="8718" max="8718" width="27" style="104" customWidth="1"/>
    <col min="8719" max="8719" width="7.42578125" style="104" customWidth="1"/>
    <col min="8720" max="8969" width="11.42578125" style="104"/>
    <col min="8970" max="8970" width="47.5703125" style="104" customWidth="1"/>
    <col min="8971" max="8971" width="28.42578125" style="104" bestFit="1" customWidth="1"/>
    <col min="8972" max="8972" width="24" style="104" bestFit="1" customWidth="1"/>
    <col min="8973" max="8973" width="30.140625" style="104" customWidth="1"/>
    <col min="8974" max="8974" width="27" style="104" customWidth="1"/>
    <col min="8975" max="8975" width="7.42578125" style="104" customWidth="1"/>
    <col min="8976" max="9225" width="11.42578125" style="104"/>
    <col min="9226" max="9226" width="47.5703125" style="104" customWidth="1"/>
    <col min="9227" max="9227" width="28.42578125" style="104" bestFit="1" customWidth="1"/>
    <col min="9228" max="9228" width="24" style="104" bestFit="1" customWidth="1"/>
    <col min="9229" max="9229" width="30.140625" style="104" customWidth="1"/>
    <col min="9230" max="9230" width="27" style="104" customWidth="1"/>
    <col min="9231" max="9231" width="7.42578125" style="104" customWidth="1"/>
    <col min="9232" max="9481" width="11.42578125" style="104"/>
    <col min="9482" max="9482" width="47.5703125" style="104" customWidth="1"/>
    <col min="9483" max="9483" width="28.42578125" style="104" bestFit="1" customWidth="1"/>
    <col min="9484" max="9484" width="24" style="104" bestFit="1" customWidth="1"/>
    <col min="9485" max="9485" width="30.140625" style="104" customWidth="1"/>
    <col min="9486" max="9486" width="27" style="104" customWidth="1"/>
    <col min="9487" max="9487" width="7.42578125" style="104" customWidth="1"/>
    <col min="9488" max="9737" width="11.42578125" style="104"/>
    <col min="9738" max="9738" width="47.5703125" style="104" customWidth="1"/>
    <col min="9739" max="9739" width="28.42578125" style="104" bestFit="1" customWidth="1"/>
    <col min="9740" max="9740" width="24" style="104" bestFit="1" customWidth="1"/>
    <col min="9741" max="9741" width="30.140625" style="104" customWidth="1"/>
    <col min="9742" max="9742" width="27" style="104" customWidth="1"/>
    <col min="9743" max="9743" width="7.42578125" style="104" customWidth="1"/>
    <col min="9744" max="9993" width="11.42578125" style="104"/>
    <col min="9994" max="9994" width="47.5703125" style="104" customWidth="1"/>
    <col min="9995" max="9995" width="28.42578125" style="104" bestFit="1" customWidth="1"/>
    <col min="9996" max="9996" width="24" style="104" bestFit="1" customWidth="1"/>
    <col min="9997" max="9997" width="30.140625" style="104" customWidth="1"/>
    <col min="9998" max="9998" width="27" style="104" customWidth="1"/>
    <col min="9999" max="9999" width="7.42578125" style="104" customWidth="1"/>
    <col min="10000" max="10249" width="11.42578125" style="104"/>
    <col min="10250" max="10250" width="47.5703125" style="104" customWidth="1"/>
    <col min="10251" max="10251" width="28.42578125" style="104" bestFit="1" customWidth="1"/>
    <col min="10252" max="10252" width="24" style="104" bestFit="1" customWidth="1"/>
    <col min="10253" max="10253" width="30.140625" style="104" customWidth="1"/>
    <col min="10254" max="10254" width="27" style="104" customWidth="1"/>
    <col min="10255" max="10255" width="7.42578125" style="104" customWidth="1"/>
    <col min="10256" max="10505" width="11.42578125" style="104"/>
    <col min="10506" max="10506" width="47.5703125" style="104" customWidth="1"/>
    <col min="10507" max="10507" width="28.42578125" style="104" bestFit="1" customWidth="1"/>
    <col min="10508" max="10508" width="24" style="104" bestFit="1" customWidth="1"/>
    <col min="10509" max="10509" width="30.140625" style="104" customWidth="1"/>
    <col min="10510" max="10510" width="27" style="104" customWidth="1"/>
    <col min="10511" max="10511" width="7.42578125" style="104" customWidth="1"/>
    <col min="10512" max="10761" width="11.42578125" style="104"/>
    <col min="10762" max="10762" width="47.5703125" style="104" customWidth="1"/>
    <col min="10763" max="10763" width="28.42578125" style="104" bestFit="1" customWidth="1"/>
    <col min="10764" max="10764" width="24" style="104" bestFit="1" customWidth="1"/>
    <col min="10765" max="10765" width="30.140625" style="104" customWidth="1"/>
    <col min="10766" max="10766" width="27" style="104" customWidth="1"/>
    <col min="10767" max="10767" width="7.42578125" style="104" customWidth="1"/>
    <col min="10768" max="11017" width="11.42578125" style="104"/>
    <col min="11018" max="11018" width="47.5703125" style="104" customWidth="1"/>
    <col min="11019" max="11019" width="28.42578125" style="104" bestFit="1" customWidth="1"/>
    <col min="11020" max="11020" width="24" style="104" bestFit="1" customWidth="1"/>
    <col min="11021" max="11021" width="30.140625" style="104" customWidth="1"/>
    <col min="11022" max="11022" width="27" style="104" customWidth="1"/>
    <col min="11023" max="11023" width="7.42578125" style="104" customWidth="1"/>
    <col min="11024" max="11273" width="11.42578125" style="104"/>
    <col min="11274" max="11274" width="47.5703125" style="104" customWidth="1"/>
    <col min="11275" max="11275" width="28.42578125" style="104" bestFit="1" customWidth="1"/>
    <col min="11276" max="11276" width="24" style="104" bestFit="1" customWidth="1"/>
    <col min="11277" max="11277" width="30.140625" style="104" customWidth="1"/>
    <col min="11278" max="11278" width="27" style="104" customWidth="1"/>
    <col min="11279" max="11279" width="7.42578125" style="104" customWidth="1"/>
    <col min="11280" max="11529" width="11.42578125" style="104"/>
    <col min="11530" max="11530" width="47.5703125" style="104" customWidth="1"/>
    <col min="11531" max="11531" width="28.42578125" style="104" bestFit="1" customWidth="1"/>
    <col min="11532" max="11532" width="24" style="104" bestFit="1" customWidth="1"/>
    <col min="11533" max="11533" width="30.140625" style="104" customWidth="1"/>
    <col min="11534" max="11534" width="27" style="104" customWidth="1"/>
    <col min="11535" max="11535" width="7.42578125" style="104" customWidth="1"/>
    <col min="11536" max="11785" width="11.42578125" style="104"/>
    <col min="11786" max="11786" width="47.5703125" style="104" customWidth="1"/>
    <col min="11787" max="11787" width="28.42578125" style="104" bestFit="1" customWidth="1"/>
    <col min="11788" max="11788" width="24" style="104" bestFit="1" customWidth="1"/>
    <col min="11789" max="11789" width="30.140625" style="104" customWidth="1"/>
    <col min="11790" max="11790" width="27" style="104" customWidth="1"/>
    <col min="11791" max="11791" width="7.42578125" style="104" customWidth="1"/>
    <col min="11792" max="12041" width="11.42578125" style="104"/>
    <col min="12042" max="12042" width="47.5703125" style="104" customWidth="1"/>
    <col min="12043" max="12043" width="28.42578125" style="104" bestFit="1" customWidth="1"/>
    <col min="12044" max="12044" width="24" style="104" bestFit="1" customWidth="1"/>
    <col min="12045" max="12045" width="30.140625" style="104" customWidth="1"/>
    <col min="12046" max="12046" width="27" style="104" customWidth="1"/>
    <col min="12047" max="12047" width="7.42578125" style="104" customWidth="1"/>
    <col min="12048" max="12297" width="11.42578125" style="104"/>
    <col min="12298" max="12298" width="47.5703125" style="104" customWidth="1"/>
    <col min="12299" max="12299" width="28.42578125" style="104" bestFit="1" customWidth="1"/>
    <col min="12300" max="12300" width="24" style="104" bestFit="1" customWidth="1"/>
    <col min="12301" max="12301" width="30.140625" style="104" customWidth="1"/>
    <col min="12302" max="12302" width="27" style="104" customWidth="1"/>
    <col min="12303" max="12303" width="7.42578125" style="104" customWidth="1"/>
    <col min="12304" max="12553" width="11.42578125" style="104"/>
    <col min="12554" max="12554" width="47.5703125" style="104" customWidth="1"/>
    <col min="12555" max="12555" width="28.42578125" style="104" bestFit="1" customWidth="1"/>
    <col min="12556" max="12556" width="24" style="104" bestFit="1" customWidth="1"/>
    <col min="12557" max="12557" width="30.140625" style="104" customWidth="1"/>
    <col min="12558" max="12558" width="27" style="104" customWidth="1"/>
    <col min="12559" max="12559" width="7.42578125" style="104" customWidth="1"/>
    <col min="12560" max="12809" width="11.42578125" style="104"/>
    <col min="12810" max="12810" width="47.5703125" style="104" customWidth="1"/>
    <col min="12811" max="12811" width="28.42578125" style="104" bestFit="1" customWidth="1"/>
    <col min="12812" max="12812" width="24" style="104" bestFit="1" customWidth="1"/>
    <col min="12813" max="12813" width="30.140625" style="104" customWidth="1"/>
    <col min="12814" max="12814" width="27" style="104" customWidth="1"/>
    <col min="12815" max="12815" width="7.42578125" style="104" customWidth="1"/>
    <col min="12816" max="13065" width="11.42578125" style="104"/>
    <col min="13066" max="13066" width="47.5703125" style="104" customWidth="1"/>
    <col min="13067" max="13067" width="28.42578125" style="104" bestFit="1" customWidth="1"/>
    <col min="13068" max="13068" width="24" style="104" bestFit="1" customWidth="1"/>
    <col min="13069" max="13069" width="30.140625" style="104" customWidth="1"/>
    <col min="13070" max="13070" width="27" style="104" customWidth="1"/>
    <col min="13071" max="13071" width="7.42578125" style="104" customWidth="1"/>
    <col min="13072" max="13321" width="11.42578125" style="104"/>
    <col min="13322" max="13322" width="47.5703125" style="104" customWidth="1"/>
    <col min="13323" max="13323" width="28.42578125" style="104" bestFit="1" customWidth="1"/>
    <col min="13324" max="13324" width="24" style="104" bestFit="1" customWidth="1"/>
    <col min="13325" max="13325" width="30.140625" style="104" customWidth="1"/>
    <col min="13326" max="13326" width="27" style="104" customWidth="1"/>
    <col min="13327" max="13327" width="7.42578125" style="104" customWidth="1"/>
    <col min="13328" max="13577" width="11.42578125" style="104"/>
    <col min="13578" max="13578" width="47.5703125" style="104" customWidth="1"/>
    <col min="13579" max="13579" width="28.42578125" style="104" bestFit="1" customWidth="1"/>
    <col min="13580" max="13580" width="24" style="104" bestFit="1" customWidth="1"/>
    <col min="13581" max="13581" width="30.140625" style="104" customWidth="1"/>
    <col min="13582" max="13582" width="27" style="104" customWidth="1"/>
    <col min="13583" max="13583" width="7.42578125" style="104" customWidth="1"/>
    <col min="13584" max="13833" width="11.42578125" style="104"/>
    <col min="13834" max="13834" width="47.5703125" style="104" customWidth="1"/>
    <col min="13835" max="13835" width="28.42578125" style="104" bestFit="1" customWidth="1"/>
    <col min="13836" max="13836" width="24" style="104" bestFit="1" customWidth="1"/>
    <col min="13837" max="13837" width="30.140625" style="104" customWidth="1"/>
    <col min="13838" max="13838" width="27" style="104" customWidth="1"/>
    <col min="13839" max="13839" width="7.42578125" style="104" customWidth="1"/>
    <col min="13840" max="14089" width="11.42578125" style="104"/>
    <col min="14090" max="14090" width="47.5703125" style="104" customWidth="1"/>
    <col min="14091" max="14091" width="28.42578125" style="104" bestFit="1" customWidth="1"/>
    <col min="14092" max="14092" width="24" style="104" bestFit="1" customWidth="1"/>
    <col min="14093" max="14093" width="30.140625" style="104" customWidth="1"/>
    <col min="14094" max="14094" width="27" style="104" customWidth="1"/>
    <col min="14095" max="14095" width="7.42578125" style="104" customWidth="1"/>
    <col min="14096" max="14345" width="11.42578125" style="104"/>
    <col min="14346" max="14346" width="47.5703125" style="104" customWidth="1"/>
    <col min="14347" max="14347" width="28.42578125" style="104" bestFit="1" customWidth="1"/>
    <col min="14348" max="14348" width="24" style="104" bestFit="1" customWidth="1"/>
    <col min="14349" max="14349" width="30.140625" style="104" customWidth="1"/>
    <col min="14350" max="14350" width="27" style="104" customWidth="1"/>
    <col min="14351" max="14351" width="7.42578125" style="104" customWidth="1"/>
    <col min="14352" max="14601" width="11.42578125" style="104"/>
    <col min="14602" max="14602" width="47.5703125" style="104" customWidth="1"/>
    <col min="14603" max="14603" width="28.42578125" style="104" bestFit="1" customWidth="1"/>
    <col min="14604" max="14604" width="24" style="104" bestFit="1" customWidth="1"/>
    <col min="14605" max="14605" width="30.140625" style="104" customWidth="1"/>
    <col min="14606" max="14606" width="27" style="104" customWidth="1"/>
    <col min="14607" max="14607" width="7.42578125" style="104" customWidth="1"/>
    <col min="14608" max="14857" width="11.42578125" style="104"/>
    <col min="14858" max="14858" width="47.5703125" style="104" customWidth="1"/>
    <col min="14859" max="14859" width="28.42578125" style="104" bestFit="1" customWidth="1"/>
    <col min="14860" max="14860" width="24" style="104" bestFit="1" customWidth="1"/>
    <col min="14861" max="14861" width="30.140625" style="104" customWidth="1"/>
    <col min="14862" max="14862" width="27" style="104" customWidth="1"/>
    <col min="14863" max="14863" width="7.42578125" style="104" customWidth="1"/>
    <col min="14864" max="15113" width="11.42578125" style="104"/>
    <col min="15114" max="15114" width="47.5703125" style="104" customWidth="1"/>
    <col min="15115" max="15115" width="28.42578125" style="104" bestFit="1" customWidth="1"/>
    <col min="15116" max="15116" width="24" style="104" bestFit="1" customWidth="1"/>
    <col min="15117" max="15117" width="30.140625" style="104" customWidth="1"/>
    <col min="15118" max="15118" width="27" style="104" customWidth="1"/>
    <col min="15119" max="15119" width="7.42578125" style="104" customWidth="1"/>
    <col min="15120" max="15369" width="11.42578125" style="104"/>
    <col min="15370" max="15370" width="47.5703125" style="104" customWidth="1"/>
    <col min="15371" max="15371" width="28.42578125" style="104" bestFit="1" customWidth="1"/>
    <col min="15372" max="15372" width="24" style="104" bestFit="1" customWidth="1"/>
    <col min="15373" max="15373" width="30.140625" style="104" customWidth="1"/>
    <col min="15374" max="15374" width="27" style="104" customWidth="1"/>
    <col min="15375" max="15375" width="7.42578125" style="104" customWidth="1"/>
    <col min="15376" max="15625" width="11.42578125" style="104"/>
    <col min="15626" max="15626" width="47.5703125" style="104" customWidth="1"/>
    <col min="15627" max="15627" width="28.42578125" style="104" bestFit="1" customWidth="1"/>
    <col min="15628" max="15628" width="24" style="104" bestFit="1" customWidth="1"/>
    <col min="15629" max="15629" width="30.140625" style="104" customWidth="1"/>
    <col min="15630" max="15630" width="27" style="104" customWidth="1"/>
    <col min="15631" max="15631" width="7.42578125" style="104" customWidth="1"/>
    <col min="15632" max="15881" width="11.42578125" style="104"/>
    <col min="15882" max="15882" width="47.5703125" style="104" customWidth="1"/>
    <col min="15883" max="15883" width="28.42578125" style="104" bestFit="1" customWidth="1"/>
    <col min="15884" max="15884" width="24" style="104" bestFit="1" customWidth="1"/>
    <col min="15885" max="15885" width="30.140625" style="104" customWidth="1"/>
    <col min="15886" max="15886" width="27" style="104" customWidth="1"/>
    <col min="15887" max="15887" width="7.42578125" style="104" customWidth="1"/>
    <col min="15888" max="16137" width="11.42578125" style="104"/>
    <col min="16138" max="16138" width="47.5703125" style="104" customWidth="1"/>
    <col min="16139" max="16139" width="28.42578125" style="104" bestFit="1" customWidth="1"/>
    <col min="16140" max="16140" width="24" style="104" bestFit="1" customWidth="1"/>
    <col min="16141" max="16141" width="30.140625" style="104" customWidth="1"/>
    <col min="16142" max="16142" width="27" style="104" customWidth="1"/>
    <col min="16143" max="16143" width="7.42578125" style="104" customWidth="1"/>
    <col min="16144" max="16384" width="11.42578125" style="104"/>
  </cols>
  <sheetData>
    <row r="1" spans="1:19" s="348" customFormat="1">
      <c r="A1" s="708" t="s">
        <v>1962</v>
      </c>
      <c r="B1" s="738"/>
      <c r="C1" s="709"/>
      <c r="D1" s="750" t="s">
        <v>487</v>
      </c>
      <c r="E1" s="736"/>
      <c r="F1" s="737"/>
      <c r="G1" s="737"/>
      <c r="H1" s="737"/>
      <c r="I1" s="737"/>
      <c r="J1" s="737"/>
    </row>
    <row r="2" spans="1:19" s="348" customFormat="1" ht="0.6" customHeight="1">
      <c r="A2" s="739"/>
      <c r="B2" s="710"/>
      <c r="C2" s="710"/>
      <c r="D2" s="711"/>
      <c r="E2" s="711"/>
      <c r="F2" s="737"/>
      <c r="G2" s="737"/>
      <c r="H2" s="737"/>
      <c r="I2" s="737"/>
      <c r="J2" s="737"/>
    </row>
    <row r="3" spans="1:19" s="348" customFormat="1" ht="12" customHeight="1">
      <c r="A3" s="740" t="s">
        <v>178</v>
      </c>
      <c r="B3" s="741">
        <f>'AF100'!C3</f>
        <v>0</v>
      </c>
      <c r="C3" s="710"/>
      <c r="D3" s="711"/>
      <c r="E3" s="711"/>
      <c r="F3" s="737"/>
      <c r="G3" s="737"/>
      <c r="H3" s="737"/>
      <c r="I3" s="737"/>
      <c r="J3" s="737"/>
    </row>
    <row r="4" spans="1:19" s="348" customFormat="1" ht="12" customHeight="1">
      <c r="A4" s="740" t="s">
        <v>852</v>
      </c>
      <c r="B4" s="741">
        <f>'AF100'!C4</f>
        <v>0</v>
      </c>
      <c r="C4" s="710"/>
      <c r="D4" s="711"/>
      <c r="E4" s="711"/>
      <c r="F4" s="737"/>
      <c r="G4" s="737"/>
      <c r="H4" s="737"/>
      <c r="I4" s="737"/>
      <c r="J4" s="737"/>
    </row>
    <row r="5" spans="1:19" s="348" customFormat="1" ht="12" customHeight="1">
      <c r="A5" s="740" t="s">
        <v>252</v>
      </c>
      <c r="B5" s="741">
        <f>'AF100'!C5</f>
        <v>0</v>
      </c>
      <c r="C5" s="710"/>
      <c r="D5" s="711"/>
      <c r="E5" s="711"/>
      <c r="F5" s="737"/>
      <c r="G5" s="737"/>
      <c r="H5" s="737"/>
      <c r="I5" s="737"/>
      <c r="J5" s="737"/>
    </row>
    <row r="6" spans="1:19" s="348" customFormat="1" ht="14.1" customHeight="1">
      <c r="A6" s="740" t="s">
        <v>853</v>
      </c>
      <c r="B6" s="742">
        <f>'AF100'!C6</f>
        <v>0</v>
      </c>
      <c r="C6" s="710"/>
      <c r="D6" s="711"/>
      <c r="E6" s="711"/>
      <c r="F6" s="737"/>
      <c r="G6" s="737"/>
      <c r="H6" s="737"/>
      <c r="I6" s="737"/>
      <c r="J6" s="737"/>
    </row>
    <row r="7" spans="1:19" s="42" customFormat="1" ht="16.5" thickBot="1">
      <c r="A7" s="173" t="s">
        <v>1949</v>
      </c>
      <c r="B7" s="131"/>
      <c r="C7" s="130"/>
      <c r="D7" s="130"/>
      <c r="E7" s="141"/>
    </row>
    <row r="8" spans="1:19" ht="48.75">
      <c r="A8" s="222" t="s">
        <v>2183</v>
      </c>
      <c r="B8" s="223" t="s">
        <v>869</v>
      </c>
      <c r="C8" s="224" t="s">
        <v>654</v>
      </c>
      <c r="D8" s="196" t="s">
        <v>303</v>
      </c>
      <c r="E8" s="134"/>
      <c r="F8" s="134"/>
      <c r="G8" s="134"/>
      <c r="H8" s="134"/>
      <c r="I8" s="134"/>
      <c r="J8" s="134"/>
      <c r="K8" s="134"/>
      <c r="L8" s="134"/>
      <c r="M8" s="134"/>
      <c r="N8" s="134"/>
      <c r="O8" s="134"/>
      <c r="P8" s="134"/>
      <c r="Q8" s="134"/>
      <c r="R8" s="134"/>
      <c r="S8" s="134"/>
    </row>
    <row r="9" spans="1:19">
      <c r="A9" s="192">
        <v>1</v>
      </c>
      <c r="B9" s="160" t="s">
        <v>141</v>
      </c>
      <c r="C9" s="545"/>
      <c r="D9" s="225" t="e">
        <f>C9/$C$17</f>
        <v>#DIV/0!</v>
      </c>
      <c r="E9" s="136"/>
      <c r="F9" s="136"/>
      <c r="G9" s="134"/>
      <c r="H9" s="134"/>
      <c r="I9" s="134"/>
      <c r="J9" s="134"/>
      <c r="K9" s="134"/>
      <c r="L9" s="134"/>
      <c r="M9" s="134"/>
      <c r="N9" s="134"/>
      <c r="O9" s="134"/>
      <c r="P9" s="134"/>
      <c r="Q9" s="134"/>
      <c r="R9" s="134"/>
      <c r="S9" s="134"/>
    </row>
    <row r="10" spans="1:19">
      <c r="A10" s="192">
        <v>2</v>
      </c>
      <c r="B10" s="160" t="s">
        <v>872</v>
      </c>
      <c r="C10" s="545"/>
      <c r="D10" s="225" t="e">
        <f t="shared" ref="D10:D20" si="0">C10/$C$17</f>
        <v>#DIV/0!</v>
      </c>
      <c r="E10" s="136"/>
      <c r="F10" s="136"/>
      <c r="G10" s="134"/>
      <c r="H10" s="134"/>
      <c r="I10" s="134"/>
      <c r="J10" s="134"/>
      <c r="K10" s="134"/>
      <c r="L10" s="134"/>
      <c r="M10" s="134"/>
      <c r="N10" s="134"/>
      <c r="O10" s="134"/>
      <c r="P10" s="134"/>
      <c r="Q10" s="134"/>
      <c r="R10" s="134"/>
      <c r="S10" s="134"/>
    </row>
    <row r="11" spans="1:19">
      <c r="A11" s="192">
        <v>3</v>
      </c>
      <c r="B11" s="160" t="s">
        <v>873</v>
      </c>
      <c r="C11" s="545"/>
      <c r="D11" s="225" t="e">
        <f t="shared" si="0"/>
        <v>#DIV/0!</v>
      </c>
      <c r="E11" s="136"/>
      <c r="F11" s="136"/>
      <c r="G11" s="134"/>
      <c r="H11" s="134"/>
      <c r="I11" s="134"/>
      <c r="J11" s="134"/>
      <c r="K11" s="134"/>
      <c r="L11" s="134"/>
      <c r="M11" s="134"/>
      <c r="N11" s="134"/>
      <c r="O11" s="134"/>
      <c r="P11" s="134"/>
      <c r="Q11" s="134"/>
      <c r="R11" s="134"/>
      <c r="S11" s="134"/>
    </row>
    <row r="12" spans="1:19">
      <c r="A12" s="192">
        <v>4</v>
      </c>
      <c r="B12" s="160" t="s">
        <v>136</v>
      </c>
      <c r="C12" s="545"/>
      <c r="D12" s="225" t="e">
        <f t="shared" si="0"/>
        <v>#DIV/0!</v>
      </c>
      <c r="E12" s="136"/>
      <c r="F12" s="136"/>
      <c r="G12" s="134"/>
      <c r="H12" s="134"/>
      <c r="I12" s="134"/>
      <c r="J12" s="134"/>
      <c r="K12" s="134"/>
      <c r="L12" s="134"/>
      <c r="M12" s="134"/>
      <c r="N12" s="134"/>
      <c r="O12" s="134"/>
      <c r="P12" s="134"/>
      <c r="Q12" s="134"/>
      <c r="R12" s="134"/>
      <c r="S12" s="134"/>
    </row>
    <row r="13" spans="1:19">
      <c r="A13" s="192">
        <v>5</v>
      </c>
      <c r="B13" s="160" t="s">
        <v>118</v>
      </c>
      <c r="C13" s="545"/>
      <c r="D13" s="225" t="e">
        <f t="shared" si="0"/>
        <v>#DIV/0!</v>
      </c>
      <c r="E13" s="136"/>
      <c r="F13" s="136"/>
      <c r="G13" s="134"/>
      <c r="H13" s="134"/>
      <c r="I13" s="134"/>
      <c r="J13" s="134"/>
      <c r="K13" s="134"/>
      <c r="L13" s="134"/>
      <c r="M13" s="134"/>
      <c r="N13" s="134"/>
      <c r="O13" s="134"/>
      <c r="P13" s="134"/>
      <c r="Q13" s="134"/>
      <c r="R13" s="134"/>
      <c r="S13" s="134"/>
    </row>
    <row r="14" spans="1:19">
      <c r="A14" s="192">
        <v>6</v>
      </c>
      <c r="B14" s="160" t="s">
        <v>137</v>
      </c>
      <c r="C14" s="545"/>
      <c r="D14" s="225" t="e">
        <f t="shared" si="0"/>
        <v>#DIV/0!</v>
      </c>
      <c r="E14" s="136"/>
      <c r="F14" s="136"/>
      <c r="G14" s="134"/>
      <c r="H14" s="134"/>
      <c r="I14" s="134"/>
      <c r="J14" s="134"/>
      <c r="K14" s="134"/>
      <c r="L14" s="134"/>
      <c r="M14" s="134"/>
      <c r="N14" s="134"/>
      <c r="O14" s="134"/>
      <c r="P14" s="134"/>
      <c r="Q14" s="134"/>
      <c r="R14" s="134"/>
      <c r="S14" s="134"/>
    </row>
    <row r="15" spans="1:19">
      <c r="A15" s="192">
        <v>7</v>
      </c>
      <c r="B15" s="160" t="s">
        <v>2089</v>
      </c>
      <c r="C15" s="545"/>
      <c r="D15" s="225" t="e">
        <f t="shared" si="0"/>
        <v>#DIV/0!</v>
      </c>
      <c r="E15" s="136"/>
      <c r="F15" s="136"/>
      <c r="G15" s="134"/>
      <c r="H15" s="134"/>
      <c r="I15" s="134"/>
      <c r="J15" s="134"/>
      <c r="K15" s="134"/>
      <c r="L15" s="134"/>
      <c r="M15" s="134"/>
      <c r="N15" s="134"/>
      <c r="O15" s="134"/>
      <c r="P15" s="134"/>
      <c r="Q15" s="134"/>
      <c r="R15" s="134"/>
      <c r="S15" s="134"/>
    </row>
    <row r="16" spans="1:19">
      <c r="A16" s="192">
        <v>8</v>
      </c>
      <c r="B16" s="160" t="s">
        <v>468</v>
      </c>
      <c r="C16" s="545"/>
      <c r="D16" s="225" t="e">
        <f t="shared" si="0"/>
        <v>#DIV/0!</v>
      </c>
      <c r="E16" s="136"/>
      <c r="F16" s="136"/>
      <c r="G16" s="134"/>
      <c r="H16" s="134"/>
      <c r="I16" s="134"/>
      <c r="J16" s="134"/>
      <c r="K16" s="134"/>
      <c r="L16" s="134"/>
      <c r="M16" s="134"/>
      <c r="N16" s="134"/>
      <c r="O16" s="134"/>
      <c r="P16" s="134"/>
      <c r="Q16" s="134"/>
      <c r="R16" s="134"/>
      <c r="S16" s="134"/>
    </row>
    <row r="17" spans="1:31">
      <c r="A17" s="192">
        <v>9</v>
      </c>
      <c r="B17" s="212" t="s">
        <v>2090</v>
      </c>
      <c r="C17" s="423">
        <f>SUM(C9:C16)</f>
        <v>0</v>
      </c>
      <c r="D17" s="225" t="e">
        <f t="shared" si="0"/>
        <v>#DIV/0!</v>
      </c>
      <c r="E17" s="136"/>
      <c r="F17" s="136"/>
      <c r="G17" s="134"/>
      <c r="H17" s="134"/>
      <c r="I17" s="134"/>
      <c r="J17" s="134"/>
      <c r="K17" s="134"/>
      <c r="L17" s="134"/>
      <c r="M17" s="134"/>
      <c r="N17" s="134"/>
      <c r="O17" s="134"/>
      <c r="P17" s="134"/>
      <c r="Q17" s="134"/>
      <c r="R17" s="134"/>
      <c r="S17" s="134"/>
    </row>
    <row r="18" spans="1:31">
      <c r="A18" s="192">
        <v>10</v>
      </c>
      <c r="B18" s="166" t="s">
        <v>304</v>
      </c>
      <c r="C18" s="545"/>
      <c r="D18" s="225" t="e">
        <f t="shared" si="0"/>
        <v>#DIV/0!</v>
      </c>
      <c r="E18" s="136"/>
      <c r="F18" s="136"/>
      <c r="G18" s="134"/>
      <c r="H18" s="134"/>
      <c r="I18" s="134"/>
      <c r="J18" s="134"/>
      <c r="K18" s="134"/>
      <c r="L18" s="134"/>
      <c r="M18" s="134"/>
      <c r="N18" s="134"/>
      <c r="O18" s="134"/>
      <c r="P18" s="134"/>
      <c r="Q18" s="134"/>
      <c r="R18" s="134"/>
      <c r="S18" s="134"/>
    </row>
    <row r="19" spans="1:31">
      <c r="A19" s="192">
        <v>11</v>
      </c>
      <c r="B19" s="673" t="s">
        <v>2203</v>
      </c>
      <c r="C19" s="676"/>
      <c r="D19" s="225" t="e">
        <f t="shared" si="0"/>
        <v>#DIV/0!</v>
      </c>
      <c r="E19" s="136"/>
      <c r="F19" s="136"/>
      <c r="G19" s="134"/>
      <c r="H19" s="134"/>
      <c r="I19" s="134"/>
      <c r="J19" s="134"/>
      <c r="K19" s="134"/>
      <c r="L19" s="134"/>
      <c r="M19" s="134"/>
      <c r="N19" s="134"/>
      <c r="O19" s="134"/>
      <c r="P19" s="134"/>
      <c r="Q19" s="134"/>
      <c r="R19" s="134"/>
      <c r="S19" s="134"/>
    </row>
    <row r="20" spans="1:31" ht="16.5" customHeight="1" thickBot="1">
      <c r="A20" s="193">
        <v>12</v>
      </c>
      <c r="B20" s="674" t="s">
        <v>305</v>
      </c>
      <c r="C20" s="675">
        <f>C17-C18-C19</f>
        <v>0</v>
      </c>
      <c r="D20" s="226" t="e">
        <f t="shared" si="0"/>
        <v>#DIV/0!</v>
      </c>
      <c r="E20" s="136"/>
      <c r="F20" s="136"/>
      <c r="G20" s="134"/>
      <c r="H20" s="134"/>
      <c r="I20" s="134"/>
      <c r="J20" s="134"/>
      <c r="K20" s="134"/>
      <c r="L20" s="134"/>
      <c r="M20" s="134"/>
      <c r="N20" s="134"/>
      <c r="O20" s="134"/>
      <c r="P20" s="134"/>
      <c r="Q20" s="134"/>
      <c r="R20" s="134"/>
      <c r="S20" s="134"/>
    </row>
    <row r="21" spans="1:31" ht="27.6" customHeight="1" thickBot="1">
      <c r="A21" s="135" t="s">
        <v>2153</v>
      </c>
      <c r="B21" s="227"/>
      <c r="C21" s="136"/>
      <c r="D21" s="136"/>
      <c r="E21" s="134"/>
      <c r="F21" s="136"/>
      <c r="G21" s="137"/>
      <c r="H21" s="134"/>
      <c r="I21" s="134"/>
      <c r="J21" s="134"/>
      <c r="K21" s="134"/>
      <c r="L21" s="134"/>
      <c r="M21" s="134"/>
      <c r="N21" s="134"/>
      <c r="O21" s="134"/>
      <c r="P21" s="134"/>
      <c r="Q21" s="134"/>
      <c r="R21" s="134"/>
      <c r="S21" s="134"/>
    </row>
    <row r="22" spans="1:31" ht="16.5" customHeight="1">
      <c r="A22" s="233"/>
      <c r="B22" s="234"/>
      <c r="C22" s="234" t="s">
        <v>2185</v>
      </c>
      <c r="D22" s="234"/>
      <c r="E22" s="234"/>
      <c r="F22" s="234"/>
      <c r="G22" s="234"/>
      <c r="H22" s="234"/>
      <c r="I22" s="234"/>
      <c r="J22" s="206"/>
      <c r="K22" s="134"/>
      <c r="L22" s="134"/>
      <c r="M22" s="134"/>
      <c r="N22" s="134"/>
      <c r="O22" s="134"/>
      <c r="P22" s="134"/>
      <c r="Q22" s="134"/>
      <c r="R22" s="134"/>
      <c r="S22" s="134"/>
    </row>
    <row r="23" spans="1:31" ht="16.5" customHeight="1">
      <c r="A23" s="235" t="s">
        <v>111</v>
      </c>
      <c r="B23" s="158" t="s">
        <v>3</v>
      </c>
      <c r="C23" s="817" t="s">
        <v>265</v>
      </c>
      <c r="D23" s="817"/>
      <c r="E23" s="817"/>
      <c r="F23" s="817" t="s">
        <v>266</v>
      </c>
      <c r="G23" s="817"/>
      <c r="H23" s="817"/>
      <c r="I23" s="158" t="s">
        <v>158</v>
      </c>
      <c r="J23" s="236" t="s">
        <v>321</v>
      </c>
      <c r="K23" s="134"/>
      <c r="L23" s="134"/>
      <c r="M23" s="134"/>
      <c r="N23" s="134"/>
      <c r="O23" s="134"/>
      <c r="P23" s="134"/>
      <c r="Q23" s="134"/>
      <c r="R23" s="134"/>
      <c r="S23" s="134"/>
    </row>
    <row r="24" spans="1:31" ht="16.5" customHeight="1">
      <c r="A24" s="253"/>
      <c r="B24" s="165"/>
      <c r="C24" s="165" t="s">
        <v>1963</v>
      </c>
      <c r="D24" s="165" t="s">
        <v>306</v>
      </c>
      <c r="E24" s="165" t="s">
        <v>1964</v>
      </c>
      <c r="F24" s="165" t="s">
        <v>1963</v>
      </c>
      <c r="G24" s="165" t="s">
        <v>306</v>
      </c>
      <c r="H24" s="165" t="s">
        <v>1965</v>
      </c>
      <c r="I24" s="165"/>
      <c r="J24" s="238"/>
      <c r="K24" s="134"/>
      <c r="L24" s="134"/>
      <c r="M24" s="134"/>
      <c r="N24" s="134"/>
      <c r="O24" s="134"/>
      <c r="P24" s="134"/>
      <c r="Q24" s="134"/>
      <c r="R24" s="134"/>
      <c r="S24" s="134"/>
    </row>
    <row r="25" spans="1:31" ht="26.25" customHeight="1">
      <c r="A25" s="254"/>
      <c r="B25" s="213" t="s">
        <v>267</v>
      </c>
      <c r="C25" s="421">
        <f>SUM(C26:C32)</f>
        <v>0</v>
      </c>
      <c r="D25" s="421">
        <f t="shared" ref="D25" si="1">SUM(D26:D32)</f>
        <v>0</v>
      </c>
      <c r="E25" s="421">
        <f>C25+D25</f>
        <v>0</v>
      </c>
      <c r="F25" s="421">
        <f>SUM(F26:F32)</f>
        <v>0</v>
      </c>
      <c r="G25" s="421">
        <f>SUM(G26:G32)</f>
        <v>0</v>
      </c>
      <c r="H25" s="421">
        <f>F25+G25</f>
        <v>0</v>
      </c>
      <c r="I25" s="421">
        <f>E25+H25</f>
        <v>0</v>
      </c>
      <c r="J25" s="228"/>
      <c r="K25" s="138"/>
      <c r="L25" s="138"/>
      <c r="M25" s="134"/>
      <c r="N25" s="134"/>
      <c r="O25" s="134"/>
      <c r="P25" s="134"/>
      <c r="Q25" s="134"/>
      <c r="R25" s="134"/>
      <c r="S25" s="134"/>
      <c r="U25" s="103"/>
      <c r="V25" s="103"/>
      <c r="W25" s="103"/>
      <c r="Y25" s="103"/>
      <c r="AA25" s="103"/>
      <c r="AB25" s="103"/>
      <c r="AC25" s="103"/>
      <c r="AE25" s="103"/>
    </row>
    <row r="26" spans="1:31" ht="16.5" customHeight="1">
      <c r="A26" s="255"/>
      <c r="B26" s="229" t="s">
        <v>322</v>
      </c>
      <c r="C26" s="425"/>
      <c r="D26" s="425"/>
      <c r="E26" s="421">
        <f t="shared" ref="E26:E89" si="2">C26+D26</f>
        <v>0</v>
      </c>
      <c r="F26" s="545"/>
      <c r="G26" s="545"/>
      <c r="H26" s="421">
        <f t="shared" ref="H26:H89" si="3">F26+G26</f>
        <v>0</v>
      </c>
      <c r="I26" s="421">
        <f t="shared" ref="I26:I89" si="4">E26+H26</f>
        <v>0</v>
      </c>
      <c r="J26" s="240"/>
      <c r="K26" s="138"/>
      <c r="L26" s="138"/>
      <c r="M26" s="134"/>
      <c r="N26" s="134"/>
      <c r="O26" s="134"/>
      <c r="P26" s="134"/>
      <c r="Q26" s="134"/>
      <c r="R26" s="134"/>
      <c r="S26" s="134"/>
      <c r="U26" s="103"/>
      <c r="V26" s="103"/>
      <c r="W26" s="103"/>
      <c r="Y26" s="103"/>
      <c r="AA26" s="103"/>
      <c r="AB26" s="103"/>
      <c r="AC26" s="103"/>
      <c r="AE26" s="103"/>
    </row>
    <row r="27" spans="1:31" ht="16.5" customHeight="1">
      <c r="A27" s="255"/>
      <c r="B27" s="229" t="s">
        <v>323</v>
      </c>
      <c r="C27" s="425"/>
      <c r="D27" s="425"/>
      <c r="E27" s="421">
        <f t="shared" si="2"/>
        <v>0</v>
      </c>
      <c r="F27" s="545"/>
      <c r="G27" s="545"/>
      <c r="H27" s="421">
        <f t="shared" si="3"/>
        <v>0</v>
      </c>
      <c r="I27" s="421">
        <f t="shared" si="4"/>
        <v>0</v>
      </c>
      <c r="J27" s="240"/>
      <c r="K27" s="138"/>
      <c r="L27" s="138"/>
      <c r="M27" s="134"/>
      <c r="N27" s="134"/>
      <c r="O27" s="134"/>
      <c r="P27" s="134"/>
      <c r="Q27" s="134"/>
      <c r="R27" s="134"/>
      <c r="S27" s="134"/>
      <c r="U27" s="103"/>
      <c r="V27" s="103"/>
      <c r="W27" s="103"/>
      <c r="Y27" s="103"/>
      <c r="AA27" s="103"/>
      <c r="AB27" s="103"/>
      <c r="AC27" s="103"/>
      <c r="AE27" s="103"/>
    </row>
    <row r="28" spans="1:31" ht="16.5" customHeight="1">
      <c r="A28" s="255"/>
      <c r="B28" s="229" t="s">
        <v>324</v>
      </c>
      <c r="C28" s="425"/>
      <c r="D28" s="425"/>
      <c r="E28" s="421">
        <f t="shared" si="2"/>
        <v>0</v>
      </c>
      <c r="F28" s="545"/>
      <c r="G28" s="545"/>
      <c r="H28" s="421">
        <f t="shared" si="3"/>
        <v>0</v>
      </c>
      <c r="I28" s="421">
        <f t="shared" si="4"/>
        <v>0</v>
      </c>
      <c r="J28" s="240"/>
      <c r="K28" s="138"/>
      <c r="L28" s="138"/>
      <c r="M28" s="134"/>
      <c r="N28" s="134"/>
      <c r="O28" s="134"/>
      <c r="P28" s="134"/>
      <c r="Q28" s="134"/>
      <c r="R28" s="134"/>
      <c r="S28" s="134"/>
      <c r="U28" s="103"/>
      <c r="V28" s="103"/>
      <c r="W28" s="103"/>
      <c r="Y28" s="103"/>
      <c r="AA28" s="103"/>
      <c r="AB28" s="103"/>
      <c r="AC28" s="103"/>
      <c r="AE28" s="103"/>
    </row>
    <row r="29" spans="1:31" ht="16.5" customHeight="1">
      <c r="A29" s="255"/>
      <c r="B29" s="229" t="s">
        <v>325</v>
      </c>
      <c r="C29" s="425"/>
      <c r="D29" s="425"/>
      <c r="E29" s="421">
        <f t="shared" si="2"/>
        <v>0</v>
      </c>
      <c r="F29" s="545"/>
      <c r="G29" s="545"/>
      <c r="H29" s="421">
        <f t="shared" si="3"/>
        <v>0</v>
      </c>
      <c r="I29" s="421">
        <f t="shared" si="4"/>
        <v>0</v>
      </c>
      <c r="J29" s="240"/>
      <c r="K29" s="138"/>
      <c r="L29" s="138"/>
      <c r="M29" s="134"/>
      <c r="N29" s="134"/>
      <c r="O29" s="134"/>
      <c r="P29" s="134"/>
      <c r="Q29" s="134"/>
      <c r="R29" s="134"/>
      <c r="S29" s="134"/>
      <c r="U29" s="103"/>
      <c r="V29" s="103"/>
      <c r="W29" s="103"/>
      <c r="Y29" s="103"/>
      <c r="AA29" s="103"/>
      <c r="AB29" s="103"/>
      <c r="AC29" s="103"/>
      <c r="AE29" s="103"/>
    </row>
    <row r="30" spans="1:31" ht="16.5" customHeight="1">
      <c r="A30" s="255"/>
      <c r="B30" s="229" t="s">
        <v>326</v>
      </c>
      <c r="C30" s="425"/>
      <c r="D30" s="425"/>
      <c r="E30" s="421">
        <f t="shared" si="2"/>
        <v>0</v>
      </c>
      <c r="F30" s="545"/>
      <c r="G30" s="545"/>
      <c r="H30" s="421">
        <f t="shared" si="3"/>
        <v>0</v>
      </c>
      <c r="I30" s="421">
        <f t="shared" si="4"/>
        <v>0</v>
      </c>
      <c r="J30" s="240"/>
      <c r="K30" s="138"/>
      <c r="L30" s="138"/>
      <c r="M30" s="134"/>
      <c r="N30" s="134"/>
      <c r="O30" s="134"/>
      <c r="P30" s="134"/>
      <c r="Q30" s="134"/>
      <c r="R30" s="134"/>
      <c r="S30" s="134"/>
      <c r="U30" s="103"/>
      <c r="V30" s="103"/>
      <c r="W30" s="103"/>
      <c r="Y30" s="103"/>
      <c r="AA30" s="103"/>
      <c r="AB30" s="103"/>
      <c r="AC30" s="103"/>
      <c r="AE30" s="103"/>
    </row>
    <row r="31" spans="1:31" ht="16.5" customHeight="1">
      <c r="A31" s="255"/>
      <c r="B31" s="229" t="s">
        <v>327</v>
      </c>
      <c r="C31" s="425"/>
      <c r="D31" s="425"/>
      <c r="E31" s="421">
        <f t="shared" si="2"/>
        <v>0</v>
      </c>
      <c r="F31" s="545"/>
      <c r="G31" s="545"/>
      <c r="H31" s="421">
        <f t="shared" si="3"/>
        <v>0</v>
      </c>
      <c r="I31" s="421">
        <f t="shared" si="4"/>
        <v>0</v>
      </c>
      <c r="J31" s="240"/>
      <c r="K31" s="138"/>
      <c r="L31" s="138"/>
      <c r="M31" s="134"/>
      <c r="N31" s="134"/>
      <c r="O31" s="134"/>
      <c r="P31" s="134"/>
      <c r="Q31" s="134"/>
      <c r="R31" s="134"/>
      <c r="S31" s="134"/>
      <c r="U31" s="103"/>
      <c r="V31" s="103"/>
      <c r="W31" s="103"/>
      <c r="Y31" s="103"/>
      <c r="AA31" s="103"/>
      <c r="AB31" s="103"/>
      <c r="AC31" s="103"/>
      <c r="AE31" s="103"/>
    </row>
    <row r="32" spans="1:31" ht="16.5" customHeight="1">
      <c r="A32" s="255"/>
      <c r="B32" s="229" t="s">
        <v>328</v>
      </c>
      <c r="C32" s="425"/>
      <c r="D32" s="425"/>
      <c r="E32" s="421">
        <f t="shared" si="2"/>
        <v>0</v>
      </c>
      <c r="F32" s="545"/>
      <c r="G32" s="545"/>
      <c r="H32" s="421">
        <f t="shared" si="3"/>
        <v>0</v>
      </c>
      <c r="I32" s="421">
        <f t="shared" si="4"/>
        <v>0</v>
      </c>
      <c r="J32" s="240"/>
      <c r="K32" s="138"/>
      <c r="L32" s="138"/>
      <c r="M32" s="134"/>
      <c r="N32" s="134"/>
      <c r="O32" s="134"/>
      <c r="P32" s="134"/>
      <c r="Q32" s="134"/>
      <c r="R32" s="134"/>
      <c r="S32" s="134"/>
      <c r="U32" s="103"/>
      <c r="V32" s="103"/>
      <c r="W32" s="103"/>
      <c r="Y32" s="103"/>
      <c r="AA32" s="103"/>
      <c r="AB32" s="103"/>
      <c r="AC32" s="103"/>
      <c r="AE32" s="103"/>
    </row>
    <row r="33" spans="1:31" ht="16.5" customHeight="1">
      <c r="A33" s="254"/>
      <c r="B33" s="213" t="s">
        <v>268</v>
      </c>
      <c r="C33" s="421">
        <f>SUM(C34:C39)</f>
        <v>0</v>
      </c>
      <c r="D33" s="421">
        <f t="shared" ref="D33" si="5">SUM(D34:D39)</f>
        <v>0</v>
      </c>
      <c r="E33" s="421">
        <f t="shared" si="2"/>
        <v>0</v>
      </c>
      <c r="F33" s="421">
        <f>SUM(F34:F39)</f>
        <v>0</v>
      </c>
      <c r="G33" s="421">
        <f>SUM(G34:G39)</f>
        <v>0</v>
      </c>
      <c r="H33" s="421">
        <f t="shared" si="3"/>
        <v>0</v>
      </c>
      <c r="I33" s="421">
        <f t="shared" si="4"/>
        <v>0</v>
      </c>
      <c r="J33" s="240"/>
      <c r="K33" s="138"/>
      <c r="L33" s="134"/>
      <c r="M33" s="134"/>
      <c r="N33" s="134"/>
      <c r="O33" s="134"/>
      <c r="P33" s="134"/>
      <c r="Q33" s="134"/>
      <c r="R33" s="134"/>
      <c r="S33" s="134"/>
      <c r="U33" s="103"/>
      <c r="V33" s="103"/>
      <c r="W33" s="103"/>
      <c r="Y33" s="103"/>
      <c r="AA33" s="103"/>
      <c r="AB33" s="103"/>
      <c r="AC33" s="103"/>
      <c r="AE33" s="103"/>
    </row>
    <row r="34" spans="1:31" ht="16.5" customHeight="1">
      <c r="A34" s="255"/>
      <c r="B34" s="229" t="s">
        <v>329</v>
      </c>
      <c r="C34" s="545"/>
      <c r="D34" s="545"/>
      <c r="E34" s="421">
        <f t="shared" si="2"/>
        <v>0</v>
      </c>
      <c r="F34" s="545"/>
      <c r="G34" s="545"/>
      <c r="H34" s="421">
        <f t="shared" si="3"/>
        <v>0</v>
      </c>
      <c r="I34" s="421">
        <f t="shared" si="4"/>
        <v>0</v>
      </c>
      <c r="J34" s="240"/>
      <c r="K34" s="138"/>
      <c r="L34" s="138"/>
      <c r="M34" s="134"/>
      <c r="N34" s="134"/>
      <c r="O34" s="134"/>
      <c r="P34" s="134"/>
      <c r="Q34" s="134"/>
      <c r="R34" s="134"/>
      <c r="S34" s="134"/>
      <c r="U34" s="103"/>
      <c r="V34" s="103"/>
      <c r="W34" s="103"/>
      <c r="Y34" s="103"/>
      <c r="AA34" s="103"/>
      <c r="AB34" s="103"/>
      <c r="AC34" s="103"/>
      <c r="AE34" s="103"/>
    </row>
    <row r="35" spans="1:31" ht="16.5" customHeight="1">
      <c r="A35" s="255"/>
      <c r="B35" s="229" t="s">
        <v>330</v>
      </c>
      <c r="C35" s="545"/>
      <c r="D35" s="545"/>
      <c r="E35" s="421">
        <f t="shared" si="2"/>
        <v>0</v>
      </c>
      <c r="F35" s="545"/>
      <c r="G35" s="545"/>
      <c r="H35" s="421">
        <f t="shared" si="3"/>
        <v>0</v>
      </c>
      <c r="I35" s="421">
        <f t="shared" si="4"/>
        <v>0</v>
      </c>
      <c r="J35" s="240"/>
      <c r="K35" s="138"/>
      <c r="L35" s="138"/>
      <c r="M35" s="134"/>
      <c r="N35" s="134"/>
      <c r="O35" s="134"/>
      <c r="P35" s="134"/>
      <c r="Q35" s="134"/>
      <c r="R35" s="134"/>
      <c r="S35" s="134"/>
      <c r="U35" s="103"/>
      <c r="V35" s="103"/>
      <c r="W35" s="103"/>
      <c r="Y35" s="103"/>
      <c r="AA35" s="103"/>
      <c r="AB35" s="103"/>
      <c r="AC35" s="103"/>
      <c r="AE35" s="103"/>
    </row>
    <row r="36" spans="1:31" ht="16.5" customHeight="1">
      <c r="A36" s="255"/>
      <c r="B36" s="229" t="s">
        <v>331</v>
      </c>
      <c r="C36" s="545"/>
      <c r="D36" s="545"/>
      <c r="E36" s="421">
        <f t="shared" si="2"/>
        <v>0</v>
      </c>
      <c r="F36" s="545"/>
      <c r="G36" s="545"/>
      <c r="H36" s="421">
        <f t="shared" si="3"/>
        <v>0</v>
      </c>
      <c r="I36" s="421">
        <f t="shared" si="4"/>
        <v>0</v>
      </c>
      <c r="J36" s="240"/>
      <c r="K36" s="138"/>
      <c r="L36" s="138"/>
      <c r="M36" s="134"/>
      <c r="N36" s="134"/>
      <c r="O36" s="134"/>
      <c r="P36" s="134"/>
      <c r="Q36" s="134"/>
      <c r="R36" s="134"/>
      <c r="S36" s="134"/>
      <c r="U36" s="103"/>
      <c r="V36" s="103"/>
      <c r="W36" s="103"/>
      <c r="Y36" s="103"/>
      <c r="AA36" s="103"/>
      <c r="AB36" s="103"/>
      <c r="AC36" s="103"/>
      <c r="AE36" s="103"/>
    </row>
    <row r="37" spans="1:31" ht="16.5" customHeight="1">
      <c r="A37" s="255"/>
      <c r="B37" s="229" t="s">
        <v>332</v>
      </c>
      <c r="C37" s="545"/>
      <c r="D37" s="545"/>
      <c r="E37" s="421">
        <f t="shared" si="2"/>
        <v>0</v>
      </c>
      <c r="F37" s="545"/>
      <c r="G37" s="545"/>
      <c r="H37" s="421">
        <f t="shared" si="3"/>
        <v>0</v>
      </c>
      <c r="I37" s="421">
        <f t="shared" si="4"/>
        <v>0</v>
      </c>
      <c r="J37" s="240"/>
      <c r="K37" s="138"/>
      <c r="L37" s="138"/>
      <c r="M37" s="134"/>
      <c r="N37" s="134"/>
      <c r="O37" s="134"/>
      <c r="P37" s="134"/>
      <c r="Q37" s="134"/>
      <c r="R37" s="134"/>
      <c r="S37" s="134"/>
      <c r="U37" s="103"/>
      <c r="V37" s="103"/>
      <c r="W37" s="103"/>
      <c r="Y37" s="103"/>
      <c r="AA37" s="103"/>
      <c r="AB37" s="103"/>
      <c r="AC37" s="103"/>
      <c r="AE37" s="103"/>
    </row>
    <row r="38" spans="1:31" ht="16.5" customHeight="1">
      <c r="A38" s="255"/>
      <c r="B38" s="229" t="s">
        <v>333</v>
      </c>
      <c r="C38" s="545"/>
      <c r="D38" s="545"/>
      <c r="E38" s="421">
        <f t="shared" si="2"/>
        <v>0</v>
      </c>
      <c r="F38" s="545"/>
      <c r="G38" s="545"/>
      <c r="H38" s="421">
        <f t="shared" si="3"/>
        <v>0</v>
      </c>
      <c r="I38" s="421">
        <f t="shared" si="4"/>
        <v>0</v>
      </c>
      <c r="J38" s="240"/>
      <c r="K38" s="138"/>
      <c r="L38" s="138"/>
      <c r="M38" s="134"/>
      <c r="N38" s="134"/>
      <c r="O38" s="134"/>
      <c r="P38" s="134"/>
      <c r="Q38" s="134"/>
      <c r="R38" s="134"/>
      <c r="S38" s="134"/>
      <c r="U38" s="103"/>
      <c r="V38" s="103"/>
      <c r="W38" s="103"/>
      <c r="Y38" s="103"/>
      <c r="AA38" s="103"/>
      <c r="AB38" s="103"/>
      <c r="AC38" s="103"/>
      <c r="AE38" s="103"/>
    </row>
    <row r="39" spans="1:31" ht="16.5" customHeight="1">
      <c r="A39" s="255"/>
      <c r="B39" s="229" t="s">
        <v>334</v>
      </c>
      <c r="C39" s="545"/>
      <c r="D39" s="545"/>
      <c r="E39" s="421">
        <f t="shared" si="2"/>
        <v>0</v>
      </c>
      <c r="F39" s="545"/>
      <c r="G39" s="545"/>
      <c r="H39" s="421">
        <f t="shared" si="3"/>
        <v>0</v>
      </c>
      <c r="I39" s="421">
        <f t="shared" si="4"/>
        <v>0</v>
      </c>
      <c r="J39" s="240"/>
      <c r="K39" s="138"/>
      <c r="L39" s="138"/>
      <c r="M39" s="134"/>
      <c r="N39" s="134"/>
      <c r="O39" s="134"/>
      <c r="P39" s="134"/>
      <c r="Q39" s="134"/>
      <c r="R39" s="134"/>
      <c r="S39" s="134"/>
      <c r="U39" s="103"/>
      <c r="V39" s="103"/>
      <c r="W39" s="103"/>
      <c r="Y39" s="103"/>
      <c r="AA39" s="103"/>
      <c r="AB39" s="103"/>
      <c r="AC39" s="103"/>
      <c r="AE39" s="103"/>
    </row>
    <row r="40" spans="1:31" ht="16.5" customHeight="1">
      <c r="A40" s="254"/>
      <c r="B40" s="213" t="s">
        <v>148</v>
      </c>
      <c r="C40" s="421">
        <f>C41+C51</f>
        <v>0</v>
      </c>
      <c r="D40" s="421">
        <f t="shared" ref="D40:G40" si="6">D41+D51</f>
        <v>0</v>
      </c>
      <c r="E40" s="421">
        <f t="shared" si="2"/>
        <v>0</v>
      </c>
      <c r="F40" s="421">
        <f t="shared" si="6"/>
        <v>0</v>
      </c>
      <c r="G40" s="421">
        <f t="shared" si="6"/>
        <v>0</v>
      </c>
      <c r="H40" s="421">
        <f t="shared" si="3"/>
        <v>0</v>
      </c>
      <c r="I40" s="421">
        <f t="shared" si="4"/>
        <v>0</v>
      </c>
      <c r="J40" s="240"/>
      <c r="K40" s="138"/>
      <c r="L40" s="136"/>
      <c r="M40" s="134"/>
      <c r="N40" s="134"/>
      <c r="O40" s="134"/>
      <c r="P40" s="134"/>
      <c r="Q40" s="134"/>
      <c r="R40" s="134"/>
      <c r="S40" s="134"/>
      <c r="U40" s="103"/>
      <c r="V40" s="103"/>
      <c r="W40" s="103"/>
      <c r="Y40" s="103"/>
      <c r="AA40" s="103"/>
      <c r="AB40" s="103"/>
      <c r="AC40" s="103"/>
      <c r="AE40" s="103"/>
    </row>
    <row r="41" spans="1:31" ht="16.5" customHeight="1">
      <c r="A41" s="255"/>
      <c r="B41" s="229" t="s">
        <v>149</v>
      </c>
      <c r="C41" s="421">
        <f>SUM(C42:C50)</f>
        <v>0</v>
      </c>
      <c r="D41" s="421">
        <f t="shared" ref="D41:G41" si="7">SUM(D42:D50)</f>
        <v>0</v>
      </c>
      <c r="E41" s="421">
        <f t="shared" si="2"/>
        <v>0</v>
      </c>
      <c r="F41" s="421">
        <f t="shared" si="7"/>
        <v>0</v>
      </c>
      <c r="G41" s="421">
        <f t="shared" si="7"/>
        <v>0</v>
      </c>
      <c r="H41" s="421">
        <f t="shared" si="3"/>
        <v>0</v>
      </c>
      <c r="I41" s="421">
        <f t="shared" si="4"/>
        <v>0</v>
      </c>
      <c r="J41" s="240"/>
      <c r="K41" s="138"/>
      <c r="L41" s="134"/>
      <c r="M41" s="134"/>
      <c r="N41" s="134"/>
      <c r="O41" s="134"/>
      <c r="P41" s="134"/>
      <c r="Q41" s="134"/>
      <c r="R41" s="134"/>
      <c r="S41" s="134"/>
      <c r="U41" s="103"/>
      <c r="V41" s="103"/>
      <c r="W41" s="103"/>
      <c r="Y41" s="103"/>
      <c r="AA41" s="103"/>
      <c r="AB41" s="103"/>
      <c r="AC41" s="103"/>
      <c r="AE41" s="103"/>
    </row>
    <row r="42" spans="1:31" ht="16.5" customHeight="1">
      <c r="A42" s="255"/>
      <c r="B42" s="230" t="s">
        <v>335</v>
      </c>
      <c r="C42" s="545"/>
      <c r="D42" s="545"/>
      <c r="E42" s="421">
        <f t="shared" si="2"/>
        <v>0</v>
      </c>
      <c r="F42" s="545"/>
      <c r="G42" s="545"/>
      <c r="H42" s="421">
        <f t="shared" si="3"/>
        <v>0</v>
      </c>
      <c r="I42" s="421">
        <f t="shared" si="4"/>
        <v>0</v>
      </c>
      <c r="J42" s="240"/>
      <c r="K42" s="138"/>
      <c r="L42" s="138"/>
      <c r="M42" s="134"/>
      <c r="N42" s="134"/>
      <c r="O42" s="134"/>
      <c r="P42" s="134"/>
      <c r="Q42" s="134"/>
      <c r="R42" s="134"/>
      <c r="S42" s="134"/>
      <c r="U42" s="103"/>
      <c r="V42" s="103"/>
      <c r="W42" s="103"/>
      <c r="Y42" s="103"/>
      <c r="AA42" s="103"/>
      <c r="AB42" s="103"/>
      <c r="AC42" s="103"/>
      <c r="AE42" s="103"/>
    </row>
    <row r="43" spans="1:31" ht="16.5" customHeight="1">
      <c r="A43" s="255"/>
      <c r="B43" s="230" t="s">
        <v>336</v>
      </c>
      <c r="C43" s="545"/>
      <c r="D43" s="545"/>
      <c r="E43" s="421">
        <f t="shared" si="2"/>
        <v>0</v>
      </c>
      <c r="F43" s="545"/>
      <c r="G43" s="545"/>
      <c r="H43" s="421">
        <f t="shared" si="3"/>
        <v>0</v>
      </c>
      <c r="I43" s="421">
        <f t="shared" si="4"/>
        <v>0</v>
      </c>
      <c r="J43" s="240"/>
      <c r="K43" s="138"/>
      <c r="L43" s="138"/>
      <c r="M43" s="134"/>
      <c r="N43" s="134"/>
      <c r="O43" s="134"/>
      <c r="P43" s="134"/>
      <c r="Q43" s="134"/>
      <c r="R43" s="134"/>
      <c r="S43" s="134"/>
      <c r="U43" s="103"/>
      <c r="V43" s="103"/>
      <c r="W43" s="103"/>
      <c r="Y43" s="103"/>
      <c r="AA43" s="103"/>
      <c r="AB43" s="103"/>
      <c r="AC43" s="103"/>
      <c r="AE43" s="103"/>
    </row>
    <row r="44" spans="1:31" ht="16.5" customHeight="1">
      <c r="A44" s="255"/>
      <c r="B44" s="230" t="s">
        <v>337</v>
      </c>
      <c r="C44" s="545"/>
      <c r="D44" s="545"/>
      <c r="E44" s="421">
        <f t="shared" si="2"/>
        <v>0</v>
      </c>
      <c r="F44" s="545"/>
      <c r="G44" s="545"/>
      <c r="H44" s="421">
        <f t="shared" si="3"/>
        <v>0</v>
      </c>
      <c r="I44" s="421">
        <f t="shared" si="4"/>
        <v>0</v>
      </c>
      <c r="J44" s="240"/>
      <c r="K44" s="138"/>
      <c r="L44" s="138"/>
      <c r="M44" s="134"/>
      <c r="N44" s="134"/>
      <c r="O44" s="134"/>
      <c r="P44" s="134"/>
      <c r="Q44" s="134"/>
      <c r="R44" s="134"/>
      <c r="S44" s="134"/>
      <c r="U44" s="103"/>
      <c r="V44" s="103"/>
      <c r="W44" s="103"/>
      <c r="Y44" s="103"/>
      <c r="AA44" s="103"/>
      <c r="AB44" s="103"/>
      <c r="AC44" s="103"/>
      <c r="AE44" s="103"/>
    </row>
    <row r="45" spans="1:31" ht="16.5" customHeight="1">
      <c r="A45" s="255"/>
      <c r="B45" s="230" t="s">
        <v>338</v>
      </c>
      <c r="C45" s="545"/>
      <c r="D45" s="545"/>
      <c r="E45" s="421">
        <f t="shared" si="2"/>
        <v>0</v>
      </c>
      <c r="F45" s="545"/>
      <c r="G45" s="545"/>
      <c r="H45" s="421">
        <f t="shared" si="3"/>
        <v>0</v>
      </c>
      <c r="I45" s="421">
        <f t="shared" si="4"/>
        <v>0</v>
      </c>
      <c r="J45" s="240"/>
      <c r="K45" s="138"/>
      <c r="L45" s="138"/>
      <c r="M45" s="134"/>
      <c r="N45" s="134"/>
      <c r="O45" s="134"/>
      <c r="P45" s="134"/>
      <c r="Q45" s="134"/>
      <c r="R45" s="134"/>
      <c r="S45" s="134"/>
      <c r="U45" s="103"/>
      <c r="V45" s="103"/>
      <c r="W45" s="103"/>
      <c r="Y45" s="103"/>
      <c r="AA45" s="103"/>
      <c r="AB45" s="103"/>
      <c r="AC45" s="103"/>
      <c r="AE45" s="103"/>
    </row>
    <row r="46" spans="1:31" ht="16.5" customHeight="1">
      <c r="A46" s="255"/>
      <c r="B46" s="230" t="s">
        <v>339</v>
      </c>
      <c r="C46" s="545"/>
      <c r="D46" s="545"/>
      <c r="E46" s="421">
        <f t="shared" si="2"/>
        <v>0</v>
      </c>
      <c r="F46" s="545"/>
      <c r="G46" s="545"/>
      <c r="H46" s="421">
        <f t="shared" si="3"/>
        <v>0</v>
      </c>
      <c r="I46" s="421">
        <f t="shared" si="4"/>
        <v>0</v>
      </c>
      <c r="J46" s="240"/>
      <c r="K46" s="138"/>
      <c r="L46" s="138"/>
      <c r="M46" s="134"/>
      <c r="N46" s="134"/>
      <c r="O46" s="134"/>
      <c r="P46" s="134"/>
      <c r="Q46" s="134"/>
      <c r="R46" s="134"/>
      <c r="S46" s="134"/>
      <c r="U46" s="103"/>
      <c r="V46" s="103"/>
      <c r="W46" s="103"/>
      <c r="Y46" s="103"/>
      <c r="AA46" s="103"/>
      <c r="AB46" s="103"/>
      <c r="AC46" s="103"/>
      <c r="AE46" s="103"/>
    </row>
    <row r="47" spans="1:31" ht="16.5" customHeight="1">
      <c r="A47" s="255"/>
      <c r="B47" s="230" t="s">
        <v>340</v>
      </c>
      <c r="C47" s="545"/>
      <c r="D47" s="545"/>
      <c r="E47" s="421">
        <f t="shared" si="2"/>
        <v>0</v>
      </c>
      <c r="F47" s="545"/>
      <c r="G47" s="545"/>
      <c r="H47" s="421">
        <f t="shared" si="3"/>
        <v>0</v>
      </c>
      <c r="I47" s="421">
        <f t="shared" si="4"/>
        <v>0</v>
      </c>
      <c r="J47" s="240"/>
      <c r="K47" s="138"/>
      <c r="L47" s="138"/>
      <c r="M47" s="134"/>
      <c r="N47" s="134"/>
      <c r="O47" s="134"/>
      <c r="P47" s="134"/>
      <c r="Q47" s="134"/>
      <c r="R47" s="134"/>
      <c r="S47" s="134"/>
      <c r="U47" s="103"/>
      <c r="V47" s="103"/>
      <c r="W47" s="103"/>
      <c r="Y47" s="103"/>
      <c r="AA47" s="103"/>
      <c r="AB47" s="103"/>
      <c r="AC47" s="103"/>
      <c r="AE47" s="103"/>
    </row>
    <row r="48" spans="1:31" ht="16.5" customHeight="1">
      <c r="A48" s="255"/>
      <c r="B48" s="230" t="s">
        <v>341</v>
      </c>
      <c r="C48" s="545"/>
      <c r="D48" s="545"/>
      <c r="E48" s="421">
        <f t="shared" si="2"/>
        <v>0</v>
      </c>
      <c r="F48" s="545"/>
      <c r="G48" s="545"/>
      <c r="H48" s="421">
        <f t="shared" si="3"/>
        <v>0</v>
      </c>
      <c r="I48" s="421">
        <f t="shared" si="4"/>
        <v>0</v>
      </c>
      <c r="J48" s="240"/>
      <c r="K48" s="138"/>
      <c r="L48" s="138"/>
      <c r="M48" s="134"/>
      <c r="N48" s="134"/>
      <c r="O48" s="134"/>
      <c r="P48" s="134"/>
      <c r="Q48" s="134"/>
      <c r="R48" s="134"/>
      <c r="S48" s="134"/>
      <c r="U48" s="103"/>
      <c r="V48" s="103"/>
      <c r="W48" s="103"/>
      <c r="Y48" s="103"/>
      <c r="AA48" s="103"/>
      <c r="AB48" s="103"/>
      <c r="AC48" s="103"/>
      <c r="AE48" s="103"/>
    </row>
    <row r="49" spans="1:31" ht="16.5" customHeight="1">
      <c r="A49" s="255"/>
      <c r="B49" s="230" t="s">
        <v>342</v>
      </c>
      <c r="C49" s="545"/>
      <c r="D49" s="545"/>
      <c r="E49" s="421">
        <f t="shared" si="2"/>
        <v>0</v>
      </c>
      <c r="F49" s="545"/>
      <c r="G49" s="545"/>
      <c r="H49" s="421">
        <f t="shared" si="3"/>
        <v>0</v>
      </c>
      <c r="I49" s="421">
        <f t="shared" si="4"/>
        <v>0</v>
      </c>
      <c r="J49" s="240"/>
      <c r="K49" s="138"/>
      <c r="L49" s="138"/>
      <c r="M49" s="134"/>
      <c r="N49" s="134"/>
      <c r="O49" s="134"/>
      <c r="P49" s="134"/>
      <c r="Q49" s="134"/>
      <c r="R49" s="134"/>
      <c r="S49" s="134"/>
      <c r="U49" s="103"/>
      <c r="V49" s="103"/>
      <c r="W49" s="103"/>
      <c r="Y49" s="103"/>
      <c r="AA49" s="103"/>
      <c r="AB49" s="103"/>
      <c r="AC49" s="103"/>
      <c r="AE49" s="103"/>
    </row>
    <row r="50" spans="1:31" ht="16.5" customHeight="1">
      <c r="A50" s="255"/>
      <c r="B50" s="230" t="s">
        <v>343</v>
      </c>
      <c r="C50" s="545"/>
      <c r="D50" s="545"/>
      <c r="E50" s="421">
        <f t="shared" si="2"/>
        <v>0</v>
      </c>
      <c r="F50" s="545"/>
      <c r="G50" s="545"/>
      <c r="H50" s="421">
        <f t="shared" si="3"/>
        <v>0</v>
      </c>
      <c r="I50" s="421">
        <f t="shared" si="4"/>
        <v>0</v>
      </c>
      <c r="J50" s="240"/>
      <c r="K50" s="138"/>
      <c r="L50" s="138"/>
      <c r="M50" s="134"/>
      <c r="N50" s="134"/>
      <c r="O50" s="134"/>
      <c r="P50" s="134"/>
      <c r="Q50" s="134"/>
      <c r="R50" s="134"/>
      <c r="S50" s="134"/>
      <c r="U50" s="103"/>
      <c r="V50" s="103"/>
      <c r="W50" s="103"/>
      <c r="Y50" s="103"/>
      <c r="AA50" s="103"/>
      <c r="AB50" s="103"/>
      <c r="AC50" s="103"/>
      <c r="AE50" s="103"/>
    </row>
    <row r="51" spans="1:31" ht="16.5" customHeight="1">
      <c r="A51" s="255"/>
      <c r="B51" s="229" t="s">
        <v>150</v>
      </c>
      <c r="C51" s="421">
        <f>SUM(C52:C60)</f>
        <v>0</v>
      </c>
      <c r="D51" s="421">
        <f t="shared" ref="D51:G51" si="8">SUM(D52:D60)</f>
        <v>0</v>
      </c>
      <c r="E51" s="421">
        <f t="shared" si="2"/>
        <v>0</v>
      </c>
      <c r="F51" s="421">
        <f t="shared" si="8"/>
        <v>0</v>
      </c>
      <c r="G51" s="421">
        <f t="shared" si="8"/>
        <v>0</v>
      </c>
      <c r="H51" s="421">
        <f t="shared" si="3"/>
        <v>0</v>
      </c>
      <c r="I51" s="421">
        <f t="shared" si="4"/>
        <v>0</v>
      </c>
      <c r="J51" s="240"/>
      <c r="K51" s="138"/>
      <c r="L51" s="134"/>
      <c r="M51" s="134"/>
      <c r="N51" s="134"/>
      <c r="O51" s="134"/>
      <c r="P51" s="134"/>
      <c r="Q51" s="134"/>
      <c r="R51" s="134"/>
      <c r="S51" s="134"/>
      <c r="U51" s="103"/>
      <c r="V51" s="103"/>
      <c r="W51" s="103"/>
      <c r="Y51" s="103"/>
      <c r="AA51" s="103"/>
      <c r="AB51" s="103"/>
      <c r="AC51" s="103"/>
      <c r="AE51" s="103"/>
    </row>
    <row r="52" spans="1:31" ht="16.5" customHeight="1">
      <c r="A52" s="255"/>
      <c r="B52" s="230" t="s">
        <v>335</v>
      </c>
      <c r="C52" s="545"/>
      <c r="D52" s="545"/>
      <c r="E52" s="421">
        <f t="shared" si="2"/>
        <v>0</v>
      </c>
      <c r="F52" s="545"/>
      <c r="G52" s="545"/>
      <c r="H52" s="421">
        <f t="shared" si="3"/>
        <v>0</v>
      </c>
      <c r="I52" s="421">
        <f t="shared" si="4"/>
        <v>0</v>
      </c>
      <c r="J52" s="240"/>
      <c r="K52" s="138"/>
      <c r="L52" s="138"/>
      <c r="M52" s="134"/>
      <c r="N52" s="134"/>
      <c r="O52" s="134"/>
      <c r="P52" s="134"/>
      <c r="Q52" s="134"/>
      <c r="R52" s="134"/>
      <c r="S52" s="134"/>
      <c r="U52" s="103"/>
      <c r="V52" s="103"/>
      <c r="W52" s="103"/>
      <c r="Y52" s="103"/>
      <c r="AA52" s="103"/>
      <c r="AB52" s="103"/>
      <c r="AC52" s="103"/>
      <c r="AE52" s="103"/>
    </row>
    <row r="53" spans="1:31" ht="16.5" customHeight="1">
      <c r="A53" s="255"/>
      <c r="B53" s="230" t="s">
        <v>336</v>
      </c>
      <c r="C53" s="545"/>
      <c r="D53" s="545"/>
      <c r="E53" s="421">
        <f t="shared" si="2"/>
        <v>0</v>
      </c>
      <c r="F53" s="545"/>
      <c r="G53" s="545"/>
      <c r="H53" s="421">
        <f t="shared" si="3"/>
        <v>0</v>
      </c>
      <c r="I53" s="421">
        <f t="shared" si="4"/>
        <v>0</v>
      </c>
      <c r="J53" s="240"/>
      <c r="K53" s="138"/>
      <c r="L53" s="138"/>
      <c r="M53" s="134"/>
      <c r="N53" s="134"/>
      <c r="O53" s="134"/>
      <c r="P53" s="134"/>
      <c r="Q53" s="134"/>
      <c r="R53" s="134"/>
      <c r="S53" s="134"/>
      <c r="U53" s="103"/>
      <c r="V53" s="103"/>
      <c r="W53" s="103"/>
      <c r="Y53" s="103"/>
      <c r="AA53" s="103"/>
      <c r="AB53" s="103"/>
      <c r="AC53" s="103"/>
      <c r="AE53" s="103"/>
    </row>
    <row r="54" spans="1:31" ht="16.5" customHeight="1">
      <c r="A54" s="255"/>
      <c r="B54" s="230" t="s">
        <v>344</v>
      </c>
      <c r="C54" s="545"/>
      <c r="D54" s="545"/>
      <c r="E54" s="421">
        <f t="shared" si="2"/>
        <v>0</v>
      </c>
      <c r="F54" s="545"/>
      <c r="G54" s="545"/>
      <c r="H54" s="421">
        <f t="shared" si="3"/>
        <v>0</v>
      </c>
      <c r="I54" s="421">
        <f t="shared" si="4"/>
        <v>0</v>
      </c>
      <c r="J54" s="240"/>
      <c r="K54" s="138"/>
      <c r="L54" s="138"/>
      <c r="M54" s="134"/>
      <c r="N54" s="134"/>
      <c r="O54" s="134"/>
      <c r="P54" s="134"/>
      <c r="Q54" s="134"/>
      <c r="R54" s="134"/>
      <c r="S54" s="134"/>
      <c r="U54" s="103"/>
      <c r="V54" s="103"/>
      <c r="W54" s="103"/>
      <c r="Y54" s="103"/>
      <c r="AA54" s="103"/>
      <c r="AB54" s="103"/>
      <c r="AC54" s="103"/>
      <c r="AE54" s="103"/>
    </row>
    <row r="55" spans="1:31" ht="16.5" customHeight="1">
      <c r="A55" s="255"/>
      <c r="B55" s="230" t="s">
        <v>2198</v>
      </c>
      <c r="C55" s="545"/>
      <c r="D55" s="545"/>
      <c r="E55" s="421">
        <f t="shared" si="2"/>
        <v>0</v>
      </c>
      <c r="F55" s="545"/>
      <c r="G55" s="545"/>
      <c r="H55" s="421">
        <f t="shared" si="3"/>
        <v>0</v>
      </c>
      <c r="I55" s="421">
        <f t="shared" si="4"/>
        <v>0</v>
      </c>
      <c r="J55" s="240"/>
      <c r="K55" s="138"/>
      <c r="L55" s="138"/>
      <c r="M55" s="134"/>
      <c r="N55" s="134"/>
      <c r="O55" s="134"/>
      <c r="P55" s="134"/>
      <c r="Q55" s="134"/>
      <c r="R55" s="134"/>
      <c r="S55" s="134"/>
      <c r="U55" s="103"/>
      <c r="V55" s="103"/>
      <c r="W55" s="103"/>
      <c r="Y55" s="103"/>
      <c r="AA55" s="103"/>
      <c r="AB55" s="103"/>
      <c r="AC55" s="103"/>
      <c r="AE55" s="103"/>
    </row>
    <row r="56" spans="1:31" ht="16.5" customHeight="1">
      <c r="A56" s="255"/>
      <c r="B56" s="230" t="s">
        <v>345</v>
      </c>
      <c r="C56" s="545"/>
      <c r="D56" s="545"/>
      <c r="E56" s="421">
        <f t="shared" si="2"/>
        <v>0</v>
      </c>
      <c r="F56" s="545"/>
      <c r="G56" s="545"/>
      <c r="H56" s="421">
        <f t="shared" si="3"/>
        <v>0</v>
      </c>
      <c r="I56" s="421">
        <f t="shared" si="4"/>
        <v>0</v>
      </c>
      <c r="J56" s="240"/>
      <c r="K56" s="138"/>
      <c r="L56" s="138"/>
      <c r="M56" s="134"/>
      <c r="N56" s="134"/>
      <c r="O56" s="134"/>
      <c r="P56" s="134"/>
      <c r="Q56" s="134"/>
      <c r="R56" s="134"/>
      <c r="S56" s="134"/>
      <c r="U56" s="103"/>
      <c r="V56" s="103"/>
      <c r="W56" s="103"/>
      <c r="Y56" s="103"/>
      <c r="AA56" s="103"/>
      <c r="AB56" s="103"/>
      <c r="AC56" s="103"/>
      <c r="AE56" s="103"/>
    </row>
    <row r="57" spans="1:31" ht="16.5" customHeight="1">
      <c r="A57" s="255"/>
      <c r="B57" s="230" t="s">
        <v>340</v>
      </c>
      <c r="C57" s="545"/>
      <c r="D57" s="545"/>
      <c r="E57" s="421">
        <f t="shared" si="2"/>
        <v>0</v>
      </c>
      <c r="F57" s="545"/>
      <c r="G57" s="545"/>
      <c r="H57" s="421">
        <f t="shared" si="3"/>
        <v>0</v>
      </c>
      <c r="I57" s="421">
        <f t="shared" si="4"/>
        <v>0</v>
      </c>
      <c r="J57" s="240"/>
      <c r="K57" s="138"/>
      <c r="L57" s="138"/>
      <c r="M57" s="134"/>
      <c r="N57" s="134"/>
      <c r="O57" s="134"/>
      <c r="P57" s="134"/>
      <c r="Q57" s="134"/>
      <c r="R57" s="134"/>
      <c r="S57" s="134"/>
      <c r="U57" s="103"/>
      <c r="V57" s="103"/>
      <c r="W57" s="103"/>
      <c r="Y57" s="103"/>
      <c r="AA57" s="103"/>
      <c r="AB57" s="103"/>
      <c r="AC57" s="103"/>
      <c r="AE57" s="103"/>
    </row>
    <row r="58" spans="1:31" ht="16.5" customHeight="1">
      <c r="A58" s="255"/>
      <c r="B58" s="230" t="s">
        <v>346</v>
      </c>
      <c r="C58" s="545"/>
      <c r="D58" s="545"/>
      <c r="E58" s="421">
        <f t="shared" si="2"/>
        <v>0</v>
      </c>
      <c r="F58" s="545"/>
      <c r="G58" s="545"/>
      <c r="H58" s="421">
        <f t="shared" si="3"/>
        <v>0</v>
      </c>
      <c r="I58" s="421">
        <f t="shared" si="4"/>
        <v>0</v>
      </c>
      <c r="J58" s="240"/>
      <c r="K58" s="138"/>
      <c r="L58" s="138"/>
      <c r="M58" s="134"/>
      <c r="N58" s="134"/>
      <c r="O58" s="134"/>
      <c r="P58" s="134"/>
      <c r="Q58" s="134"/>
      <c r="R58" s="134"/>
      <c r="S58" s="134"/>
      <c r="U58" s="103"/>
      <c r="V58" s="103"/>
      <c r="W58" s="103"/>
      <c r="Y58" s="103"/>
      <c r="AA58" s="103"/>
      <c r="AB58" s="103"/>
      <c r="AC58" s="103"/>
      <c r="AE58" s="103"/>
    </row>
    <row r="59" spans="1:31" ht="16.5" customHeight="1">
      <c r="A59" s="255"/>
      <c r="B59" s="230" t="s">
        <v>342</v>
      </c>
      <c r="C59" s="545"/>
      <c r="D59" s="545"/>
      <c r="E59" s="421">
        <f t="shared" si="2"/>
        <v>0</v>
      </c>
      <c r="F59" s="545"/>
      <c r="G59" s="545"/>
      <c r="H59" s="421">
        <f t="shared" si="3"/>
        <v>0</v>
      </c>
      <c r="I59" s="421">
        <f t="shared" si="4"/>
        <v>0</v>
      </c>
      <c r="J59" s="240"/>
      <c r="K59" s="138"/>
      <c r="L59" s="138"/>
      <c r="M59" s="134"/>
      <c r="N59" s="134"/>
      <c r="O59" s="134"/>
      <c r="P59" s="134"/>
      <c r="Q59" s="134"/>
      <c r="R59" s="134"/>
      <c r="S59" s="134"/>
      <c r="U59" s="103"/>
      <c r="V59" s="103"/>
      <c r="W59" s="103"/>
      <c r="Y59" s="103"/>
      <c r="AA59" s="103"/>
      <c r="AB59" s="103"/>
      <c r="AC59" s="103"/>
      <c r="AE59" s="103"/>
    </row>
    <row r="60" spans="1:31" ht="16.5" customHeight="1">
      <c r="A60" s="255"/>
      <c r="B60" s="230" t="s">
        <v>343</v>
      </c>
      <c r="C60" s="545"/>
      <c r="D60" s="545"/>
      <c r="E60" s="421">
        <f t="shared" si="2"/>
        <v>0</v>
      </c>
      <c r="F60" s="545"/>
      <c r="G60" s="545"/>
      <c r="H60" s="421">
        <f t="shared" si="3"/>
        <v>0</v>
      </c>
      <c r="I60" s="421">
        <f t="shared" si="4"/>
        <v>0</v>
      </c>
      <c r="J60" s="240"/>
      <c r="K60" s="138"/>
      <c r="L60" s="138"/>
      <c r="M60" s="134"/>
      <c r="N60" s="134"/>
      <c r="O60" s="134"/>
      <c r="P60" s="134"/>
      <c r="Q60" s="134"/>
      <c r="R60" s="134"/>
      <c r="S60" s="134"/>
      <c r="U60" s="103"/>
      <c r="V60" s="103"/>
      <c r="W60" s="103"/>
      <c r="Y60" s="103"/>
      <c r="AA60" s="103"/>
      <c r="AB60" s="103"/>
      <c r="AC60" s="103"/>
      <c r="AE60" s="103"/>
    </row>
    <row r="61" spans="1:31" ht="16.5" customHeight="1">
      <c r="A61" s="254"/>
      <c r="B61" s="213" t="s">
        <v>347</v>
      </c>
      <c r="C61" s="421">
        <f>SUM(C62:C63)</f>
        <v>0</v>
      </c>
      <c r="D61" s="421">
        <f t="shared" ref="D61:G61" si="9">SUM(D62:D63)</f>
        <v>0</v>
      </c>
      <c r="E61" s="421">
        <f t="shared" si="2"/>
        <v>0</v>
      </c>
      <c r="F61" s="421">
        <f t="shared" si="9"/>
        <v>0</v>
      </c>
      <c r="G61" s="421">
        <f t="shared" si="9"/>
        <v>0</v>
      </c>
      <c r="H61" s="421">
        <f t="shared" si="3"/>
        <v>0</v>
      </c>
      <c r="I61" s="421">
        <f t="shared" si="4"/>
        <v>0</v>
      </c>
      <c r="J61" s="240"/>
      <c r="K61" s="138"/>
      <c r="L61" s="134"/>
      <c r="M61" s="134"/>
      <c r="N61" s="134"/>
      <c r="O61" s="134"/>
      <c r="P61" s="134"/>
      <c r="Q61" s="134"/>
      <c r="R61" s="134"/>
      <c r="S61" s="134"/>
      <c r="U61" s="103"/>
      <c r="V61" s="103"/>
      <c r="W61" s="103"/>
      <c r="Y61" s="103"/>
      <c r="AA61" s="103"/>
      <c r="AB61" s="103"/>
      <c r="AC61" s="103"/>
      <c r="AE61" s="103"/>
    </row>
    <row r="62" spans="1:31" ht="16.5" customHeight="1">
      <c r="A62" s="255"/>
      <c r="B62" s="230" t="s">
        <v>348</v>
      </c>
      <c r="C62" s="545"/>
      <c r="D62" s="545"/>
      <c r="E62" s="421">
        <f t="shared" si="2"/>
        <v>0</v>
      </c>
      <c r="F62" s="545"/>
      <c r="G62" s="545"/>
      <c r="H62" s="421">
        <f t="shared" si="3"/>
        <v>0</v>
      </c>
      <c r="I62" s="421">
        <f t="shared" si="4"/>
        <v>0</v>
      </c>
      <c r="J62" s="240"/>
      <c r="K62" s="138"/>
      <c r="L62" s="138"/>
      <c r="M62" s="134"/>
      <c r="N62" s="134"/>
      <c r="O62" s="134"/>
      <c r="P62" s="134"/>
      <c r="Q62" s="134"/>
      <c r="R62" s="134"/>
      <c r="S62" s="134"/>
      <c r="U62" s="103"/>
      <c r="V62" s="103"/>
      <c r="W62" s="103"/>
      <c r="Y62" s="103"/>
      <c r="AA62" s="103"/>
      <c r="AB62" s="103"/>
      <c r="AC62" s="103"/>
      <c r="AE62" s="103"/>
    </row>
    <row r="63" spans="1:31" ht="16.5" customHeight="1">
      <c r="A63" s="255"/>
      <c r="B63" s="230" t="s">
        <v>349</v>
      </c>
      <c r="C63" s="545"/>
      <c r="D63" s="545"/>
      <c r="E63" s="421">
        <f t="shared" si="2"/>
        <v>0</v>
      </c>
      <c r="F63" s="545"/>
      <c r="G63" s="545"/>
      <c r="H63" s="421">
        <f t="shared" si="3"/>
        <v>0</v>
      </c>
      <c r="I63" s="421">
        <f t="shared" si="4"/>
        <v>0</v>
      </c>
      <c r="J63" s="240"/>
      <c r="K63" s="138"/>
      <c r="L63" s="138"/>
      <c r="M63" s="134"/>
      <c r="N63" s="134"/>
      <c r="O63" s="134"/>
      <c r="P63" s="134"/>
      <c r="Q63" s="134"/>
      <c r="R63" s="134"/>
      <c r="S63" s="134"/>
      <c r="U63" s="103"/>
      <c r="V63" s="103"/>
      <c r="W63" s="103"/>
      <c r="Y63" s="103"/>
      <c r="AA63" s="103"/>
      <c r="AB63" s="103"/>
      <c r="AC63" s="103"/>
      <c r="AE63" s="103"/>
    </row>
    <row r="64" spans="1:31" ht="16.5" customHeight="1">
      <c r="A64" s="254"/>
      <c r="B64" s="213" t="s">
        <v>350</v>
      </c>
      <c r="C64" s="421">
        <f>SUM(C65:C67)</f>
        <v>0</v>
      </c>
      <c r="D64" s="421">
        <f t="shared" ref="D64:G64" si="10">SUM(D65:D67)</f>
        <v>0</v>
      </c>
      <c r="E64" s="421">
        <f t="shared" si="2"/>
        <v>0</v>
      </c>
      <c r="F64" s="421">
        <f t="shared" si="10"/>
        <v>0</v>
      </c>
      <c r="G64" s="421">
        <f t="shared" si="10"/>
        <v>0</v>
      </c>
      <c r="H64" s="421">
        <f t="shared" si="3"/>
        <v>0</v>
      </c>
      <c r="I64" s="421">
        <f t="shared" si="4"/>
        <v>0</v>
      </c>
      <c r="J64" s="240"/>
      <c r="K64" s="138"/>
      <c r="L64" s="134"/>
      <c r="M64" s="134"/>
      <c r="N64" s="134"/>
      <c r="O64" s="134"/>
      <c r="P64" s="134"/>
      <c r="Q64" s="134"/>
      <c r="R64" s="134"/>
      <c r="S64" s="134"/>
      <c r="U64" s="103"/>
      <c r="V64" s="103"/>
      <c r="W64" s="103"/>
      <c r="Y64" s="103"/>
      <c r="AA64" s="103"/>
      <c r="AB64" s="103"/>
      <c r="AC64" s="103"/>
      <c r="AE64" s="103"/>
    </row>
    <row r="65" spans="1:31" ht="16.5" customHeight="1">
      <c r="A65" s="255"/>
      <c r="B65" s="230" t="s">
        <v>351</v>
      </c>
      <c r="C65" s="545"/>
      <c r="D65" s="545"/>
      <c r="E65" s="421">
        <f t="shared" si="2"/>
        <v>0</v>
      </c>
      <c r="F65" s="545"/>
      <c r="G65" s="545"/>
      <c r="H65" s="421">
        <f t="shared" si="3"/>
        <v>0</v>
      </c>
      <c r="I65" s="421">
        <f t="shared" si="4"/>
        <v>0</v>
      </c>
      <c r="J65" s="240"/>
      <c r="K65" s="138"/>
      <c r="L65" s="138"/>
      <c r="M65" s="134"/>
      <c r="N65" s="134"/>
      <c r="O65" s="134"/>
      <c r="P65" s="134"/>
      <c r="Q65" s="134"/>
      <c r="R65" s="134"/>
      <c r="S65" s="134"/>
      <c r="U65" s="103"/>
      <c r="V65" s="103"/>
      <c r="W65" s="103"/>
      <c r="Y65" s="103"/>
      <c r="AA65" s="103"/>
      <c r="AB65" s="103"/>
      <c r="AC65" s="103"/>
      <c r="AE65" s="103"/>
    </row>
    <row r="66" spans="1:31" ht="16.5" customHeight="1">
      <c r="A66" s="255"/>
      <c r="B66" s="230" t="s">
        <v>352</v>
      </c>
      <c r="C66" s="545"/>
      <c r="D66" s="545"/>
      <c r="E66" s="421">
        <f t="shared" si="2"/>
        <v>0</v>
      </c>
      <c r="F66" s="545"/>
      <c r="G66" s="545"/>
      <c r="H66" s="421">
        <f t="shared" si="3"/>
        <v>0</v>
      </c>
      <c r="I66" s="421">
        <f t="shared" si="4"/>
        <v>0</v>
      </c>
      <c r="J66" s="240"/>
      <c r="K66" s="138"/>
      <c r="L66" s="138"/>
      <c r="M66" s="134"/>
      <c r="N66" s="134"/>
      <c r="O66" s="134"/>
      <c r="P66" s="134"/>
      <c r="Q66" s="134"/>
      <c r="R66" s="134"/>
      <c r="S66" s="134"/>
      <c r="U66" s="103"/>
      <c r="V66" s="103"/>
      <c r="W66" s="103"/>
      <c r="Y66" s="103"/>
      <c r="AA66" s="103"/>
      <c r="AB66" s="103"/>
      <c r="AC66" s="103"/>
      <c r="AE66" s="103"/>
    </row>
    <row r="67" spans="1:31" ht="16.5" customHeight="1">
      <c r="A67" s="255"/>
      <c r="B67" s="230" t="s">
        <v>353</v>
      </c>
      <c r="C67" s="545"/>
      <c r="D67" s="545"/>
      <c r="E67" s="421">
        <f t="shared" si="2"/>
        <v>0</v>
      </c>
      <c r="F67" s="545"/>
      <c r="G67" s="545"/>
      <c r="H67" s="421">
        <f t="shared" si="3"/>
        <v>0</v>
      </c>
      <c r="I67" s="421">
        <f t="shared" si="4"/>
        <v>0</v>
      </c>
      <c r="J67" s="240"/>
      <c r="K67" s="138"/>
      <c r="L67" s="138"/>
      <c r="M67" s="134"/>
      <c r="N67" s="134"/>
      <c r="O67" s="134"/>
      <c r="P67" s="134"/>
      <c r="Q67" s="134"/>
      <c r="R67" s="134"/>
      <c r="S67" s="134"/>
      <c r="U67" s="103"/>
      <c r="V67" s="103"/>
      <c r="W67" s="103"/>
      <c r="Y67" s="103"/>
      <c r="AA67" s="103"/>
      <c r="AB67" s="103"/>
      <c r="AC67" s="103"/>
      <c r="AE67" s="103"/>
    </row>
    <row r="68" spans="1:31" ht="16.5" customHeight="1">
      <c r="A68" s="254"/>
      <c r="B68" s="213" t="s">
        <v>354</v>
      </c>
      <c r="C68" s="421">
        <f>SUM(C69,C73,C77:C81,C85)</f>
        <v>0</v>
      </c>
      <c r="D68" s="421">
        <f t="shared" ref="D68:G68" si="11">SUM(D69,D73,D77:D81,D85)</f>
        <v>0</v>
      </c>
      <c r="E68" s="421">
        <f t="shared" si="2"/>
        <v>0</v>
      </c>
      <c r="F68" s="421">
        <f t="shared" si="11"/>
        <v>0</v>
      </c>
      <c r="G68" s="421">
        <f t="shared" si="11"/>
        <v>0</v>
      </c>
      <c r="H68" s="421">
        <f t="shared" si="3"/>
        <v>0</v>
      </c>
      <c r="I68" s="421">
        <f t="shared" si="4"/>
        <v>0</v>
      </c>
      <c r="J68" s="240"/>
      <c r="K68" s="138"/>
      <c r="L68" s="134"/>
      <c r="M68" s="134"/>
      <c r="N68" s="134"/>
      <c r="O68" s="134"/>
      <c r="P68" s="134"/>
      <c r="Q68" s="134"/>
      <c r="R68" s="134"/>
      <c r="S68" s="134"/>
      <c r="U68" s="103"/>
      <c r="V68" s="103"/>
      <c r="W68" s="103"/>
      <c r="Y68" s="103"/>
      <c r="AA68" s="103"/>
      <c r="AB68" s="103"/>
      <c r="AC68" s="103"/>
      <c r="AE68" s="103"/>
    </row>
    <row r="69" spans="1:31" ht="16.5" customHeight="1">
      <c r="A69" s="255"/>
      <c r="B69" s="229" t="s">
        <v>355</v>
      </c>
      <c r="C69" s="421">
        <f>SUM(C70:C72)</f>
        <v>0</v>
      </c>
      <c r="D69" s="421">
        <f t="shared" ref="D69:G69" si="12">SUM(D70:D72)</f>
        <v>0</v>
      </c>
      <c r="E69" s="421">
        <f>C69+D69</f>
        <v>0</v>
      </c>
      <c r="F69" s="421">
        <f t="shared" si="12"/>
        <v>0</v>
      </c>
      <c r="G69" s="421">
        <f t="shared" si="12"/>
        <v>0</v>
      </c>
      <c r="H69" s="421">
        <f t="shared" si="3"/>
        <v>0</v>
      </c>
      <c r="I69" s="421">
        <f t="shared" si="4"/>
        <v>0</v>
      </c>
      <c r="J69" s="240"/>
      <c r="K69" s="138"/>
      <c r="L69" s="134"/>
      <c r="M69" s="134"/>
      <c r="N69" s="134"/>
      <c r="O69" s="134"/>
      <c r="P69" s="134"/>
      <c r="Q69" s="134"/>
      <c r="R69" s="134"/>
      <c r="S69" s="134"/>
      <c r="U69" s="103"/>
      <c r="V69" s="103"/>
      <c r="W69" s="103"/>
      <c r="Y69" s="103"/>
      <c r="AA69" s="103"/>
      <c r="AB69" s="103"/>
      <c r="AC69" s="103"/>
      <c r="AE69" s="103"/>
    </row>
    <row r="70" spans="1:31" ht="16.5" customHeight="1">
      <c r="A70" s="255"/>
      <c r="B70" s="230" t="s">
        <v>269</v>
      </c>
      <c r="C70" s="545"/>
      <c r="D70" s="545"/>
      <c r="E70" s="421">
        <f t="shared" si="2"/>
        <v>0</v>
      </c>
      <c r="F70" s="559"/>
      <c r="G70" s="559"/>
      <c r="H70" s="421">
        <f t="shared" si="3"/>
        <v>0</v>
      </c>
      <c r="I70" s="421">
        <f t="shared" si="4"/>
        <v>0</v>
      </c>
      <c r="J70" s="240"/>
      <c r="K70" s="138"/>
      <c r="L70" s="138"/>
      <c r="M70" s="134"/>
      <c r="N70" s="134"/>
      <c r="O70" s="134"/>
      <c r="P70" s="134"/>
      <c r="Q70" s="134"/>
      <c r="R70" s="134"/>
      <c r="S70" s="134"/>
      <c r="U70" s="103"/>
      <c r="V70" s="103"/>
      <c r="W70" s="103"/>
      <c r="Y70" s="103"/>
      <c r="AA70" s="103"/>
      <c r="AB70" s="103"/>
      <c r="AC70" s="103"/>
      <c r="AE70" s="103"/>
    </row>
    <row r="71" spans="1:31" ht="16.5" customHeight="1">
      <c r="A71" s="255"/>
      <c r="B71" s="230" t="s">
        <v>270</v>
      </c>
      <c r="C71" s="545"/>
      <c r="D71" s="545"/>
      <c r="E71" s="421">
        <f t="shared" si="2"/>
        <v>0</v>
      </c>
      <c r="F71" s="559"/>
      <c r="G71" s="559"/>
      <c r="H71" s="421">
        <f t="shared" si="3"/>
        <v>0</v>
      </c>
      <c r="I71" s="421">
        <f t="shared" si="4"/>
        <v>0</v>
      </c>
      <c r="J71" s="240"/>
      <c r="K71" s="138"/>
      <c r="L71" s="138"/>
      <c r="M71" s="134"/>
      <c r="N71" s="134"/>
      <c r="O71" s="134"/>
      <c r="P71" s="134"/>
      <c r="Q71" s="134"/>
      <c r="R71" s="134"/>
      <c r="S71" s="134"/>
      <c r="U71" s="103"/>
      <c r="V71" s="103"/>
      <c r="W71" s="103"/>
      <c r="Y71" s="103"/>
      <c r="AA71" s="103"/>
      <c r="AB71" s="103"/>
      <c r="AC71" s="103"/>
      <c r="AE71" s="103"/>
    </row>
    <row r="72" spans="1:31" ht="16.5" customHeight="1">
      <c r="A72" s="255"/>
      <c r="B72" s="230" t="s">
        <v>151</v>
      </c>
      <c r="C72" s="545"/>
      <c r="D72" s="545"/>
      <c r="E72" s="421">
        <f t="shared" si="2"/>
        <v>0</v>
      </c>
      <c r="F72" s="559"/>
      <c r="G72" s="559"/>
      <c r="H72" s="421">
        <f t="shared" si="3"/>
        <v>0</v>
      </c>
      <c r="I72" s="421">
        <f t="shared" si="4"/>
        <v>0</v>
      </c>
      <c r="J72" s="240"/>
      <c r="K72" s="138"/>
      <c r="L72" s="138"/>
      <c r="M72" s="134"/>
      <c r="N72" s="134"/>
      <c r="O72" s="134"/>
      <c r="P72" s="134"/>
      <c r="Q72" s="134"/>
      <c r="R72" s="134"/>
      <c r="S72" s="134"/>
      <c r="U72" s="103"/>
      <c r="V72" s="103"/>
      <c r="W72" s="103"/>
      <c r="Y72" s="103"/>
      <c r="AA72" s="103"/>
      <c r="AB72" s="103"/>
      <c r="AC72" s="103"/>
      <c r="AE72" s="103"/>
    </row>
    <row r="73" spans="1:31" ht="16.5" customHeight="1">
      <c r="A73" s="255"/>
      <c r="B73" s="229" t="s">
        <v>356</v>
      </c>
      <c r="C73" s="421">
        <f>SUM(C74:C76)</f>
        <v>0</v>
      </c>
      <c r="D73" s="421">
        <f t="shared" ref="D73:G73" si="13">SUM(D74:D76)</f>
        <v>0</v>
      </c>
      <c r="E73" s="421">
        <f t="shared" si="2"/>
        <v>0</v>
      </c>
      <c r="F73" s="421">
        <f t="shared" si="13"/>
        <v>0</v>
      </c>
      <c r="G73" s="421">
        <f t="shared" si="13"/>
        <v>0</v>
      </c>
      <c r="H73" s="421">
        <f t="shared" si="3"/>
        <v>0</v>
      </c>
      <c r="I73" s="421">
        <f t="shared" si="4"/>
        <v>0</v>
      </c>
      <c r="J73" s="240"/>
      <c r="K73" s="138"/>
      <c r="L73" s="136"/>
      <c r="M73" s="134"/>
      <c r="N73" s="134"/>
      <c r="O73" s="134"/>
      <c r="P73" s="134"/>
      <c r="Q73" s="134"/>
      <c r="R73" s="134"/>
      <c r="S73" s="134"/>
      <c r="U73" s="103"/>
      <c r="V73" s="103"/>
      <c r="W73" s="103"/>
      <c r="Y73" s="103"/>
      <c r="AA73" s="103"/>
      <c r="AB73" s="103"/>
      <c r="AC73" s="103"/>
      <c r="AE73" s="103"/>
    </row>
    <row r="74" spans="1:31">
      <c r="A74" s="255"/>
      <c r="B74" s="229" t="s">
        <v>152</v>
      </c>
      <c r="C74" s="545"/>
      <c r="D74" s="545"/>
      <c r="E74" s="421">
        <f t="shared" si="2"/>
        <v>0</v>
      </c>
      <c r="F74" s="545"/>
      <c r="G74" s="545"/>
      <c r="H74" s="421">
        <f t="shared" si="3"/>
        <v>0</v>
      </c>
      <c r="I74" s="421">
        <f t="shared" si="4"/>
        <v>0</v>
      </c>
      <c r="J74" s="240"/>
      <c r="K74" s="138"/>
      <c r="L74" s="138"/>
      <c r="M74" s="134"/>
      <c r="N74" s="134"/>
      <c r="O74" s="134"/>
      <c r="P74" s="134"/>
      <c r="Q74" s="134"/>
      <c r="R74" s="134"/>
      <c r="S74" s="134"/>
      <c r="U74" s="103"/>
      <c r="V74" s="103"/>
      <c r="W74" s="103"/>
      <c r="Y74" s="103"/>
      <c r="AA74" s="103"/>
      <c r="AB74" s="103"/>
      <c r="AC74" s="103"/>
      <c r="AE74" s="103"/>
    </row>
    <row r="75" spans="1:31">
      <c r="A75" s="255"/>
      <c r="B75" s="229" t="s">
        <v>153</v>
      </c>
      <c r="C75" s="545"/>
      <c r="D75" s="545"/>
      <c r="E75" s="421">
        <f t="shared" si="2"/>
        <v>0</v>
      </c>
      <c r="F75" s="545"/>
      <c r="G75" s="545"/>
      <c r="H75" s="421">
        <f t="shared" si="3"/>
        <v>0</v>
      </c>
      <c r="I75" s="421">
        <f t="shared" si="4"/>
        <v>0</v>
      </c>
      <c r="J75" s="240"/>
      <c r="K75" s="138"/>
      <c r="L75" s="138"/>
      <c r="M75" s="134"/>
      <c r="N75" s="134"/>
      <c r="O75" s="134"/>
      <c r="P75" s="134"/>
      <c r="Q75" s="134"/>
      <c r="R75" s="134"/>
      <c r="S75" s="134"/>
      <c r="U75" s="103"/>
      <c r="V75" s="103"/>
      <c r="W75" s="103"/>
      <c r="Y75" s="103"/>
      <c r="AA75" s="103"/>
      <c r="AB75" s="103"/>
      <c r="AC75" s="103"/>
      <c r="AE75" s="103"/>
    </row>
    <row r="76" spans="1:31">
      <c r="A76" s="255"/>
      <c r="B76" s="229" t="s">
        <v>154</v>
      </c>
      <c r="C76" s="545"/>
      <c r="D76" s="545"/>
      <c r="E76" s="421">
        <f t="shared" si="2"/>
        <v>0</v>
      </c>
      <c r="F76" s="545"/>
      <c r="G76" s="545"/>
      <c r="H76" s="421">
        <f t="shared" si="3"/>
        <v>0</v>
      </c>
      <c r="I76" s="421">
        <f t="shared" si="4"/>
        <v>0</v>
      </c>
      <c r="J76" s="240"/>
      <c r="K76" s="138"/>
      <c r="L76" s="138"/>
      <c r="M76" s="134"/>
      <c r="N76" s="134"/>
      <c r="O76" s="134"/>
      <c r="P76" s="134"/>
      <c r="Q76" s="134"/>
      <c r="R76" s="134"/>
      <c r="S76" s="134"/>
      <c r="U76" s="103"/>
      <c r="V76" s="103"/>
      <c r="W76" s="103"/>
      <c r="Y76" s="103"/>
      <c r="AA76" s="103"/>
      <c r="AB76" s="103"/>
      <c r="AC76" s="103"/>
      <c r="AE76" s="103"/>
    </row>
    <row r="77" spans="1:31">
      <c r="A77" s="255"/>
      <c r="B77" s="230" t="s">
        <v>357</v>
      </c>
      <c r="C77" s="545"/>
      <c r="D77" s="545"/>
      <c r="E77" s="421">
        <f t="shared" si="2"/>
        <v>0</v>
      </c>
      <c r="F77" s="545"/>
      <c r="G77" s="545"/>
      <c r="H77" s="421">
        <f t="shared" si="3"/>
        <v>0</v>
      </c>
      <c r="I77" s="421">
        <f t="shared" si="4"/>
        <v>0</v>
      </c>
      <c r="J77" s="240"/>
      <c r="K77" s="138"/>
      <c r="L77" s="138"/>
      <c r="M77" s="134"/>
      <c r="N77" s="134"/>
      <c r="O77" s="134"/>
      <c r="P77" s="134"/>
      <c r="Q77" s="134"/>
      <c r="R77" s="134"/>
      <c r="S77" s="134"/>
      <c r="U77" s="103"/>
      <c r="V77" s="103"/>
      <c r="W77" s="103"/>
      <c r="Y77" s="103"/>
      <c r="AA77" s="103"/>
      <c r="AB77" s="103"/>
      <c r="AC77" s="103"/>
      <c r="AE77" s="103"/>
    </row>
    <row r="78" spans="1:31">
      <c r="A78" s="255"/>
      <c r="B78" s="230" t="s">
        <v>358</v>
      </c>
      <c r="C78" s="545"/>
      <c r="D78" s="545"/>
      <c r="E78" s="421">
        <f t="shared" si="2"/>
        <v>0</v>
      </c>
      <c r="F78" s="545"/>
      <c r="G78" s="545"/>
      <c r="H78" s="421">
        <f t="shared" si="3"/>
        <v>0</v>
      </c>
      <c r="I78" s="421">
        <f t="shared" si="4"/>
        <v>0</v>
      </c>
      <c r="J78" s="240"/>
      <c r="K78" s="138"/>
      <c r="L78" s="138"/>
      <c r="M78" s="134"/>
      <c r="N78" s="134"/>
      <c r="O78" s="134"/>
      <c r="P78" s="134"/>
      <c r="Q78" s="134"/>
      <c r="R78" s="134"/>
      <c r="S78" s="134"/>
      <c r="U78" s="103"/>
      <c r="V78" s="103"/>
      <c r="W78" s="103"/>
      <c r="Y78" s="103"/>
      <c r="AA78" s="103"/>
      <c r="AB78" s="103"/>
      <c r="AC78" s="103"/>
      <c r="AE78" s="103"/>
    </row>
    <row r="79" spans="1:31">
      <c r="A79" s="255"/>
      <c r="B79" s="230" t="s">
        <v>359</v>
      </c>
      <c r="C79" s="545"/>
      <c r="D79" s="545"/>
      <c r="E79" s="421">
        <f t="shared" si="2"/>
        <v>0</v>
      </c>
      <c r="F79" s="545"/>
      <c r="G79" s="545"/>
      <c r="H79" s="421">
        <f t="shared" si="3"/>
        <v>0</v>
      </c>
      <c r="I79" s="421">
        <f t="shared" si="4"/>
        <v>0</v>
      </c>
      <c r="J79" s="240"/>
      <c r="K79" s="138"/>
      <c r="L79" s="138"/>
      <c r="M79" s="134"/>
      <c r="N79" s="134"/>
      <c r="O79" s="134"/>
      <c r="P79" s="134"/>
      <c r="Q79" s="134"/>
      <c r="R79" s="134"/>
      <c r="S79" s="134"/>
      <c r="U79" s="103"/>
      <c r="V79" s="103"/>
      <c r="W79" s="103"/>
      <c r="Y79" s="103"/>
      <c r="AA79" s="103"/>
      <c r="AB79" s="103"/>
      <c r="AC79" s="103"/>
      <c r="AE79" s="103"/>
    </row>
    <row r="80" spans="1:31">
      <c r="A80" s="255"/>
      <c r="B80" s="230" t="s">
        <v>360</v>
      </c>
      <c r="C80" s="545"/>
      <c r="D80" s="545"/>
      <c r="E80" s="421">
        <f t="shared" si="2"/>
        <v>0</v>
      </c>
      <c r="F80" s="545"/>
      <c r="G80" s="545"/>
      <c r="H80" s="421">
        <f t="shared" si="3"/>
        <v>0</v>
      </c>
      <c r="I80" s="421">
        <f t="shared" si="4"/>
        <v>0</v>
      </c>
      <c r="J80" s="240"/>
      <c r="K80" s="138"/>
      <c r="L80" s="138"/>
      <c r="M80" s="134"/>
      <c r="N80" s="134"/>
      <c r="O80" s="134"/>
      <c r="P80" s="134"/>
      <c r="Q80" s="134"/>
      <c r="R80" s="134"/>
      <c r="S80" s="134"/>
      <c r="U80" s="103"/>
      <c r="V80" s="103"/>
      <c r="W80" s="103"/>
      <c r="Y80" s="103"/>
      <c r="AA80" s="103"/>
      <c r="AB80" s="103"/>
      <c r="AC80" s="103"/>
      <c r="AE80" s="103"/>
    </row>
    <row r="81" spans="1:31">
      <c r="A81" s="255"/>
      <c r="B81" s="230" t="s">
        <v>361</v>
      </c>
      <c r="C81" s="421">
        <f>SUM(C82:C84)</f>
        <v>0</v>
      </c>
      <c r="D81" s="421">
        <f t="shared" ref="D81:G81" si="14">SUM(D82:D84)</f>
        <v>0</v>
      </c>
      <c r="E81" s="421">
        <f t="shared" si="2"/>
        <v>0</v>
      </c>
      <c r="F81" s="421">
        <f t="shared" si="14"/>
        <v>0</v>
      </c>
      <c r="G81" s="421">
        <f t="shared" si="14"/>
        <v>0</v>
      </c>
      <c r="H81" s="421">
        <f t="shared" si="3"/>
        <v>0</v>
      </c>
      <c r="I81" s="421">
        <f t="shared" si="4"/>
        <v>0</v>
      </c>
      <c r="J81" s="240"/>
      <c r="K81" s="138"/>
      <c r="L81" s="134"/>
      <c r="M81" s="134"/>
      <c r="N81" s="134"/>
      <c r="O81" s="134"/>
      <c r="P81" s="134"/>
      <c r="Q81" s="134"/>
      <c r="R81" s="134"/>
      <c r="S81" s="134"/>
      <c r="U81" s="103"/>
      <c r="V81" s="103"/>
      <c r="W81" s="103"/>
      <c r="Y81" s="103"/>
      <c r="AA81" s="103"/>
      <c r="AB81" s="103"/>
      <c r="AC81" s="103"/>
      <c r="AE81" s="103"/>
    </row>
    <row r="82" spans="1:31">
      <c r="A82" s="255"/>
      <c r="B82" s="231" t="s">
        <v>155</v>
      </c>
      <c r="C82" s="545"/>
      <c r="D82" s="545"/>
      <c r="E82" s="421">
        <f t="shared" si="2"/>
        <v>0</v>
      </c>
      <c r="F82" s="545"/>
      <c r="G82" s="545"/>
      <c r="H82" s="421">
        <f t="shared" si="3"/>
        <v>0</v>
      </c>
      <c r="I82" s="421">
        <f t="shared" si="4"/>
        <v>0</v>
      </c>
      <c r="J82" s="240"/>
      <c r="K82" s="138"/>
      <c r="L82" s="138"/>
      <c r="M82" s="134"/>
      <c r="N82" s="134"/>
      <c r="O82" s="134"/>
      <c r="P82" s="134"/>
      <c r="Q82" s="134"/>
      <c r="R82" s="134"/>
      <c r="S82" s="134"/>
      <c r="U82" s="103"/>
      <c r="V82" s="103"/>
      <c r="W82" s="103"/>
      <c r="Y82" s="103"/>
      <c r="AA82" s="103"/>
      <c r="AB82" s="103"/>
      <c r="AC82" s="103"/>
      <c r="AE82" s="103"/>
    </row>
    <row r="83" spans="1:31">
      <c r="A83" s="255"/>
      <c r="B83" s="231" t="s">
        <v>156</v>
      </c>
      <c r="C83" s="545"/>
      <c r="D83" s="545"/>
      <c r="E83" s="421">
        <f t="shared" si="2"/>
        <v>0</v>
      </c>
      <c r="F83" s="545"/>
      <c r="G83" s="545"/>
      <c r="H83" s="421">
        <f t="shared" si="3"/>
        <v>0</v>
      </c>
      <c r="I83" s="421">
        <f t="shared" si="4"/>
        <v>0</v>
      </c>
      <c r="J83" s="240"/>
      <c r="K83" s="138"/>
      <c r="L83" s="138"/>
      <c r="M83" s="134"/>
      <c r="N83" s="134"/>
      <c r="O83" s="134"/>
      <c r="P83" s="134"/>
      <c r="Q83" s="134"/>
      <c r="R83" s="134"/>
      <c r="S83" s="134"/>
      <c r="U83" s="103"/>
      <c r="V83" s="103"/>
      <c r="W83" s="103"/>
      <c r="Y83" s="103"/>
      <c r="AA83" s="103"/>
      <c r="AB83" s="103"/>
      <c r="AC83" s="103"/>
      <c r="AE83" s="103"/>
    </row>
    <row r="84" spans="1:31" ht="15.75" customHeight="1">
      <c r="A84" s="255"/>
      <c r="B84" s="231" t="s">
        <v>157</v>
      </c>
      <c r="C84" s="545"/>
      <c r="D84" s="545"/>
      <c r="E84" s="421">
        <f t="shared" si="2"/>
        <v>0</v>
      </c>
      <c r="F84" s="545"/>
      <c r="G84" s="545"/>
      <c r="H84" s="421">
        <f t="shared" si="3"/>
        <v>0</v>
      </c>
      <c r="I84" s="421">
        <f t="shared" si="4"/>
        <v>0</v>
      </c>
      <c r="J84" s="240"/>
      <c r="K84" s="138"/>
      <c r="L84" s="138"/>
      <c r="M84" s="134"/>
      <c r="N84" s="134"/>
      <c r="O84" s="134"/>
      <c r="P84" s="134"/>
      <c r="Q84" s="134"/>
      <c r="R84" s="134"/>
      <c r="S84" s="134"/>
      <c r="U84" s="103"/>
      <c r="V84" s="103"/>
      <c r="W84" s="103"/>
      <c r="Y84" s="103"/>
      <c r="AA84" s="103"/>
      <c r="AB84" s="103"/>
      <c r="AC84" s="103"/>
      <c r="AE84" s="103"/>
    </row>
    <row r="85" spans="1:31">
      <c r="A85" s="255"/>
      <c r="B85" s="229" t="s">
        <v>362</v>
      </c>
      <c r="C85" s="545"/>
      <c r="D85" s="545"/>
      <c r="E85" s="421">
        <f t="shared" si="2"/>
        <v>0</v>
      </c>
      <c r="F85" s="545"/>
      <c r="G85" s="545"/>
      <c r="H85" s="421">
        <f t="shared" si="3"/>
        <v>0</v>
      </c>
      <c r="I85" s="421">
        <f t="shared" si="4"/>
        <v>0</v>
      </c>
      <c r="J85" s="240"/>
      <c r="K85" s="138"/>
      <c r="L85" s="138"/>
      <c r="M85" s="134"/>
      <c r="N85" s="134"/>
      <c r="O85" s="134"/>
      <c r="P85" s="134"/>
      <c r="Q85" s="134"/>
      <c r="R85" s="134"/>
      <c r="S85" s="134"/>
      <c r="U85" s="103"/>
      <c r="V85" s="103"/>
      <c r="W85" s="103"/>
      <c r="Y85" s="103"/>
      <c r="AA85" s="103"/>
      <c r="AB85" s="103"/>
      <c r="AC85" s="103"/>
      <c r="AE85" s="103"/>
    </row>
    <row r="86" spans="1:31">
      <c r="A86" s="254"/>
      <c r="B86" s="213" t="s">
        <v>363</v>
      </c>
      <c r="C86" s="421">
        <f>SUM(C87:C92)</f>
        <v>0</v>
      </c>
      <c r="D86" s="421">
        <f t="shared" ref="D86:G86" si="15">SUM(D87:D92)</f>
        <v>0</v>
      </c>
      <c r="E86" s="421">
        <f t="shared" si="2"/>
        <v>0</v>
      </c>
      <c r="F86" s="421">
        <f t="shared" si="15"/>
        <v>0</v>
      </c>
      <c r="G86" s="421">
        <f t="shared" si="15"/>
        <v>0</v>
      </c>
      <c r="H86" s="421">
        <f t="shared" si="3"/>
        <v>0</v>
      </c>
      <c r="I86" s="421">
        <f t="shared" si="4"/>
        <v>0</v>
      </c>
      <c r="J86" s="240"/>
      <c r="K86" s="138"/>
      <c r="L86" s="134"/>
      <c r="M86" s="134"/>
      <c r="N86" s="134"/>
      <c r="O86" s="134"/>
      <c r="P86" s="134"/>
      <c r="Q86" s="134"/>
      <c r="R86" s="134"/>
      <c r="S86" s="134"/>
      <c r="U86" s="103"/>
      <c r="V86" s="103"/>
      <c r="W86" s="103"/>
      <c r="Y86" s="103"/>
      <c r="AA86" s="103"/>
      <c r="AB86" s="103"/>
      <c r="AC86" s="103"/>
      <c r="AE86" s="103"/>
    </row>
    <row r="87" spans="1:31">
      <c r="A87" s="255"/>
      <c r="B87" s="229" t="s">
        <v>364</v>
      </c>
      <c r="C87" s="545"/>
      <c r="D87" s="545"/>
      <c r="E87" s="421">
        <f t="shared" si="2"/>
        <v>0</v>
      </c>
      <c r="F87" s="545"/>
      <c r="G87" s="545"/>
      <c r="H87" s="421">
        <f t="shared" si="3"/>
        <v>0</v>
      </c>
      <c r="I87" s="421">
        <f t="shared" si="4"/>
        <v>0</v>
      </c>
      <c r="J87" s="240"/>
      <c r="K87" s="138"/>
      <c r="L87" s="138"/>
      <c r="M87" s="134"/>
      <c r="N87" s="134"/>
      <c r="O87" s="134"/>
      <c r="P87" s="134"/>
      <c r="Q87" s="134"/>
      <c r="R87" s="134"/>
      <c r="S87" s="134"/>
      <c r="U87" s="103"/>
      <c r="V87" s="103"/>
      <c r="W87" s="103"/>
      <c r="Y87" s="103"/>
      <c r="AA87" s="103"/>
      <c r="AB87" s="103"/>
      <c r="AC87" s="103"/>
      <c r="AE87" s="103"/>
    </row>
    <row r="88" spans="1:31">
      <c r="A88" s="255"/>
      <c r="B88" s="229" t="s">
        <v>365</v>
      </c>
      <c r="C88" s="545"/>
      <c r="D88" s="545"/>
      <c r="E88" s="421">
        <f t="shared" si="2"/>
        <v>0</v>
      </c>
      <c r="F88" s="545"/>
      <c r="G88" s="545"/>
      <c r="H88" s="421">
        <f t="shared" si="3"/>
        <v>0</v>
      </c>
      <c r="I88" s="421">
        <f t="shared" si="4"/>
        <v>0</v>
      </c>
      <c r="J88" s="240"/>
      <c r="K88" s="138"/>
      <c r="L88" s="138"/>
      <c r="M88" s="134"/>
      <c r="N88" s="134"/>
      <c r="O88" s="134"/>
      <c r="P88" s="134"/>
      <c r="Q88" s="134"/>
      <c r="R88" s="134"/>
      <c r="S88" s="134"/>
      <c r="U88" s="103"/>
      <c r="V88" s="103"/>
      <c r="W88" s="103"/>
      <c r="Y88" s="103"/>
      <c r="AA88" s="103"/>
      <c r="AB88" s="103"/>
      <c r="AC88" s="103"/>
      <c r="AE88" s="103"/>
    </row>
    <row r="89" spans="1:31">
      <c r="A89" s="255"/>
      <c r="B89" s="229" t="s">
        <v>366</v>
      </c>
      <c r="C89" s="545"/>
      <c r="D89" s="545"/>
      <c r="E89" s="421">
        <f t="shared" si="2"/>
        <v>0</v>
      </c>
      <c r="F89" s="545"/>
      <c r="G89" s="545"/>
      <c r="H89" s="421">
        <f t="shared" si="3"/>
        <v>0</v>
      </c>
      <c r="I89" s="421">
        <f t="shared" si="4"/>
        <v>0</v>
      </c>
      <c r="J89" s="240"/>
      <c r="K89" s="138"/>
      <c r="L89" s="138"/>
      <c r="M89" s="134"/>
      <c r="N89" s="134"/>
      <c r="O89" s="134"/>
      <c r="P89" s="134"/>
      <c r="Q89" s="134"/>
      <c r="R89" s="134"/>
      <c r="S89" s="134"/>
      <c r="U89" s="103"/>
      <c r="V89" s="103"/>
      <c r="W89" s="103"/>
      <c r="Y89" s="103"/>
      <c r="AA89" s="103"/>
      <c r="AB89" s="103"/>
      <c r="AC89" s="103"/>
      <c r="AE89" s="103"/>
    </row>
    <row r="90" spans="1:31">
      <c r="A90" s="255"/>
      <c r="B90" s="229" t="s">
        <v>367</v>
      </c>
      <c r="C90" s="545"/>
      <c r="D90" s="545"/>
      <c r="E90" s="421">
        <f t="shared" ref="E90:E107" si="16">C90+D90</f>
        <v>0</v>
      </c>
      <c r="F90" s="545"/>
      <c r="G90" s="545"/>
      <c r="H90" s="421">
        <f t="shared" ref="H90:H107" si="17">F90+G90</f>
        <v>0</v>
      </c>
      <c r="I90" s="421">
        <f t="shared" ref="I90:I107" si="18">E90+H90</f>
        <v>0</v>
      </c>
      <c r="J90" s="240"/>
      <c r="K90" s="138"/>
      <c r="L90" s="138"/>
      <c r="M90" s="134"/>
      <c r="N90" s="134"/>
      <c r="O90" s="134"/>
      <c r="P90" s="134"/>
      <c r="Q90" s="134"/>
      <c r="R90" s="134"/>
      <c r="S90" s="134"/>
      <c r="U90" s="103"/>
      <c r="V90" s="103"/>
      <c r="W90" s="103"/>
      <c r="Y90" s="103"/>
      <c r="AA90" s="103"/>
      <c r="AB90" s="103"/>
      <c r="AC90" s="103"/>
      <c r="AE90" s="103"/>
    </row>
    <row r="91" spans="1:31">
      <c r="A91" s="255"/>
      <c r="B91" s="229" t="s">
        <v>368</v>
      </c>
      <c r="C91" s="545"/>
      <c r="D91" s="545"/>
      <c r="E91" s="421">
        <f t="shared" si="16"/>
        <v>0</v>
      </c>
      <c r="F91" s="545"/>
      <c r="G91" s="545"/>
      <c r="H91" s="421">
        <f t="shared" si="17"/>
        <v>0</v>
      </c>
      <c r="I91" s="421">
        <f t="shared" si="18"/>
        <v>0</v>
      </c>
      <c r="J91" s="240"/>
      <c r="K91" s="138"/>
      <c r="L91" s="138"/>
      <c r="M91" s="134"/>
      <c r="N91" s="134"/>
      <c r="O91" s="134"/>
      <c r="P91" s="134"/>
      <c r="Q91" s="134"/>
      <c r="R91" s="134"/>
      <c r="S91" s="134"/>
      <c r="U91" s="103"/>
      <c r="V91" s="103"/>
      <c r="W91" s="103"/>
      <c r="Y91" s="103"/>
      <c r="AA91" s="103"/>
      <c r="AB91" s="103"/>
      <c r="AC91" s="103"/>
      <c r="AE91" s="103"/>
    </row>
    <row r="92" spans="1:31">
      <c r="A92" s="255"/>
      <c r="B92" s="229" t="s">
        <v>369</v>
      </c>
      <c r="C92" s="545"/>
      <c r="D92" s="545"/>
      <c r="E92" s="421">
        <f t="shared" si="16"/>
        <v>0</v>
      </c>
      <c r="F92" s="545"/>
      <c r="G92" s="545"/>
      <c r="H92" s="421">
        <f t="shared" si="17"/>
        <v>0</v>
      </c>
      <c r="I92" s="421">
        <f t="shared" si="18"/>
        <v>0</v>
      </c>
      <c r="J92" s="240"/>
      <c r="K92" s="138"/>
      <c r="L92" s="138"/>
      <c r="M92" s="134"/>
      <c r="N92" s="134"/>
      <c r="O92" s="134"/>
      <c r="P92" s="134"/>
      <c r="Q92" s="134"/>
      <c r="R92" s="134"/>
      <c r="S92" s="134"/>
      <c r="U92" s="103"/>
      <c r="V92" s="103"/>
      <c r="W92" s="103"/>
      <c r="Y92" s="103"/>
      <c r="AA92" s="103"/>
      <c r="AB92" s="103"/>
      <c r="AC92" s="103"/>
      <c r="AE92" s="103"/>
    </row>
    <row r="93" spans="1:31">
      <c r="A93" s="254"/>
      <c r="B93" s="213" t="s">
        <v>370</v>
      </c>
      <c r="C93" s="421">
        <f>SUM(C94:C99)</f>
        <v>0</v>
      </c>
      <c r="D93" s="421">
        <f t="shared" ref="D93:G93" si="19">SUM(D94:D99)</f>
        <v>0</v>
      </c>
      <c r="E93" s="421">
        <f t="shared" si="16"/>
        <v>0</v>
      </c>
      <c r="F93" s="421">
        <f t="shared" si="19"/>
        <v>0</v>
      </c>
      <c r="G93" s="421">
        <f t="shared" si="19"/>
        <v>0</v>
      </c>
      <c r="H93" s="421">
        <f t="shared" si="17"/>
        <v>0</v>
      </c>
      <c r="I93" s="421">
        <f t="shared" si="18"/>
        <v>0</v>
      </c>
      <c r="J93" s="240"/>
      <c r="K93" s="138"/>
      <c r="L93" s="134"/>
      <c r="M93" s="134"/>
      <c r="N93" s="134"/>
      <c r="O93" s="134"/>
      <c r="P93" s="134"/>
      <c r="Q93" s="134"/>
      <c r="R93" s="134"/>
      <c r="S93" s="134"/>
      <c r="U93" s="103"/>
      <c r="V93" s="103"/>
      <c r="W93" s="103"/>
      <c r="Y93" s="103"/>
      <c r="AA93" s="103"/>
      <c r="AB93" s="103"/>
      <c r="AC93" s="103"/>
      <c r="AE93" s="103"/>
    </row>
    <row r="94" spans="1:31" ht="18.75" customHeight="1">
      <c r="A94" s="255"/>
      <c r="B94" s="229" t="s">
        <v>371</v>
      </c>
      <c r="C94" s="545"/>
      <c r="D94" s="545"/>
      <c r="E94" s="421">
        <f t="shared" si="16"/>
        <v>0</v>
      </c>
      <c r="F94" s="545"/>
      <c r="G94" s="545"/>
      <c r="H94" s="421">
        <f t="shared" si="17"/>
        <v>0</v>
      </c>
      <c r="I94" s="421">
        <f t="shared" si="18"/>
        <v>0</v>
      </c>
      <c r="J94" s="240"/>
      <c r="K94" s="138"/>
      <c r="L94" s="138"/>
      <c r="M94" s="134"/>
      <c r="N94" s="134"/>
      <c r="O94" s="134"/>
      <c r="P94" s="134"/>
      <c r="Q94" s="134"/>
      <c r="R94" s="134"/>
      <c r="S94" s="134"/>
      <c r="U94" s="103"/>
      <c r="V94" s="103"/>
      <c r="W94" s="103"/>
      <c r="Y94" s="103"/>
      <c r="AA94" s="103"/>
      <c r="AB94" s="103"/>
      <c r="AC94" s="103"/>
      <c r="AE94" s="103"/>
    </row>
    <row r="95" spans="1:31">
      <c r="A95" s="255"/>
      <c r="B95" s="229" t="s">
        <v>372</v>
      </c>
      <c r="C95" s="545"/>
      <c r="D95" s="545"/>
      <c r="E95" s="421">
        <f t="shared" si="16"/>
        <v>0</v>
      </c>
      <c r="F95" s="545"/>
      <c r="G95" s="545"/>
      <c r="H95" s="421">
        <f t="shared" si="17"/>
        <v>0</v>
      </c>
      <c r="I95" s="421">
        <f t="shared" si="18"/>
        <v>0</v>
      </c>
      <c r="J95" s="240"/>
      <c r="K95" s="138"/>
      <c r="L95" s="138"/>
      <c r="M95" s="134"/>
      <c r="N95" s="134"/>
      <c r="O95" s="134"/>
      <c r="P95" s="134"/>
      <c r="Q95" s="134"/>
      <c r="R95" s="134"/>
      <c r="S95" s="134"/>
      <c r="U95" s="103"/>
      <c r="V95" s="103"/>
      <c r="W95" s="103"/>
      <c r="Y95" s="103"/>
      <c r="AA95" s="103"/>
      <c r="AB95" s="103"/>
      <c r="AC95" s="103"/>
      <c r="AE95" s="103"/>
    </row>
    <row r="96" spans="1:31">
      <c r="A96" s="255"/>
      <c r="B96" s="229" t="s">
        <v>373</v>
      </c>
      <c r="C96" s="545"/>
      <c r="D96" s="545"/>
      <c r="E96" s="421">
        <f t="shared" si="16"/>
        <v>0</v>
      </c>
      <c r="F96" s="545"/>
      <c r="G96" s="545"/>
      <c r="H96" s="421">
        <f t="shared" si="17"/>
        <v>0</v>
      </c>
      <c r="I96" s="421">
        <f t="shared" si="18"/>
        <v>0</v>
      </c>
      <c r="J96" s="240"/>
      <c r="K96" s="138"/>
      <c r="L96" s="138"/>
      <c r="M96" s="134"/>
      <c r="N96" s="134"/>
      <c r="O96" s="134"/>
      <c r="P96" s="134"/>
      <c r="Q96" s="134"/>
      <c r="R96" s="134"/>
      <c r="S96" s="134"/>
      <c r="U96" s="103"/>
      <c r="V96" s="103"/>
      <c r="W96" s="103"/>
      <c r="Y96" s="103"/>
      <c r="AA96" s="103"/>
      <c r="AB96" s="103"/>
      <c r="AC96" s="103"/>
      <c r="AE96" s="103"/>
    </row>
    <row r="97" spans="1:31">
      <c r="A97" s="255"/>
      <c r="B97" s="229" t="s">
        <v>374</v>
      </c>
      <c r="C97" s="545"/>
      <c r="D97" s="545"/>
      <c r="E97" s="421">
        <f t="shared" si="16"/>
        <v>0</v>
      </c>
      <c r="F97" s="545"/>
      <c r="G97" s="545"/>
      <c r="H97" s="421">
        <f t="shared" si="17"/>
        <v>0</v>
      </c>
      <c r="I97" s="421">
        <f t="shared" si="18"/>
        <v>0</v>
      </c>
      <c r="J97" s="240"/>
      <c r="K97" s="138"/>
      <c r="L97" s="138"/>
      <c r="M97" s="134"/>
      <c r="N97" s="134"/>
      <c r="O97" s="134"/>
      <c r="P97" s="134"/>
      <c r="Q97" s="134"/>
      <c r="R97" s="134"/>
      <c r="S97" s="134"/>
      <c r="U97" s="103"/>
      <c r="V97" s="103"/>
      <c r="W97" s="103"/>
      <c r="Y97" s="103"/>
      <c r="AA97" s="103"/>
      <c r="AB97" s="103"/>
      <c r="AC97" s="103"/>
      <c r="AE97" s="103"/>
    </row>
    <row r="98" spans="1:31">
      <c r="A98" s="255"/>
      <c r="B98" s="229" t="s">
        <v>375</v>
      </c>
      <c r="C98" s="545"/>
      <c r="D98" s="545"/>
      <c r="E98" s="421">
        <f t="shared" si="16"/>
        <v>0</v>
      </c>
      <c r="F98" s="545"/>
      <c r="G98" s="545"/>
      <c r="H98" s="421">
        <f t="shared" si="17"/>
        <v>0</v>
      </c>
      <c r="I98" s="421">
        <f t="shared" si="18"/>
        <v>0</v>
      </c>
      <c r="J98" s="240"/>
      <c r="K98" s="138"/>
      <c r="L98" s="138"/>
      <c r="M98" s="134"/>
      <c r="N98" s="134"/>
      <c r="O98" s="134"/>
      <c r="P98" s="134"/>
      <c r="Q98" s="134"/>
      <c r="R98" s="134"/>
      <c r="S98" s="134"/>
      <c r="U98" s="103"/>
      <c r="V98" s="103"/>
      <c r="W98" s="103"/>
      <c r="Y98" s="103"/>
      <c r="AA98" s="103"/>
      <c r="AB98" s="103"/>
      <c r="AC98" s="103"/>
      <c r="AE98" s="103"/>
    </row>
    <row r="99" spans="1:31">
      <c r="A99" s="255"/>
      <c r="B99" s="229" t="s">
        <v>376</v>
      </c>
      <c r="C99" s="545"/>
      <c r="D99" s="545"/>
      <c r="E99" s="421">
        <f t="shared" si="16"/>
        <v>0</v>
      </c>
      <c r="F99" s="545"/>
      <c r="G99" s="545"/>
      <c r="H99" s="421">
        <f t="shared" si="17"/>
        <v>0</v>
      </c>
      <c r="I99" s="421">
        <f t="shared" si="18"/>
        <v>0</v>
      </c>
      <c r="J99" s="240"/>
      <c r="K99" s="138"/>
      <c r="L99" s="138"/>
      <c r="M99" s="134"/>
      <c r="N99" s="134"/>
      <c r="O99" s="134"/>
      <c r="P99" s="134"/>
      <c r="Q99" s="134"/>
      <c r="R99" s="134"/>
      <c r="S99" s="134"/>
      <c r="U99" s="103"/>
      <c r="V99" s="103"/>
      <c r="W99" s="103"/>
      <c r="Y99" s="103"/>
      <c r="AA99" s="103"/>
      <c r="AB99" s="103"/>
      <c r="AC99" s="103"/>
      <c r="AE99" s="103"/>
    </row>
    <row r="100" spans="1:31">
      <c r="A100" s="255"/>
      <c r="B100" s="213" t="s">
        <v>377</v>
      </c>
      <c r="C100" s="421">
        <f>SUM(C101:C102)</f>
        <v>0</v>
      </c>
      <c r="D100" s="421">
        <f t="shared" ref="D100:G100" si="20">SUM(D101:D102)</f>
        <v>0</v>
      </c>
      <c r="E100" s="421">
        <f t="shared" si="16"/>
        <v>0</v>
      </c>
      <c r="F100" s="421">
        <f t="shared" si="20"/>
        <v>0</v>
      </c>
      <c r="G100" s="421">
        <f t="shared" si="20"/>
        <v>0</v>
      </c>
      <c r="H100" s="421">
        <f t="shared" si="17"/>
        <v>0</v>
      </c>
      <c r="I100" s="421">
        <f t="shared" si="18"/>
        <v>0</v>
      </c>
      <c r="J100" s="240"/>
      <c r="K100" s="138"/>
      <c r="L100" s="134"/>
      <c r="M100" s="134"/>
      <c r="N100" s="134"/>
      <c r="O100" s="134"/>
      <c r="P100" s="134"/>
      <c r="Q100" s="134"/>
      <c r="R100" s="134"/>
      <c r="S100" s="134"/>
      <c r="U100" s="103"/>
      <c r="V100" s="103"/>
      <c r="W100" s="103"/>
      <c r="Y100" s="103"/>
      <c r="AA100" s="103"/>
      <c r="AB100" s="103"/>
      <c r="AC100" s="103"/>
      <c r="AE100" s="103"/>
    </row>
    <row r="101" spans="1:31">
      <c r="A101" s="255"/>
      <c r="B101" s="229" t="s">
        <v>1966</v>
      </c>
      <c r="C101" s="545"/>
      <c r="D101" s="545"/>
      <c r="E101" s="421">
        <f t="shared" si="16"/>
        <v>0</v>
      </c>
      <c r="F101" s="545"/>
      <c r="G101" s="545"/>
      <c r="H101" s="421">
        <f t="shared" si="17"/>
        <v>0</v>
      </c>
      <c r="I101" s="421">
        <f t="shared" si="18"/>
        <v>0</v>
      </c>
      <c r="J101" s="240"/>
      <c r="K101" s="138"/>
      <c r="L101" s="138"/>
      <c r="M101" s="134"/>
      <c r="N101" s="134"/>
      <c r="O101" s="134"/>
      <c r="P101" s="134"/>
      <c r="Q101" s="134"/>
      <c r="R101" s="134"/>
      <c r="S101" s="134"/>
      <c r="U101" s="103"/>
      <c r="V101" s="103"/>
      <c r="W101" s="103"/>
      <c r="Y101" s="103"/>
      <c r="AA101" s="103"/>
      <c r="AB101" s="103"/>
      <c r="AC101" s="103"/>
      <c r="AE101" s="103"/>
    </row>
    <row r="102" spans="1:31" ht="15.75" customHeight="1">
      <c r="A102" s="255"/>
      <c r="B102" s="229" t="s">
        <v>1967</v>
      </c>
      <c r="C102" s="545"/>
      <c r="D102" s="545"/>
      <c r="E102" s="421">
        <f t="shared" si="16"/>
        <v>0</v>
      </c>
      <c r="F102" s="545"/>
      <c r="G102" s="545"/>
      <c r="H102" s="421">
        <f t="shared" si="17"/>
        <v>0</v>
      </c>
      <c r="I102" s="421">
        <f t="shared" si="18"/>
        <v>0</v>
      </c>
      <c r="J102" s="240"/>
      <c r="K102" s="138"/>
      <c r="L102" s="138"/>
      <c r="M102" s="134"/>
      <c r="N102" s="134"/>
      <c r="O102" s="134"/>
      <c r="P102" s="134"/>
      <c r="Q102" s="134"/>
      <c r="R102" s="134"/>
      <c r="S102" s="134"/>
      <c r="U102" s="103"/>
      <c r="V102" s="103"/>
      <c r="W102" s="103"/>
      <c r="Y102" s="103"/>
      <c r="AA102" s="103"/>
      <c r="AB102" s="103"/>
      <c r="AC102" s="103"/>
      <c r="AE102" s="103"/>
    </row>
    <row r="103" spans="1:31">
      <c r="A103" s="254"/>
      <c r="B103" s="213" t="s">
        <v>378</v>
      </c>
      <c r="C103" s="556"/>
      <c r="D103" s="556"/>
      <c r="E103" s="421">
        <f t="shared" si="16"/>
        <v>0</v>
      </c>
      <c r="F103" s="556"/>
      <c r="G103" s="556"/>
      <c r="H103" s="421">
        <f t="shared" si="17"/>
        <v>0</v>
      </c>
      <c r="I103" s="421">
        <f t="shared" si="18"/>
        <v>0</v>
      </c>
      <c r="J103" s="240"/>
      <c r="K103" s="138"/>
      <c r="L103" s="134"/>
      <c r="M103" s="134"/>
      <c r="N103" s="134"/>
      <c r="O103" s="134"/>
      <c r="P103" s="134"/>
      <c r="Q103" s="134"/>
      <c r="R103" s="134"/>
      <c r="S103" s="134"/>
      <c r="U103" s="103"/>
      <c r="V103" s="103"/>
      <c r="W103" s="103"/>
      <c r="Y103" s="103"/>
      <c r="AA103" s="103"/>
      <c r="AB103" s="103"/>
      <c r="AC103" s="103"/>
      <c r="AE103" s="103"/>
    </row>
    <row r="104" spans="1:31">
      <c r="A104" s="254"/>
      <c r="B104" s="213" t="s">
        <v>379</v>
      </c>
      <c r="C104" s="421">
        <f>SUM(C105:C106)</f>
        <v>0</v>
      </c>
      <c r="D104" s="421">
        <f t="shared" ref="D104:G104" si="21">SUM(D105:D106)</f>
        <v>0</v>
      </c>
      <c r="E104" s="421">
        <f t="shared" si="16"/>
        <v>0</v>
      </c>
      <c r="F104" s="421">
        <f t="shared" si="21"/>
        <v>0</v>
      </c>
      <c r="G104" s="421">
        <f t="shared" si="21"/>
        <v>0</v>
      </c>
      <c r="H104" s="421">
        <f t="shared" si="17"/>
        <v>0</v>
      </c>
      <c r="I104" s="421">
        <f t="shared" si="18"/>
        <v>0</v>
      </c>
      <c r="J104" s="240"/>
      <c r="K104" s="138"/>
      <c r="L104" s="134"/>
      <c r="M104" s="134"/>
      <c r="N104" s="134"/>
      <c r="O104" s="134"/>
      <c r="P104" s="134"/>
      <c r="Q104" s="134"/>
      <c r="R104" s="134"/>
      <c r="S104" s="134"/>
      <c r="U104" s="103"/>
      <c r="V104" s="103"/>
      <c r="W104" s="103"/>
      <c r="Y104" s="103"/>
      <c r="AA104" s="103"/>
      <c r="AB104" s="103"/>
      <c r="AC104" s="103"/>
      <c r="AE104" s="103"/>
    </row>
    <row r="105" spans="1:31">
      <c r="A105" s="255"/>
      <c r="B105" s="229" t="s">
        <v>1968</v>
      </c>
      <c r="C105" s="545"/>
      <c r="D105" s="545"/>
      <c r="E105" s="421">
        <f t="shared" si="16"/>
        <v>0</v>
      </c>
      <c r="F105" s="545"/>
      <c r="G105" s="545"/>
      <c r="H105" s="421">
        <f t="shared" si="17"/>
        <v>0</v>
      </c>
      <c r="I105" s="421">
        <f t="shared" si="18"/>
        <v>0</v>
      </c>
      <c r="J105" s="240"/>
      <c r="K105" s="138"/>
      <c r="L105" s="138"/>
      <c r="M105" s="134"/>
      <c r="N105" s="134"/>
      <c r="O105" s="134"/>
      <c r="P105" s="134"/>
      <c r="Q105" s="134"/>
      <c r="R105" s="134"/>
      <c r="S105" s="134"/>
      <c r="U105" s="103"/>
      <c r="V105" s="103"/>
      <c r="W105" s="103"/>
      <c r="Y105" s="103"/>
      <c r="AA105" s="103"/>
      <c r="AB105" s="103"/>
      <c r="AC105" s="103"/>
      <c r="AE105" s="103"/>
    </row>
    <row r="106" spans="1:31">
      <c r="A106" s="255"/>
      <c r="B106" s="229" t="s">
        <v>1969</v>
      </c>
      <c r="C106" s="545"/>
      <c r="D106" s="545"/>
      <c r="E106" s="421">
        <f t="shared" si="16"/>
        <v>0</v>
      </c>
      <c r="F106" s="545"/>
      <c r="G106" s="545"/>
      <c r="H106" s="421">
        <f t="shared" si="17"/>
        <v>0</v>
      </c>
      <c r="I106" s="421">
        <f t="shared" si="18"/>
        <v>0</v>
      </c>
      <c r="J106" s="240"/>
      <c r="K106" s="138"/>
      <c r="L106" s="138"/>
      <c r="M106" s="134"/>
      <c r="N106" s="134"/>
      <c r="O106" s="134"/>
      <c r="P106" s="134"/>
      <c r="Q106" s="134"/>
      <c r="R106" s="134"/>
      <c r="S106" s="134"/>
      <c r="U106" s="103"/>
      <c r="V106" s="103"/>
      <c r="W106" s="103"/>
      <c r="Y106" s="103"/>
      <c r="AA106" s="103"/>
      <c r="AB106" s="103"/>
      <c r="AC106" s="103"/>
      <c r="AE106" s="103"/>
    </row>
    <row r="107" spans="1:31">
      <c r="A107" s="254"/>
      <c r="B107" s="213" t="s">
        <v>380</v>
      </c>
      <c r="C107" s="556"/>
      <c r="D107" s="556"/>
      <c r="E107" s="421">
        <f t="shared" si="16"/>
        <v>0</v>
      </c>
      <c r="F107" s="556"/>
      <c r="G107" s="556"/>
      <c r="H107" s="421">
        <f t="shared" si="17"/>
        <v>0</v>
      </c>
      <c r="I107" s="421">
        <f t="shared" si="18"/>
        <v>0</v>
      </c>
      <c r="J107" s="240"/>
      <c r="K107" s="138"/>
      <c r="L107" s="134"/>
      <c r="M107" s="134"/>
      <c r="N107" s="134"/>
      <c r="O107" s="134"/>
      <c r="P107" s="134"/>
      <c r="Q107" s="134"/>
      <c r="R107" s="134"/>
      <c r="S107" s="134"/>
      <c r="U107" s="103"/>
      <c r="V107" s="103"/>
      <c r="W107" s="103"/>
      <c r="Y107" s="103"/>
      <c r="AA107" s="103"/>
      <c r="AB107" s="103"/>
      <c r="AC107" s="103"/>
      <c r="AE107" s="103"/>
    </row>
    <row r="108" spans="1:31" ht="16.5" thickBot="1">
      <c r="A108" s="256"/>
      <c r="B108" s="241" t="s">
        <v>158</v>
      </c>
      <c r="C108" s="557">
        <f>C25+C33+C40+C61+C64+C68+C86+C93+C100+C103+C104+C107</f>
        <v>0</v>
      </c>
      <c r="D108" s="557">
        <f t="shared" ref="D108:J108" si="22">D25+D33+D40+D61+D64+D68+D86+D93+D100+D103+D104+D107</f>
        <v>0</v>
      </c>
      <c r="E108" s="557">
        <f t="shared" si="22"/>
        <v>0</v>
      </c>
      <c r="F108" s="557">
        <f t="shared" si="22"/>
        <v>0</v>
      </c>
      <c r="G108" s="557">
        <f t="shared" si="22"/>
        <v>0</v>
      </c>
      <c r="H108" s="557">
        <f t="shared" si="22"/>
        <v>0</v>
      </c>
      <c r="I108" s="557">
        <f t="shared" si="22"/>
        <v>0</v>
      </c>
      <c r="J108" s="242">
        <f t="shared" si="22"/>
        <v>0</v>
      </c>
      <c r="K108" s="138"/>
      <c r="L108" s="134"/>
      <c r="M108" s="134"/>
      <c r="N108" s="134"/>
      <c r="O108" s="134"/>
      <c r="P108" s="134"/>
      <c r="Q108" s="134"/>
      <c r="R108" s="134"/>
      <c r="S108" s="134"/>
      <c r="U108" s="103"/>
      <c r="V108" s="103"/>
      <c r="W108" s="103"/>
      <c r="Y108" s="103"/>
      <c r="AA108" s="103"/>
      <c r="AB108" s="103"/>
      <c r="AC108" s="103"/>
      <c r="AE108" s="103"/>
    </row>
    <row r="109" spans="1:31" ht="30.95" customHeight="1" thickBot="1">
      <c r="A109" s="818" t="s">
        <v>2154</v>
      </c>
      <c r="B109" s="819"/>
      <c r="C109" s="139"/>
      <c r="D109" s="139"/>
      <c r="E109" s="140"/>
      <c r="F109" s="140"/>
      <c r="G109" s="134"/>
      <c r="H109" s="134"/>
      <c r="I109" s="134"/>
      <c r="J109" s="134"/>
      <c r="K109" s="134"/>
      <c r="L109" s="134"/>
      <c r="M109" s="134"/>
      <c r="N109" s="134"/>
      <c r="O109" s="134"/>
      <c r="P109" s="134"/>
      <c r="Q109" s="134"/>
      <c r="R109" s="134"/>
      <c r="S109" s="136"/>
    </row>
    <row r="110" spans="1:31">
      <c r="A110" s="291" t="s">
        <v>103</v>
      </c>
      <c r="B110" s="564" t="s">
        <v>307</v>
      </c>
      <c r="C110" s="811" t="s">
        <v>2215</v>
      </c>
      <c r="D110" s="812"/>
      <c r="E110" s="812"/>
      <c r="F110" s="813"/>
      <c r="G110" s="814" t="s">
        <v>2216</v>
      </c>
      <c r="H110" s="815"/>
      <c r="I110" s="815"/>
      <c r="J110" s="816"/>
      <c r="K110" s="814" t="s">
        <v>2217</v>
      </c>
      <c r="L110" s="815"/>
      <c r="M110" s="815"/>
      <c r="N110" s="816"/>
      <c r="O110" s="814" t="s">
        <v>2218</v>
      </c>
      <c r="P110" s="815"/>
      <c r="Q110" s="815"/>
      <c r="R110" s="816"/>
      <c r="S110" s="136"/>
    </row>
    <row r="111" spans="1:31">
      <c r="A111" s="253"/>
      <c r="B111" s="565"/>
      <c r="C111" s="810" t="s">
        <v>386</v>
      </c>
      <c r="D111" s="808"/>
      <c r="E111" s="808" t="s">
        <v>387</v>
      </c>
      <c r="F111" s="809"/>
      <c r="G111" s="810" t="s">
        <v>386</v>
      </c>
      <c r="H111" s="808"/>
      <c r="I111" s="808" t="s">
        <v>387</v>
      </c>
      <c r="J111" s="809"/>
      <c r="K111" s="810" t="s">
        <v>386</v>
      </c>
      <c r="L111" s="808"/>
      <c r="M111" s="808" t="s">
        <v>387</v>
      </c>
      <c r="N111" s="809"/>
      <c r="O111" s="810" t="s">
        <v>386</v>
      </c>
      <c r="P111" s="808"/>
      <c r="Q111" s="808" t="s">
        <v>387</v>
      </c>
      <c r="R111" s="809"/>
      <c r="S111" s="136"/>
    </row>
    <row r="112" spans="1:31">
      <c r="A112" s="253"/>
      <c r="B112" s="245"/>
      <c r="C112" s="248" t="s">
        <v>308</v>
      </c>
      <c r="D112" s="232" t="s">
        <v>91</v>
      </c>
      <c r="E112" s="232" t="s">
        <v>308</v>
      </c>
      <c r="F112" s="249" t="s">
        <v>91</v>
      </c>
      <c r="G112" s="248" t="s">
        <v>308</v>
      </c>
      <c r="H112" s="560" t="s">
        <v>91</v>
      </c>
      <c r="I112" s="232" t="s">
        <v>308</v>
      </c>
      <c r="J112" s="249" t="s">
        <v>91</v>
      </c>
      <c r="K112" s="248" t="s">
        <v>308</v>
      </c>
      <c r="L112" s="232" t="s">
        <v>91</v>
      </c>
      <c r="M112" s="232" t="s">
        <v>308</v>
      </c>
      <c r="N112" s="249" t="s">
        <v>91</v>
      </c>
      <c r="O112" s="248" t="s">
        <v>308</v>
      </c>
      <c r="P112" s="232" t="s">
        <v>91</v>
      </c>
      <c r="Q112" s="232" t="s">
        <v>308</v>
      </c>
      <c r="R112" s="562" t="s">
        <v>91</v>
      </c>
      <c r="S112" s="136"/>
    </row>
    <row r="113" spans="1:20">
      <c r="A113" s="255" t="s">
        <v>5</v>
      </c>
      <c r="B113" s="246" t="s">
        <v>870</v>
      </c>
      <c r="C113" s="250" t="s">
        <v>33</v>
      </c>
      <c r="D113" s="545" t="s">
        <v>33</v>
      </c>
      <c r="E113" s="221"/>
      <c r="F113" s="558"/>
      <c r="G113" s="252" t="s">
        <v>33</v>
      </c>
      <c r="H113" s="545" t="s">
        <v>33</v>
      </c>
      <c r="I113" s="221"/>
      <c r="J113" s="558"/>
      <c r="K113" s="252" t="s">
        <v>33</v>
      </c>
      <c r="L113" s="545" t="s">
        <v>33</v>
      </c>
      <c r="M113" s="221"/>
      <c r="N113" s="558"/>
      <c r="O113" s="252" t="s">
        <v>33</v>
      </c>
      <c r="P113" s="545" t="s">
        <v>33</v>
      </c>
      <c r="Q113" s="221"/>
      <c r="R113" s="558"/>
      <c r="S113" s="136"/>
    </row>
    <row r="114" spans="1:20">
      <c r="A114" s="192" t="s">
        <v>66</v>
      </c>
      <c r="B114" s="247" t="s">
        <v>507</v>
      </c>
      <c r="C114" s="250"/>
      <c r="D114" s="545"/>
      <c r="E114" s="221"/>
      <c r="F114" s="558"/>
      <c r="G114" s="250"/>
      <c r="H114" s="545"/>
      <c r="I114" s="221"/>
      <c r="J114" s="558"/>
      <c r="K114" s="252"/>
      <c r="L114" s="545"/>
      <c r="M114" s="221"/>
      <c r="N114" s="558"/>
      <c r="O114" s="252"/>
      <c r="P114" s="545"/>
      <c r="Q114" s="221"/>
      <c r="R114" s="558"/>
      <c r="S114" s="136"/>
      <c r="T114" s="50"/>
    </row>
    <row r="115" spans="1:20">
      <c r="A115" s="192" t="s">
        <v>67</v>
      </c>
      <c r="B115" s="247" t="s">
        <v>508</v>
      </c>
      <c r="C115" s="250"/>
      <c r="D115" s="545"/>
      <c r="E115" s="221"/>
      <c r="F115" s="558"/>
      <c r="G115" s="250"/>
      <c r="H115" s="545"/>
      <c r="I115" s="221"/>
      <c r="J115" s="558"/>
      <c r="K115" s="252"/>
      <c r="L115" s="545"/>
      <c r="M115" s="221"/>
      <c r="N115" s="558"/>
      <c r="O115" s="252"/>
      <c r="P115" s="545"/>
      <c r="Q115" s="221"/>
      <c r="R115" s="558"/>
      <c r="S115" s="136"/>
      <c r="T115" s="50"/>
    </row>
    <row r="116" spans="1:20">
      <c r="A116" s="192" t="s">
        <v>68</v>
      </c>
      <c r="B116" s="247" t="s">
        <v>109</v>
      </c>
      <c r="C116" s="250"/>
      <c r="D116" s="545"/>
      <c r="E116" s="221"/>
      <c r="F116" s="558"/>
      <c r="G116" s="250"/>
      <c r="H116" s="545"/>
      <c r="I116" s="221"/>
      <c r="J116" s="558"/>
      <c r="K116" s="252"/>
      <c r="L116" s="545"/>
      <c r="M116" s="221"/>
      <c r="N116" s="558"/>
      <c r="O116" s="252"/>
      <c r="P116" s="545"/>
      <c r="Q116" s="221"/>
      <c r="R116" s="558"/>
      <c r="S116" s="136"/>
      <c r="T116" s="50"/>
    </row>
    <row r="117" spans="1:20">
      <c r="A117" s="192" t="s">
        <v>69</v>
      </c>
      <c r="B117" s="247" t="s">
        <v>117</v>
      </c>
      <c r="C117" s="250"/>
      <c r="D117" s="545"/>
      <c r="E117" s="221"/>
      <c r="F117" s="558"/>
      <c r="G117" s="250"/>
      <c r="H117" s="545"/>
      <c r="I117" s="221"/>
      <c r="J117" s="558"/>
      <c r="K117" s="252"/>
      <c r="L117" s="545"/>
      <c r="M117" s="221"/>
      <c r="N117" s="558"/>
      <c r="O117" s="252"/>
      <c r="P117" s="545"/>
      <c r="Q117" s="221"/>
      <c r="R117" s="558"/>
      <c r="S117" s="136"/>
      <c r="T117" s="50"/>
    </row>
    <row r="118" spans="1:20">
      <c r="A118" s="192" t="s">
        <v>70</v>
      </c>
      <c r="B118" s="247" t="s">
        <v>509</v>
      </c>
      <c r="C118" s="250"/>
      <c r="D118" s="545"/>
      <c r="E118" s="221"/>
      <c r="F118" s="558"/>
      <c r="G118" s="250"/>
      <c r="H118" s="545"/>
      <c r="I118" s="221"/>
      <c r="J118" s="558"/>
      <c r="K118" s="252"/>
      <c r="L118" s="545"/>
      <c r="M118" s="221"/>
      <c r="N118" s="558"/>
      <c r="O118" s="252"/>
      <c r="P118" s="545"/>
      <c r="Q118" s="221"/>
      <c r="R118" s="558"/>
      <c r="S118" s="136"/>
      <c r="T118" s="50"/>
    </row>
    <row r="119" spans="1:20">
      <c r="A119" s="192" t="s">
        <v>71</v>
      </c>
      <c r="B119" s="247" t="s">
        <v>510</v>
      </c>
      <c r="C119" s="250"/>
      <c r="D119" s="545"/>
      <c r="E119" s="221"/>
      <c r="F119" s="558"/>
      <c r="G119" s="250"/>
      <c r="H119" s="545"/>
      <c r="I119" s="221"/>
      <c r="J119" s="558"/>
      <c r="K119" s="252"/>
      <c r="L119" s="545"/>
      <c r="M119" s="221"/>
      <c r="N119" s="558"/>
      <c r="O119" s="252"/>
      <c r="P119" s="545"/>
      <c r="Q119" s="221"/>
      <c r="R119" s="558"/>
      <c r="S119" s="136"/>
      <c r="T119" s="50"/>
    </row>
    <row r="120" spans="1:20">
      <c r="A120" s="192" t="s">
        <v>72</v>
      </c>
      <c r="B120" s="247" t="s">
        <v>2199</v>
      </c>
      <c r="C120" s="250"/>
      <c r="D120" s="545"/>
      <c r="E120" s="221"/>
      <c r="F120" s="558"/>
      <c r="G120" s="250"/>
      <c r="H120" s="545"/>
      <c r="I120" s="221"/>
      <c r="J120" s="558"/>
      <c r="K120" s="252"/>
      <c r="L120" s="545"/>
      <c r="M120" s="221"/>
      <c r="N120" s="558"/>
      <c r="O120" s="252"/>
      <c r="P120" s="545"/>
      <c r="Q120" s="221"/>
      <c r="R120" s="558"/>
      <c r="S120" s="136"/>
      <c r="T120" s="50"/>
    </row>
    <row r="121" spans="1:20">
      <c r="A121" s="192" t="s">
        <v>121</v>
      </c>
      <c r="B121" s="247" t="s">
        <v>119</v>
      </c>
      <c r="C121" s="250"/>
      <c r="D121" s="545"/>
      <c r="E121" s="221"/>
      <c r="F121" s="558"/>
      <c r="G121" s="250"/>
      <c r="H121" s="545"/>
      <c r="I121" s="221"/>
      <c r="J121" s="558"/>
      <c r="K121" s="252"/>
      <c r="L121" s="545"/>
      <c r="M121" s="221"/>
      <c r="N121" s="558"/>
      <c r="O121" s="252"/>
      <c r="P121" s="545"/>
      <c r="Q121" s="221"/>
      <c r="R121" s="558"/>
      <c r="S121" s="136"/>
      <c r="T121" s="50"/>
    </row>
    <row r="122" spans="1:20">
      <c r="A122" s="192" t="s">
        <v>124</v>
      </c>
      <c r="B122" s="247" t="s">
        <v>309</v>
      </c>
      <c r="C122" s="250"/>
      <c r="D122" s="545"/>
      <c r="E122" s="221"/>
      <c r="F122" s="558"/>
      <c r="G122" s="250"/>
      <c r="H122" s="545"/>
      <c r="I122" s="221"/>
      <c r="J122" s="558"/>
      <c r="K122" s="252"/>
      <c r="L122" s="545"/>
      <c r="M122" s="221"/>
      <c r="N122" s="558"/>
      <c r="O122" s="252"/>
      <c r="P122" s="545"/>
      <c r="Q122" s="221"/>
      <c r="R122" s="558"/>
      <c r="S122" s="136"/>
      <c r="T122" s="50"/>
    </row>
    <row r="123" spans="1:20">
      <c r="A123" s="192" t="s">
        <v>123</v>
      </c>
      <c r="B123" s="247" t="s">
        <v>1970</v>
      </c>
      <c r="C123" s="250"/>
      <c r="D123" s="545"/>
      <c r="E123" s="221"/>
      <c r="F123" s="558"/>
      <c r="G123" s="250"/>
      <c r="H123" s="545"/>
      <c r="I123" s="221"/>
      <c r="J123" s="558"/>
      <c r="K123" s="252"/>
      <c r="L123" s="545"/>
      <c r="M123" s="221"/>
      <c r="N123" s="558"/>
      <c r="O123" s="252"/>
      <c r="P123" s="545"/>
      <c r="Q123" s="221"/>
      <c r="R123" s="558"/>
      <c r="S123" s="136"/>
      <c r="T123" s="50"/>
    </row>
    <row r="124" spans="1:20">
      <c r="A124" s="192" t="s">
        <v>128</v>
      </c>
      <c r="B124" s="247" t="s">
        <v>1971</v>
      </c>
      <c r="C124" s="250"/>
      <c r="D124" s="545"/>
      <c r="E124" s="221"/>
      <c r="F124" s="558"/>
      <c r="G124" s="250"/>
      <c r="H124" s="545"/>
      <c r="I124" s="221"/>
      <c r="J124" s="558"/>
      <c r="K124" s="252"/>
      <c r="L124" s="545"/>
      <c r="M124" s="221"/>
      <c r="N124" s="558"/>
      <c r="O124" s="252"/>
      <c r="P124" s="545"/>
      <c r="Q124" s="221"/>
      <c r="R124" s="558"/>
      <c r="S124" s="136"/>
      <c r="T124" s="50"/>
    </row>
    <row r="125" spans="1:20">
      <c r="A125" s="192" t="s">
        <v>129</v>
      </c>
      <c r="B125" s="247" t="s">
        <v>513</v>
      </c>
      <c r="C125" s="250"/>
      <c r="D125" s="545"/>
      <c r="E125" s="221"/>
      <c r="F125" s="558"/>
      <c r="G125" s="250"/>
      <c r="H125" s="545"/>
      <c r="I125" s="221"/>
      <c r="J125" s="558"/>
      <c r="K125" s="252"/>
      <c r="L125" s="545"/>
      <c r="M125" s="221"/>
      <c r="N125" s="558"/>
      <c r="O125" s="252"/>
      <c r="P125" s="545"/>
      <c r="Q125" s="221"/>
      <c r="R125" s="558"/>
      <c r="S125" s="136"/>
      <c r="T125" s="50"/>
    </row>
    <row r="126" spans="1:20">
      <c r="A126" s="192"/>
      <c r="B126" s="246" t="s">
        <v>106</v>
      </c>
      <c r="C126" s="251">
        <f>SUM(C114:C125)</f>
        <v>0</v>
      </c>
      <c r="D126" s="421">
        <f t="shared" ref="D126:R126" si="23">SUM(D114:D125)</f>
        <v>0</v>
      </c>
      <c r="E126" s="244">
        <f t="shared" si="23"/>
        <v>0</v>
      </c>
      <c r="F126" s="551">
        <f t="shared" si="23"/>
        <v>0</v>
      </c>
      <c r="G126" s="251">
        <f t="shared" si="23"/>
        <v>0</v>
      </c>
      <c r="H126" s="421">
        <f t="shared" si="23"/>
        <v>0</v>
      </c>
      <c r="I126" s="244">
        <f t="shared" si="23"/>
        <v>0</v>
      </c>
      <c r="J126" s="551">
        <f t="shared" si="23"/>
        <v>0</v>
      </c>
      <c r="K126" s="251">
        <f t="shared" si="23"/>
        <v>0</v>
      </c>
      <c r="L126" s="421">
        <f t="shared" si="23"/>
        <v>0</v>
      </c>
      <c r="M126" s="244">
        <f t="shared" si="23"/>
        <v>0</v>
      </c>
      <c r="N126" s="551">
        <f t="shared" si="23"/>
        <v>0</v>
      </c>
      <c r="O126" s="251">
        <f t="shared" si="23"/>
        <v>0</v>
      </c>
      <c r="P126" s="421">
        <f t="shared" si="23"/>
        <v>0</v>
      </c>
      <c r="Q126" s="244">
        <f t="shared" si="23"/>
        <v>0</v>
      </c>
      <c r="R126" s="551">
        <f t="shared" si="23"/>
        <v>0</v>
      </c>
      <c r="S126" s="136"/>
    </row>
    <row r="127" spans="1:20">
      <c r="A127" s="192"/>
      <c r="B127" s="246" t="s">
        <v>310</v>
      </c>
      <c r="C127" s="250" t="s">
        <v>33</v>
      </c>
      <c r="D127" s="545" t="s">
        <v>33</v>
      </c>
      <c r="E127" s="243"/>
      <c r="F127" s="558"/>
      <c r="G127" s="250" t="s">
        <v>33</v>
      </c>
      <c r="H127" s="545" t="s">
        <v>33</v>
      </c>
      <c r="I127" s="243"/>
      <c r="J127" s="558"/>
      <c r="K127" s="250" t="s">
        <v>33</v>
      </c>
      <c r="L127" s="545" t="s">
        <v>33</v>
      </c>
      <c r="M127" s="243"/>
      <c r="N127" s="558"/>
      <c r="O127" s="250" t="s">
        <v>33</v>
      </c>
      <c r="P127" s="545" t="s">
        <v>33</v>
      </c>
      <c r="Q127" s="243"/>
      <c r="R127" s="558"/>
      <c r="S127" s="136"/>
    </row>
    <row r="128" spans="1:20">
      <c r="A128" s="192">
        <v>1</v>
      </c>
      <c r="B128" s="247" t="s">
        <v>311</v>
      </c>
      <c r="C128" s="250"/>
      <c r="D128" s="545"/>
      <c r="E128" s="243"/>
      <c r="F128" s="558"/>
      <c r="G128" s="250"/>
      <c r="H128" s="545"/>
      <c r="I128" s="243"/>
      <c r="J128" s="558"/>
      <c r="K128" s="250"/>
      <c r="L128" s="545"/>
      <c r="M128" s="243"/>
      <c r="N128" s="558"/>
      <c r="O128" s="250"/>
      <c r="P128" s="545"/>
      <c r="Q128" s="243"/>
      <c r="R128" s="558"/>
      <c r="S128" s="136"/>
      <c r="T128" s="50"/>
    </row>
    <row r="129" spans="1:20">
      <c r="A129" s="192">
        <v>2</v>
      </c>
      <c r="B129" s="247" t="s">
        <v>312</v>
      </c>
      <c r="C129" s="250"/>
      <c r="D129" s="545"/>
      <c r="E129" s="243"/>
      <c r="F129" s="558"/>
      <c r="G129" s="250"/>
      <c r="H129" s="545"/>
      <c r="I129" s="243"/>
      <c r="J129" s="558"/>
      <c r="K129" s="250"/>
      <c r="L129" s="545"/>
      <c r="M129" s="243"/>
      <c r="N129" s="558"/>
      <c r="O129" s="250"/>
      <c r="P129" s="545"/>
      <c r="Q129" s="243"/>
      <c r="R129" s="558"/>
      <c r="S129" s="136"/>
      <c r="T129" s="50"/>
    </row>
    <row r="130" spans="1:20">
      <c r="A130" s="192">
        <v>3</v>
      </c>
      <c r="B130" s="247" t="s">
        <v>313</v>
      </c>
      <c r="C130" s="250"/>
      <c r="D130" s="545"/>
      <c r="E130" s="243"/>
      <c r="F130" s="558"/>
      <c r="G130" s="250"/>
      <c r="H130" s="545"/>
      <c r="I130" s="243"/>
      <c r="J130" s="558"/>
      <c r="K130" s="250"/>
      <c r="L130" s="545"/>
      <c r="M130" s="243"/>
      <c r="N130" s="558"/>
      <c r="O130" s="250"/>
      <c r="P130" s="545"/>
      <c r="Q130" s="243"/>
      <c r="R130" s="558"/>
      <c r="S130" s="136"/>
      <c r="T130" s="50"/>
    </row>
    <row r="131" spans="1:20">
      <c r="A131" s="192">
        <v>4</v>
      </c>
      <c r="B131" s="247" t="s">
        <v>314</v>
      </c>
      <c r="C131" s="250"/>
      <c r="D131" s="545"/>
      <c r="E131" s="243"/>
      <c r="F131" s="558"/>
      <c r="G131" s="250"/>
      <c r="H131" s="545"/>
      <c r="I131" s="243"/>
      <c r="J131" s="558"/>
      <c r="K131" s="250"/>
      <c r="L131" s="545"/>
      <c r="M131" s="243"/>
      <c r="N131" s="558"/>
      <c r="O131" s="250"/>
      <c r="P131" s="545"/>
      <c r="Q131" s="243"/>
      <c r="R131" s="558"/>
      <c r="S131" s="136"/>
      <c r="T131" s="50"/>
    </row>
    <row r="132" spans="1:20">
      <c r="A132" s="192">
        <v>5</v>
      </c>
      <c r="B132" s="247" t="s">
        <v>315</v>
      </c>
      <c r="C132" s="250"/>
      <c r="D132" s="545"/>
      <c r="E132" s="243"/>
      <c r="F132" s="558"/>
      <c r="G132" s="250"/>
      <c r="H132" s="545"/>
      <c r="I132" s="243"/>
      <c r="J132" s="558"/>
      <c r="K132" s="250"/>
      <c r="L132" s="545"/>
      <c r="M132" s="243"/>
      <c r="N132" s="558"/>
      <c r="O132" s="250"/>
      <c r="P132" s="545"/>
      <c r="Q132" s="243"/>
      <c r="R132" s="558"/>
      <c r="S132" s="136"/>
      <c r="T132" s="50"/>
    </row>
    <row r="133" spans="1:20">
      <c r="A133" s="192"/>
      <c r="B133" s="246" t="s">
        <v>106</v>
      </c>
      <c r="C133" s="251">
        <f t="shared" ref="C133:R133" si="24">SUM(C128:C132)</f>
        <v>0</v>
      </c>
      <c r="D133" s="421">
        <f t="shared" si="24"/>
        <v>0</v>
      </c>
      <c r="E133" s="244">
        <f t="shared" si="24"/>
        <v>0</v>
      </c>
      <c r="F133" s="551">
        <f t="shared" si="24"/>
        <v>0</v>
      </c>
      <c r="G133" s="251">
        <f t="shared" si="24"/>
        <v>0</v>
      </c>
      <c r="H133" s="421">
        <f t="shared" si="24"/>
        <v>0</v>
      </c>
      <c r="I133" s="244">
        <f t="shared" si="24"/>
        <v>0</v>
      </c>
      <c r="J133" s="551">
        <f t="shared" si="24"/>
        <v>0</v>
      </c>
      <c r="K133" s="251">
        <f t="shared" si="24"/>
        <v>0</v>
      </c>
      <c r="L133" s="421">
        <f t="shared" si="24"/>
        <v>0</v>
      </c>
      <c r="M133" s="244">
        <f t="shared" si="24"/>
        <v>0</v>
      </c>
      <c r="N133" s="551">
        <f t="shared" si="24"/>
        <v>0</v>
      </c>
      <c r="O133" s="251">
        <f t="shared" si="24"/>
        <v>0</v>
      </c>
      <c r="P133" s="421">
        <f t="shared" si="24"/>
        <v>0</v>
      </c>
      <c r="Q133" s="244">
        <f t="shared" si="24"/>
        <v>0</v>
      </c>
      <c r="R133" s="551">
        <f t="shared" si="24"/>
        <v>0</v>
      </c>
      <c r="S133" s="136"/>
    </row>
    <row r="134" spans="1:20">
      <c r="A134" s="192"/>
      <c r="B134" s="246" t="s">
        <v>316</v>
      </c>
      <c r="C134" s="250" t="s">
        <v>33</v>
      </c>
      <c r="D134" s="545" t="s">
        <v>33</v>
      </c>
      <c r="E134" s="243"/>
      <c r="F134" s="558"/>
      <c r="G134" s="250" t="s">
        <v>33</v>
      </c>
      <c r="H134" s="545" t="s">
        <v>33</v>
      </c>
      <c r="I134" s="243"/>
      <c r="J134" s="558"/>
      <c r="K134" s="250" t="s">
        <v>33</v>
      </c>
      <c r="L134" s="545" t="s">
        <v>33</v>
      </c>
      <c r="M134" s="243"/>
      <c r="N134" s="558"/>
      <c r="O134" s="250" t="s">
        <v>33</v>
      </c>
      <c r="P134" s="545" t="s">
        <v>33</v>
      </c>
      <c r="Q134" s="243"/>
      <c r="R134" s="558"/>
      <c r="S134" s="136"/>
    </row>
    <row r="135" spans="1:20">
      <c r="A135" s="192">
        <v>1</v>
      </c>
      <c r="B135" s="247" t="s">
        <v>211</v>
      </c>
      <c r="C135" s="250"/>
      <c r="D135" s="545"/>
      <c r="E135" s="243"/>
      <c r="F135" s="558"/>
      <c r="G135" s="250"/>
      <c r="H135" s="545"/>
      <c r="I135" s="243"/>
      <c r="J135" s="558"/>
      <c r="K135" s="250"/>
      <c r="L135" s="545"/>
      <c r="M135" s="243"/>
      <c r="N135" s="558"/>
      <c r="O135" s="250"/>
      <c r="P135" s="545"/>
      <c r="Q135" s="243"/>
      <c r="R135" s="558"/>
      <c r="S135" s="136"/>
      <c r="T135" s="50"/>
    </row>
    <row r="136" spans="1:20">
      <c r="A136" s="192">
        <v>2</v>
      </c>
      <c r="B136" s="247" t="s">
        <v>212</v>
      </c>
      <c r="C136" s="250"/>
      <c r="D136" s="545"/>
      <c r="E136" s="243"/>
      <c r="F136" s="558"/>
      <c r="G136" s="250"/>
      <c r="H136" s="545"/>
      <c r="I136" s="243"/>
      <c r="J136" s="558"/>
      <c r="K136" s="250"/>
      <c r="L136" s="545"/>
      <c r="M136" s="243"/>
      <c r="N136" s="558"/>
      <c r="O136" s="250"/>
      <c r="P136" s="545"/>
      <c r="Q136" s="243"/>
      <c r="R136" s="558"/>
      <c r="S136" s="136"/>
      <c r="T136" s="50"/>
    </row>
    <row r="137" spans="1:20">
      <c r="A137" s="192"/>
      <c r="B137" s="246" t="s">
        <v>106</v>
      </c>
      <c r="C137" s="251">
        <f t="shared" ref="C137:R137" si="25">SUM(C135:C136)</f>
        <v>0</v>
      </c>
      <c r="D137" s="421">
        <f t="shared" si="25"/>
        <v>0</v>
      </c>
      <c r="E137" s="244">
        <f t="shared" si="25"/>
        <v>0</v>
      </c>
      <c r="F137" s="551">
        <f t="shared" si="25"/>
        <v>0</v>
      </c>
      <c r="G137" s="251">
        <f t="shared" si="25"/>
        <v>0</v>
      </c>
      <c r="H137" s="421">
        <f t="shared" si="25"/>
        <v>0</v>
      </c>
      <c r="I137" s="244">
        <f t="shared" si="25"/>
        <v>0</v>
      </c>
      <c r="J137" s="551">
        <f t="shared" si="25"/>
        <v>0</v>
      </c>
      <c r="K137" s="251">
        <f t="shared" si="25"/>
        <v>0</v>
      </c>
      <c r="L137" s="421">
        <f t="shared" si="25"/>
        <v>0</v>
      </c>
      <c r="M137" s="244">
        <f t="shared" si="25"/>
        <v>0</v>
      </c>
      <c r="N137" s="551">
        <f t="shared" si="25"/>
        <v>0</v>
      </c>
      <c r="O137" s="251">
        <f t="shared" si="25"/>
        <v>0</v>
      </c>
      <c r="P137" s="421">
        <f t="shared" si="25"/>
        <v>0</v>
      </c>
      <c r="Q137" s="244">
        <f t="shared" si="25"/>
        <v>0</v>
      </c>
      <c r="R137" s="551">
        <f t="shared" si="25"/>
        <v>0</v>
      </c>
      <c r="S137" s="136"/>
    </row>
    <row r="138" spans="1:20">
      <c r="A138" s="192"/>
      <c r="B138" s="246" t="s">
        <v>317</v>
      </c>
      <c r="C138" s="250" t="s">
        <v>33</v>
      </c>
      <c r="D138" s="545" t="s">
        <v>33</v>
      </c>
      <c r="E138" s="243"/>
      <c r="F138" s="558"/>
      <c r="G138" s="250" t="s">
        <v>33</v>
      </c>
      <c r="H138" s="545" t="s">
        <v>33</v>
      </c>
      <c r="I138" s="243"/>
      <c r="J138" s="558"/>
      <c r="K138" s="250" t="s">
        <v>33</v>
      </c>
      <c r="L138" s="545" t="s">
        <v>33</v>
      </c>
      <c r="M138" s="243"/>
      <c r="N138" s="558"/>
      <c r="O138" s="250" t="s">
        <v>33</v>
      </c>
      <c r="P138" s="545" t="s">
        <v>33</v>
      </c>
      <c r="Q138" s="243"/>
      <c r="R138" s="558"/>
      <c r="S138" s="136"/>
    </row>
    <row r="139" spans="1:20">
      <c r="A139" s="192">
        <v>1</v>
      </c>
      <c r="B139" s="247" t="s">
        <v>318</v>
      </c>
      <c r="C139" s="250"/>
      <c r="D139" s="545"/>
      <c r="E139" s="243"/>
      <c r="F139" s="558"/>
      <c r="G139" s="250"/>
      <c r="H139" s="545"/>
      <c r="I139" s="243"/>
      <c r="J139" s="558"/>
      <c r="K139" s="250"/>
      <c r="L139" s="545"/>
      <c r="M139" s="243"/>
      <c r="N139" s="561"/>
      <c r="O139" s="292"/>
      <c r="P139" s="545"/>
      <c r="Q139" s="243"/>
      <c r="R139" s="558"/>
      <c r="S139" s="136"/>
      <c r="T139" s="50"/>
    </row>
    <row r="140" spans="1:20">
      <c r="A140" s="192">
        <v>2</v>
      </c>
      <c r="B140" s="247" t="s">
        <v>319</v>
      </c>
      <c r="C140" s="250"/>
      <c r="D140" s="545"/>
      <c r="E140" s="243"/>
      <c r="F140" s="558"/>
      <c r="G140" s="250"/>
      <c r="H140" s="545"/>
      <c r="I140" s="243"/>
      <c r="J140" s="558"/>
      <c r="K140" s="250"/>
      <c r="L140" s="545"/>
      <c r="M140" s="243"/>
      <c r="N140" s="558"/>
      <c r="O140" s="250"/>
      <c r="P140" s="545"/>
      <c r="Q140" s="243"/>
      <c r="R140" s="558"/>
      <c r="S140" s="136"/>
      <c r="T140" s="50"/>
    </row>
    <row r="141" spans="1:20">
      <c r="A141" s="192">
        <v>3</v>
      </c>
      <c r="B141" s="247" t="s">
        <v>320</v>
      </c>
      <c r="C141" s="250"/>
      <c r="D141" s="545"/>
      <c r="E141" s="243"/>
      <c r="F141" s="558"/>
      <c r="G141" s="250"/>
      <c r="H141" s="545"/>
      <c r="I141" s="243"/>
      <c r="J141" s="558"/>
      <c r="K141" s="250"/>
      <c r="L141" s="545"/>
      <c r="M141" s="243"/>
      <c r="N141" s="558"/>
      <c r="O141" s="250"/>
      <c r="P141" s="545"/>
      <c r="Q141" s="243"/>
      <c r="R141" s="558"/>
      <c r="S141" s="136"/>
      <c r="T141" s="50"/>
    </row>
    <row r="142" spans="1:20" ht="16.5" thickBot="1">
      <c r="A142" s="193"/>
      <c r="B142" s="566" t="s">
        <v>106</v>
      </c>
      <c r="C142" s="567">
        <f t="shared" ref="C142:R142" si="26">SUM(C139:C141)</f>
        <v>0</v>
      </c>
      <c r="D142" s="430">
        <f t="shared" si="26"/>
        <v>0</v>
      </c>
      <c r="E142" s="568">
        <f t="shared" si="26"/>
        <v>0</v>
      </c>
      <c r="F142" s="555">
        <f t="shared" si="26"/>
        <v>0</v>
      </c>
      <c r="G142" s="567">
        <f t="shared" si="26"/>
        <v>0</v>
      </c>
      <c r="H142" s="430">
        <f t="shared" si="26"/>
        <v>0</v>
      </c>
      <c r="I142" s="568">
        <f t="shared" si="26"/>
        <v>0</v>
      </c>
      <c r="J142" s="555">
        <f t="shared" si="26"/>
        <v>0</v>
      </c>
      <c r="K142" s="567">
        <f t="shared" si="26"/>
        <v>0</v>
      </c>
      <c r="L142" s="430">
        <f t="shared" si="26"/>
        <v>0</v>
      </c>
      <c r="M142" s="568">
        <f t="shared" si="26"/>
        <v>0</v>
      </c>
      <c r="N142" s="555">
        <f>SUM(N139:N141)</f>
        <v>0</v>
      </c>
      <c r="O142" s="567">
        <f t="shared" si="26"/>
        <v>0</v>
      </c>
      <c r="P142" s="430">
        <f t="shared" si="26"/>
        <v>0</v>
      </c>
      <c r="Q142" s="568">
        <f t="shared" si="26"/>
        <v>0</v>
      </c>
      <c r="R142" s="555">
        <f t="shared" si="26"/>
        <v>0</v>
      </c>
      <c r="S142" s="136"/>
    </row>
    <row r="143" spans="1:20">
      <c r="A143" s="103"/>
      <c r="D143" s="103"/>
      <c r="E143" s="103"/>
      <c r="F143" s="103"/>
      <c r="G143" s="103"/>
      <c r="H143" s="103"/>
      <c r="I143" s="103"/>
      <c r="J143" s="103"/>
      <c r="K143" s="103"/>
      <c r="L143" s="103"/>
      <c r="M143" s="103"/>
      <c r="N143" s="103"/>
      <c r="O143" s="103"/>
      <c r="P143" s="103"/>
      <c r="Q143" s="103"/>
      <c r="R143" s="563"/>
    </row>
    <row r="144" spans="1:20">
      <c r="A144" s="103"/>
      <c r="B144" s="103"/>
      <c r="C144" s="103"/>
      <c r="D144" s="103"/>
      <c r="E144" s="103"/>
      <c r="F144" s="103"/>
      <c r="G144" s="103"/>
      <c r="H144" s="103"/>
      <c r="I144" s="103"/>
      <c r="J144" s="103"/>
      <c r="K144" s="103"/>
      <c r="L144" s="103"/>
      <c r="M144" s="103"/>
      <c r="N144" s="103"/>
      <c r="O144" s="103"/>
      <c r="P144" s="103"/>
      <c r="Q144" s="103"/>
      <c r="R144" s="103"/>
    </row>
    <row r="145" spans="1:18">
      <c r="A145" s="103"/>
      <c r="B145" s="103"/>
      <c r="C145" s="103"/>
      <c r="D145" s="103"/>
      <c r="E145" s="103"/>
      <c r="F145" s="103"/>
      <c r="G145" s="103"/>
      <c r="H145" s="103"/>
      <c r="I145" s="103"/>
      <c r="J145" s="103"/>
      <c r="K145" s="103"/>
      <c r="L145" s="103"/>
      <c r="M145" s="103"/>
      <c r="N145" s="103"/>
    </row>
    <row r="146" spans="1:18">
      <c r="A146" s="103"/>
      <c r="B146" s="103"/>
      <c r="C146" s="103"/>
      <c r="D146" s="103"/>
      <c r="E146" s="103"/>
      <c r="F146" s="103"/>
      <c r="G146" s="103"/>
      <c r="H146" s="103"/>
      <c r="I146" s="103"/>
      <c r="J146" s="103"/>
      <c r="K146" s="103"/>
      <c r="L146" s="103"/>
      <c r="M146" s="103"/>
    </row>
    <row r="147" spans="1:18">
      <c r="A147" s="103"/>
      <c r="B147" s="103"/>
      <c r="C147" s="103"/>
      <c r="D147" s="103"/>
      <c r="E147" s="103"/>
      <c r="F147" s="103"/>
      <c r="G147" s="103"/>
      <c r="H147" s="103"/>
      <c r="I147" s="103"/>
      <c r="J147" s="103"/>
      <c r="K147" s="103"/>
      <c r="L147" s="103"/>
      <c r="M147" s="103"/>
      <c r="N147" s="103"/>
      <c r="O147" s="103"/>
      <c r="P147" s="103"/>
      <c r="Q147" s="103"/>
      <c r="R147" s="103"/>
    </row>
    <row r="148" spans="1:18">
      <c r="A148" s="103"/>
      <c r="B148" s="103"/>
      <c r="C148" s="103"/>
      <c r="D148" s="103"/>
      <c r="E148" s="103"/>
      <c r="F148" s="103"/>
      <c r="G148" s="103"/>
      <c r="H148" s="103"/>
      <c r="I148" s="103"/>
      <c r="J148" s="103"/>
      <c r="K148" s="103"/>
      <c r="L148" s="103"/>
      <c r="M148" s="103"/>
      <c r="N148" s="103"/>
      <c r="O148" s="103"/>
      <c r="P148" s="103"/>
      <c r="Q148" s="103"/>
      <c r="R148" s="103"/>
    </row>
    <row r="149" spans="1:18">
      <c r="A149" s="103"/>
      <c r="B149" s="103"/>
      <c r="C149" s="103"/>
      <c r="D149" s="103"/>
      <c r="E149" s="103"/>
      <c r="F149" s="103"/>
      <c r="G149" s="103"/>
      <c r="H149" s="103"/>
      <c r="I149" s="103"/>
      <c r="J149" s="103"/>
      <c r="K149" s="103"/>
      <c r="L149" s="103"/>
      <c r="M149" s="103"/>
    </row>
    <row r="150" spans="1:18">
      <c r="A150" s="103"/>
      <c r="B150" s="103"/>
      <c r="C150" s="103"/>
      <c r="D150" s="103"/>
      <c r="E150" s="103"/>
      <c r="F150" s="103"/>
      <c r="G150" s="103"/>
      <c r="H150" s="103"/>
      <c r="I150" s="103"/>
      <c r="J150" s="103"/>
      <c r="K150" s="103"/>
      <c r="L150" s="103"/>
      <c r="M150" s="103"/>
      <c r="N150" s="103"/>
      <c r="O150" s="103"/>
      <c r="P150" s="103"/>
      <c r="Q150" s="103"/>
      <c r="R150" s="103"/>
    </row>
    <row r="151" spans="1:18">
      <c r="A151" s="103"/>
      <c r="B151" s="103"/>
      <c r="C151" s="103"/>
      <c r="D151" s="103"/>
      <c r="E151" s="103"/>
      <c r="F151" s="103"/>
      <c r="G151" s="103"/>
      <c r="H151" s="103"/>
      <c r="I151" s="103"/>
      <c r="J151" s="103"/>
      <c r="K151" s="103"/>
      <c r="L151" s="103"/>
      <c r="M151" s="103"/>
      <c r="N151" s="103"/>
      <c r="O151" s="103"/>
      <c r="P151" s="103"/>
      <c r="Q151" s="103"/>
      <c r="R151" s="103"/>
    </row>
    <row r="152" spans="1:18">
      <c r="A152" s="103"/>
      <c r="B152" s="103"/>
      <c r="C152" s="103"/>
      <c r="D152" s="103"/>
      <c r="E152" s="103"/>
      <c r="F152" s="103"/>
      <c r="G152" s="103"/>
      <c r="H152" s="103"/>
      <c r="I152" s="103"/>
      <c r="J152" s="103"/>
      <c r="K152" s="103"/>
      <c r="L152" s="103"/>
      <c r="M152" s="103"/>
    </row>
    <row r="153" spans="1:18">
      <c r="A153" s="103"/>
      <c r="B153" s="103"/>
      <c r="C153" s="103"/>
      <c r="D153" s="103"/>
      <c r="E153" s="103"/>
      <c r="F153" s="103"/>
      <c r="G153" s="103"/>
      <c r="H153" s="103"/>
      <c r="I153" s="103"/>
      <c r="J153" s="103"/>
      <c r="K153" s="103"/>
      <c r="L153" s="103"/>
      <c r="M153" s="103"/>
      <c r="N153" s="103"/>
      <c r="O153" s="103"/>
      <c r="P153" s="103"/>
      <c r="Q153" s="103"/>
      <c r="R153" s="103"/>
    </row>
    <row r="154" spans="1:18">
      <c r="A154" s="103"/>
      <c r="B154" s="103"/>
      <c r="C154" s="103"/>
      <c r="D154" s="103"/>
      <c r="E154" s="103"/>
      <c r="F154" s="103"/>
      <c r="G154" s="103"/>
      <c r="H154" s="103"/>
      <c r="I154" s="103"/>
      <c r="J154" s="103"/>
      <c r="K154" s="103"/>
      <c r="L154" s="103"/>
      <c r="M154" s="103"/>
      <c r="N154" s="103"/>
      <c r="O154" s="103"/>
      <c r="P154" s="103"/>
      <c r="Q154" s="103"/>
      <c r="R154" s="103"/>
    </row>
    <row r="155" spans="1:18">
      <c r="A155" s="103"/>
      <c r="B155" s="103"/>
      <c r="C155" s="103"/>
      <c r="D155" s="103"/>
      <c r="E155" s="103"/>
      <c r="F155" s="103"/>
      <c r="G155" s="103"/>
      <c r="H155" s="103"/>
      <c r="I155" s="103"/>
      <c r="J155" s="103"/>
      <c r="K155" s="103"/>
      <c r="L155" s="103"/>
      <c r="M155" s="103"/>
    </row>
    <row r="156" spans="1:18">
      <c r="A156" s="103"/>
      <c r="B156" s="103"/>
      <c r="C156" s="103"/>
      <c r="D156" s="103"/>
      <c r="E156" s="103"/>
      <c r="F156" s="103"/>
      <c r="G156" s="103"/>
      <c r="H156" s="103"/>
      <c r="I156" s="103"/>
      <c r="J156" s="103"/>
      <c r="K156" s="103"/>
      <c r="L156" s="103"/>
      <c r="M156" s="103"/>
      <c r="N156" s="103"/>
      <c r="O156" s="103"/>
      <c r="P156" s="103"/>
      <c r="Q156" s="103"/>
      <c r="R156" s="103"/>
    </row>
    <row r="157" spans="1:18">
      <c r="A157" s="103"/>
      <c r="B157" s="103"/>
      <c r="C157" s="103"/>
      <c r="D157" s="103"/>
      <c r="E157" s="103"/>
      <c r="F157" s="103"/>
      <c r="G157" s="103"/>
      <c r="H157" s="103"/>
      <c r="I157" s="103"/>
      <c r="J157" s="103"/>
      <c r="K157" s="103"/>
      <c r="L157" s="103"/>
      <c r="M157" s="103"/>
      <c r="N157" s="103"/>
      <c r="O157" s="103"/>
      <c r="P157" s="103"/>
      <c r="Q157" s="103"/>
      <c r="R157" s="103"/>
    </row>
    <row r="158" spans="1:18">
      <c r="A158" s="103"/>
      <c r="B158" s="103"/>
      <c r="C158" s="103"/>
      <c r="D158" s="103"/>
      <c r="E158" s="103"/>
      <c r="F158" s="103"/>
      <c r="G158" s="103"/>
      <c r="H158" s="103"/>
      <c r="I158" s="103"/>
      <c r="J158" s="103"/>
      <c r="K158" s="103"/>
      <c r="L158" s="103"/>
      <c r="M158" s="103"/>
    </row>
    <row r="159" spans="1:18">
      <c r="A159" s="103"/>
      <c r="B159" s="103"/>
      <c r="C159" s="103"/>
      <c r="D159" s="103"/>
      <c r="E159" s="103"/>
      <c r="F159" s="103"/>
      <c r="G159" s="103"/>
      <c r="H159" s="103"/>
      <c r="I159" s="103"/>
      <c r="J159" s="103"/>
      <c r="K159" s="103"/>
      <c r="L159" s="103"/>
      <c r="M159" s="103"/>
    </row>
    <row r="160" spans="1:18">
      <c r="A160" s="103"/>
      <c r="B160" s="103"/>
      <c r="C160" s="103"/>
      <c r="D160" s="103"/>
      <c r="E160" s="103"/>
      <c r="F160" s="103"/>
      <c r="G160" s="103"/>
      <c r="H160" s="103"/>
      <c r="I160" s="103"/>
      <c r="J160" s="103"/>
      <c r="K160" s="103"/>
      <c r="L160" s="103"/>
      <c r="M160" s="103"/>
    </row>
    <row r="161" spans="1:13">
      <c r="A161" s="103"/>
      <c r="B161" s="103"/>
      <c r="C161" s="103"/>
      <c r="D161" s="103"/>
      <c r="E161" s="103"/>
      <c r="F161" s="103"/>
      <c r="G161" s="103"/>
      <c r="H161" s="103"/>
      <c r="I161" s="103"/>
      <c r="J161" s="103"/>
      <c r="K161" s="103"/>
      <c r="L161" s="103"/>
      <c r="M161" s="103"/>
    </row>
    <row r="162" spans="1:13">
      <c r="A162" s="103"/>
      <c r="B162" s="103"/>
      <c r="C162" s="103"/>
      <c r="D162" s="103"/>
      <c r="E162" s="103"/>
      <c r="F162" s="103"/>
      <c r="G162" s="103"/>
      <c r="H162" s="103"/>
      <c r="I162" s="103"/>
      <c r="J162" s="103"/>
      <c r="K162" s="103"/>
      <c r="L162" s="103"/>
      <c r="M162" s="103"/>
    </row>
    <row r="163" spans="1:13">
      <c r="A163" s="103"/>
      <c r="B163" s="103"/>
      <c r="C163" s="103"/>
      <c r="D163" s="103"/>
      <c r="E163" s="103"/>
      <c r="F163" s="103"/>
      <c r="G163" s="103"/>
      <c r="H163" s="103"/>
      <c r="I163" s="103"/>
      <c r="J163" s="103"/>
      <c r="K163" s="103"/>
      <c r="L163" s="103"/>
      <c r="M163" s="103"/>
    </row>
    <row r="164" spans="1:13">
      <c r="A164" s="103"/>
      <c r="B164" s="103"/>
      <c r="C164" s="103"/>
      <c r="D164" s="103"/>
      <c r="E164" s="103"/>
      <c r="F164" s="103"/>
      <c r="G164" s="103"/>
      <c r="H164" s="103"/>
      <c r="I164" s="103"/>
      <c r="J164" s="103"/>
      <c r="K164" s="103"/>
      <c r="L164" s="103"/>
      <c r="M164" s="103"/>
    </row>
    <row r="165" spans="1:13">
      <c r="A165" s="103"/>
      <c r="B165" s="103"/>
      <c r="C165" s="103"/>
      <c r="D165" s="103"/>
      <c r="E165" s="103"/>
      <c r="F165" s="103"/>
      <c r="G165" s="103"/>
      <c r="H165" s="103"/>
      <c r="I165" s="103"/>
      <c r="J165" s="103"/>
      <c r="K165" s="103"/>
      <c r="L165" s="103"/>
      <c r="M165" s="103"/>
    </row>
    <row r="166" spans="1:13">
      <c r="A166" s="103"/>
      <c r="B166" s="103"/>
      <c r="C166" s="103"/>
      <c r="D166" s="103"/>
      <c r="E166" s="103"/>
      <c r="F166" s="103"/>
      <c r="G166" s="103"/>
      <c r="H166" s="103"/>
      <c r="I166" s="103"/>
      <c r="J166" s="103"/>
      <c r="K166" s="103"/>
      <c r="L166" s="103"/>
      <c r="M166" s="103"/>
    </row>
    <row r="167" spans="1:13">
      <c r="A167" s="103"/>
      <c r="B167" s="103"/>
      <c r="C167" s="103"/>
      <c r="D167" s="103"/>
      <c r="E167" s="103"/>
      <c r="F167" s="103"/>
      <c r="G167" s="103"/>
      <c r="H167" s="103"/>
      <c r="I167" s="103"/>
      <c r="J167" s="103"/>
      <c r="K167" s="103"/>
      <c r="L167" s="103"/>
      <c r="M167" s="103"/>
    </row>
    <row r="168" spans="1:13">
      <c r="A168" s="103"/>
      <c r="B168" s="103"/>
      <c r="C168" s="103"/>
      <c r="D168" s="103"/>
      <c r="E168" s="103"/>
      <c r="F168" s="103"/>
      <c r="G168" s="103"/>
      <c r="H168" s="103"/>
      <c r="I168" s="103"/>
      <c r="J168" s="103"/>
      <c r="K168" s="103"/>
      <c r="L168" s="103"/>
      <c r="M168" s="103"/>
    </row>
    <row r="169" spans="1:13">
      <c r="A169" s="103"/>
      <c r="B169" s="103"/>
      <c r="C169" s="103"/>
      <c r="D169" s="103"/>
      <c r="E169" s="103"/>
      <c r="F169" s="103"/>
      <c r="G169" s="103"/>
      <c r="H169" s="103"/>
      <c r="I169" s="103"/>
      <c r="J169" s="103"/>
      <c r="K169" s="103"/>
      <c r="L169" s="103"/>
      <c r="M169" s="103"/>
    </row>
    <row r="170" spans="1:13">
      <c r="A170" s="103"/>
      <c r="B170" s="103"/>
      <c r="C170" s="103"/>
      <c r="D170" s="103"/>
      <c r="E170" s="103"/>
      <c r="F170" s="103"/>
      <c r="G170" s="103"/>
      <c r="H170" s="103"/>
      <c r="I170" s="103"/>
      <c r="J170" s="103"/>
      <c r="K170" s="103"/>
      <c r="L170" s="103"/>
      <c r="M170" s="103"/>
    </row>
    <row r="171" spans="1:13">
      <c r="A171" s="103"/>
      <c r="B171" s="103"/>
      <c r="C171" s="103"/>
      <c r="D171" s="103"/>
      <c r="E171" s="103"/>
      <c r="F171" s="103"/>
      <c r="G171" s="103"/>
      <c r="H171" s="103"/>
      <c r="I171" s="103"/>
      <c r="J171" s="103"/>
      <c r="K171" s="103"/>
      <c r="L171" s="103"/>
      <c r="M171" s="103"/>
    </row>
    <row r="172" spans="1:13">
      <c r="A172" s="103"/>
      <c r="B172" s="103"/>
      <c r="C172" s="103"/>
      <c r="D172" s="103"/>
      <c r="E172" s="103"/>
      <c r="F172" s="103"/>
      <c r="G172" s="103"/>
      <c r="H172" s="103"/>
      <c r="I172" s="103"/>
      <c r="J172" s="103"/>
      <c r="K172" s="103"/>
      <c r="L172" s="103"/>
      <c r="M172" s="103"/>
    </row>
    <row r="173" spans="1:13">
      <c r="A173" s="103"/>
      <c r="B173" s="103"/>
      <c r="C173" s="103"/>
      <c r="D173" s="103"/>
      <c r="E173" s="103"/>
      <c r="F173" s="103"/>
      <c r="G173" s="103"/>
      <c r="H173" s="103"/>
      <c r="I173" s="103"/>
      <c r="J173" s="103"/>
      <c r="K173" s="103"/>
      <c r="L173" s="103"/>
      <c r="M173" s="103"/>
    </row>
    <row r="174" spans="1:13">
      <c r="A174" s="103"/>
      <c r="B174" s="103"/>
      <c r="C174" s="103"/>
      <c r="D174" s="103"/>
      <c r="E174" s="103"/>
      <c r="F174" s="103"/>
      <c r="G174" s="103"/>
      <c r="H174" s="103"/>
      <c r="I174" s="103"/>
      <c r="J174" s="103"/>
      <c r="K174" s="103"/>
      <c r="L174" s="103"/>
      <c r="M174" s="103"/>
    </row>
    <row r="175" spans="1:13">
      <c r="A175" s="103"/>
      <c r="B175" s="103"/>
      <c r="C175" s="103"/>
      <c r="D175" s="103"/>
      <c r="E175" s="103"/>
      <c r="F175" s="103"/>
      <c r="G175" s="103"/>
      <c r="H175" s="103"/>
      <c r="I175" s="103"/>
      <c r="J175" s="103"/>
      <c r="K175" s="103"/>
      <c r="L175" s="103"/>
      <c r="M175" s="103"/>
    </row>
    <row r="176" spans="1:13">
      <c r="A176" s="103"/>
      <c r="B176" s="103"/>
      <c r="C176" s="103"/>
      <c r="D176" s="103"/>
      <c r="E176" s="103"/>
      <c r="F176" s="103"/>
      <c r="G176" s="103"/>
      <c r="H176" s="103"/>
      <c r="I176" s="103"/>
      <c r="J176" s="103"/>
      <c r="K176" s="103"/>
      <c r="L176" s="103"/>
      <c r="M176" s="103"/>
    </row>
    <row r="177" spans="1:16">
      <c r="A177" s="103"/>
      <c r="B177" s="103"/>
      <c r="C177" s="103"/>
      <c r="D177" s="103"/>
      <c r="E177" s="103"/>
      <c r="F177" s="103"/>
      <c r="G177" s="103"/>
      <c r="H177" s="103"/>
      <c r="I177" s="103"/>
      <c r="J177" s="103"/>
      <c r="K177" s="103"/>
      <c r="L177" s="103"/>
      <c r="M177" s="103"/>
    </row>
    <row r="178" spans="1:16">
      <c r="A178" s="103"/>
      <c r="B178" s="103"/>
      <c r="C178" s="103"/>
      <c r="D178" s="103"/>
      <c r="E178" s="103"/>
      <c r="F178" s="103"/>
      <c r="G178" s="103"/>
      <c r="H178" s="103"/>
      <c r="I178" s="103"/>
      <c r="J178" s="103"/>
      <c r="K178" s="103"/>
      <c r="L178" s="103"/>
      <c r="M178" s="103"/>
    </row>
    <row r="179" spans="1:16">
      <c r="A179" s="103"/>
      <c r="B179" s="103"/>
      <c r="C179" s="103"/>
      <c r="D179" s="103"/>
      <c r="E179" s="103"/>
      <c r="F179" s="103"/>
      <c r="G179" s="103"/>
      <c r="H179" s="103"/>
      <c r="I179" s="103"/>
      <c r="J179" s="103"/>
      <c r="K179" s="103"/>
      <c r="L179" s="103"/>
      <c r="M179" s="103"/>
    </row>
    <row r="180" spans="1:16">
      <c r="A180" s="103"/>
      <c r="B180" s="103"/>
      <c r="C180" s="103"/>
      <c r="D180" s="103"/>
      <c r="E180" s="103"/>
      <c r="F180" s="103"/>
      <c r="G180" s="103"/>
      <c r="H180" s="103"/>
      <c r="I180" s="103"/>
      <c r="J180" s="103"/>
      <c r="K180" s="103"/>
      <c r="L180" s="103"/>
      <c r="M180" s="103"/>
    </row>
    <row r="181" spans="1:16">
      <c r="A181" s="103"/>
      <c r="B181" s="103"/>
      <c r="C181" s="103"/>
      <c r="D181" s="103"/>
      <c r="E181" s="103"/>
      <c r="F181" s="103"/>
      <c r="G181" s="103"/>
      <c r="H181" s="103"/>
      <c r="I181" s="103"/>
      <c r="J181" s="103"/>
      <c r="K181" s="103"/>
      <c r="L181" s="103"/>
      <c r="M181" s="103"/>
    </row>
    <row r="182" spans="1:16">
      <c r="A182" s="103"/>
      <c r="B182" s="103"/>
      <c r="C182" s="103"/>
      <c r="D182" s="103"/>
      <c r="E182" s="103"/>
      <c r="F182" s="103"/>
      <c r="G182" s="103"/>
      <c r="H182" s="103"/>
      <c r="I182" s="103"/>
      <c r="J182" s="103"/>
      <c r="K182" s="103"/>
      <c r="L182" s="103"/>
      <c r="M182" s="103"/>
    </row>
    <row r="183" spans="1:16">
      <c r="A183" s="103"/>
      <c r="B183" s="103"/>
      <c r="C183" s="103"/>
      <c r="D183" s="103"/>
      <c r="E183" s="103"/>
      <c r="F183" s="103"/>
      <c r="G183" s="103"/>
      <c r="H183" s="103"/>
      <c r="I183" s="103"/>
      <c r="J183" s="103"/>
      <c r="K183" s="103"/>
      <c r="L183" s="103"/>
      <c r="M183" s="103"/>
    </row>
    <row r="184" spans="1:16">
      <c r="A184" s="103"/>
      <c r="B184" s="103"/>
      <c r="C184" s="103"/>
      <c r="D184" s="103"/>
      <c r="E184" s="103"/>
      <c r="F184" s="103"/>
      <c r="G184" s="103"/>
      <c r="H184" s="103"/>
      <c r="I184" s="103"/>
      <c r="J184" s="103"/>
      <c r="K184" s="103"/>
      <c r="L184" s="103"/>
      <c r="M184" s="103"/>
    </row>
    <row r="185" spans="1:16">
      <c r="A185" s="103"/>
      <c r="B185" s="103"/>
      <c r="C185" s="103"/>
      <c r="D185" s="103"/>
      <c r="E185" s="103"/>
      <c r="F185" s="103"/>
      <c r="G185" s="103"/>
      <c r="H185" s="103"/>
      <c r="I185" s="103"/>
      <c r="J185" s="103"/>
      <c r="K185" s="103"/>
      <c r="L185" s="103"/>
      <c r="M185" s="103"/>
    </row>
    <row r="186" spans="1:16">
      <c r="A186" s="103"/>
      <c r="B186" s="103"/>
      <c r="C186" s="103"/>
      <c r="D186" s="103"/>
      <c r="E186" s="103"/>
      <c r="F186" s="103"/>
      <c r="G186" s="103"/>
      <c r="H186" s="103"/>
      <c r="I186" s="103"/>
      <c r="J186" s="103"/>
      <c r="K186" s="103"/>
      <c r="L186" s="103"/>
      <c r="M186" s="103"/>
    </row>
    <row r="187" spans="1:16">
      <c r="A187" s="103"/>
      <c r="B187" s="103"/>
      <c r="C187" s="103"/>
      <c r="D187" s="103"/>
      <c r="E187" s="103"/>
      <c r="F187" s="103"/>
      <c r="G187" s="103"/>
      <c r="H187" s="103"/>
      <c r="I187" s="103"/>
      <c r="J187" s="103"/>
      <c r="K187" s="103"/>
      <c r="L187" s="103"/>
      <c r="M187" s="103"/>
    </row>
    <row r="188" spans="1:16">
      <c r="M188" s="103"/>
    </row>
    <row r="189" spans="1:16" ht="15.75" customHeight="1">
      <c r="M189" s="51"/>
    </row>
    <row r="190" spans="1:16" ht="15.75" customHeight="1">
      <c r="M190" s="47"/>
    </row>
    <row r="191" spans="1:16">
      <c r="M191" s="47"/>
    </row>
    <row r="192" spans="1:16">
      <c r="M192" s="47"/>
      <c r="P192" s="103"/>
    </row>
    <row r="193" spans="13:20">
      <c r="M193" s="103"/>
      <c r="N193" s="103"/>
    </row>
    <row r="194" spans="13:20">
      <c r="S194" s="103"/>
      <c r="T194" s="103"/>
    </row>
    <row r="195" spans="13:20">
      <c r="S195" s="103"/>
      <c r="T195" s="103"/>
    </row>
    <row r="196" spans="13:20">
      <c r="S196" s="103"/>
      <c r="T196" s="103"/>
    </row>
    <row r="197" spans="13:20">
      <c r="S197" s="103"/>
      <c r="T197" s="103"/>
    </row>
    <row r="198" spans="13:20">
      <c r="S198" s="47"/>
    </row>
    <row r="199" spans="13:20">
      <c r="S199" s="47"/>
    </row>
    <row r="200" spans="13:20">
      <c r="S200" s="103"/>
      <c r="T200" s="103"/>
    </row>
    <row r="201" spans="13:20">
      <c r="S201" s="103"/>
      <c r="T201" s="103"/>
    </row>
    <row r="202" spans="13:20">
      <c r="S202" s="103"/>
      <c r="T202" s="103"/>
    </row>
    <row r="203" spans="13:20">
      <c r="S203" s="103"/>
      <c r="T203" s="103"/>
    </row>
    <row r="204" spans="13:20">
      <c r="S204" s="103"/>
      <c r="T204" s="103"/>
    </row>
    <row r="205" spans="13:20">
      <c r="S205" s="47"/>
    </row>
    <row r="206" spans="13:20">
      <c r="S206" s="47"/>
    </row>
    <row r="207" spans="13:20">
      <c r="S207" s="103"/>
      <c r="T207" s="103"/>
    </row>
    <row r="208" spans="13:20">
      <c r="S208" s="103"/>
      <c r="T208" s="103"/>
    </row>
    <row r="210" spans="19:20">
      <c r="S210" s="47"/>
    </row>
    <row r="211" spans="19:20">
      <c r="S211" s="103"/>
      <c r="T211" s="103"/>
    </row>
    <row r="212" spans="19:20">
      <c r="S212" s="103"/>
      <c r="T212" s="103"/>
    </row>
    <row r="213" spans="19:20">
      <c r="S213" s="103"/>
      <c r="T213" s="103"/>
    </row>
    <row r="214" spans="19:20">
      <c r="S214" s="47"/>
    </row>
    <row r="215" spans="19:20">
      <c r="S215" s="47"/>
    </row>
  </sheetData>
  <sheetProtection algorithmName="SHA-512" hashValue="2kgAu4DUD6V1V5Cq8U7LVqdiej2N/lmrsCptA/w6Pjpi0TiLpZtYXfb/YFcMRAimHu4+pl4QCWZ+FyqAzrVc3A==" saltValue="GcZ/Hi8rJaDFN12ved+vBA==" spinCount="100000" sheet="1" objects="1" scenarios="1" selectLockedCells="1"/>
  <mergeCells count="15">
    <mergeCell ref="C23:E23"/>
    <mergeCell ref="F23:H23"/>
    <mergeCell ref="A109:B109"/>
    <mergeCell ref="K110:N110"/>
    <mergeCell ref="O110:R110"/>
    <mergeCell ref="M111:N111"/>
    <mergeCell ref="O111:P111"/>
    <mergeCell ref="Q111:R111"/>
    <mergeCell ref="C110:F110"/>
    <mergeCell ref="G110:J110"/>
    <mergeCell ref="C111:D111"/>
    <mergeCell ref="E111:F111"/>
    <mergeCell ref="G111:H111"/>
    <mergeCell ref="I111:J111"/>
    <mergeCell ref="K111:L111"/>
  </mergeCells>
  <dataValidations count="2">
    <dataValidation type="decimal" operator="greaterThanOrEqual" allowBlank="1" showInputMessage="1" showErrorMessage="1" sqref="C9:C20 C25:I108 D113:D142 F113:F142 H113:H142 J113:J142 L113:L142 R113:R142 P113:P142 N113:N138 N140:N142" xr:uid="{00000000-0002-0000-0800-000000000000}">
      <formula1>0</formula1>
    </dataValidation>
    <dataValidation type="whole" operator="greaterThanOrEqual" allowBlank="1" showInputMessage="1" showErrorMessage="1" sqref="C113:C142 E113:E142 G113:G142 I113:I142 K113:K142 M113:M142 Q113:Q142 N139 O113:O138 O140:O142" xr:uid="{00000000-0002-0000-0800-000001000000}">
      <formula1>0</formula1>
    </dataValidation>
  </dataValidations>
  <printOptions horizontalCentered="1" gridLinesSet="0"/>
  <pageMargins left="0.5" right="0.5" top="0.5" bottom="0.5" header="0.35" footer="0.35"/>
  <pageSetup scale="24" fitToHeight="9999" orientation="portrait" horizontalDpi="300" verticalDpi="300" r:id="rId1"/>
  <headerFooter alignWithMargins="0">
    <oddHeader>&amp;CMBK104&amp;L&amp;R</oddHeader>
    <oddFooter>&amp;CPage &amp;P of &amp;N&amp;L&amp;R</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2000000}">
          <x14:formula1>
            <xm:f>'Institution Type Key'!$D$6:$D$14</xm:f>
          </x14:formula1>
          <xm:sqref>B5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Professional Services Document" ma:contentTypeID="0x01010033DD8F11D262C64EA803FDE3BF008E4F0020E422C83DCCC74AAC318BB8A5CC4F1C" ma:contentTypeVersion="9" ma:contentTypeDescription="" ma:contentTypeScope="" ma:versionID="5c71d37c95500bf224848b78dbdb1184">
  <xsd:schema xmlns:xsd="http://www.w3.org/2001/XMLSchema" xmlns:xs="http://www.w3.org/2001/XMLSchema" xmlns:p="http://schemas.microsoft.com/office/2006/metadata/properties" xmlns:ns2="28fb42a0-d0d5-464b-a82e-802209f1e51d" xmlns:ns3="22140b95-b34d-40db-858b-bc851c26007a" targetNamespace="http://schemas.microsoft.com/office/2006/metadata/properties" ma:root="true" ma:fieldsID="41a9c704c23acdb040a619e665383df8" ns2:_="" ns3:_="">
    <xsd:import namespace="28fb42a0-d0d5-464b-a82e-802209f1e51d"/>
    <xsd:import namespace="22140b95-b34d-40db-858b-bc851c26007a"/>
    <xsd:element name="properties">
      <xsd:complexType>
        <xsd:sequence>
          <xsd:element name="documentManagement">
            <xsd:complexType>
              <xsd:all>
                <xsd:element ref="ns2:abdb7a9e5c154dbb9c1681b7c9fb8b16" minOccurs="0"/>
                <xsd:element ref="ns3:TaxCatchAll" minOccurs="0"/>
                <xsd:element ref="ns3:TaxCatchAllLabel" minOccurs="0"/>
                <xsd:element ref="ns2:ba417c36eaf14c24aea089f832339ad4" minOccurs="0"/>
                <xsd:element ref="ns2:ProjectStage" minOccurs="0"/>
                <xsd:element ref="ns2:DocumentOwn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fb42a0-d0d5-464b-a82e-802209f1e51d" elementFormDefault="qualified">
    <xsd:import namespace="http://schemas.microsoft.com/office/2006/documentManagement/types"/>
    <xsd:import namespace="http://schemas.microsoft.com/office/infopath/2007/PartnerControls"/>
    <xsd:element name="abdb7a9e5c154dbb9c1681b7c9fb8b16" ma:index="8" nillable="true" ma:taxonomy="true" ma:internalName="abdb7a9e5c154dbb9c1681b7c9fb8b16" ma:taxonomyFieldName="ClientCode" ma:displayName="Client Code" ma:readOnly="false" ma:default="" ma:fieldId="{abdb7a9e-5c15-4dbb-9c16-81b7c9fb8b16}" ma:sspId="ad119637-7579-4fb7-b5c6-5523f6742cbd" ma:termSetId="f605fcad-d35c-4e91-9ac7-8fb9154bdf1b" ma:anchorId="00000000-0000-0000-0000-000000000000" ma:open="false" ma:isKeyword="false">
      <xsd:complexType>
        <xsd:sequence>
          <xsd:element ref="pc:Terms" minOccurs="0" maxOccurs="1"/>
        </xsd:sequence>
      </xsd:complexType>
    </xsd:element>
    <xsd:element name="ba417c36eaf14c24aea089f832339ad4" ma:index="12" nillable="true" ma:taxonomy="true" ma:internalName="ba417c36eaf14c24aea089f832339ad4" ma:taxonomyFieldName="ProjectCode" ma:displayName="Project Code" ma:readOnly="false" ma:default="" ma:fieldId="{ba417c36-eaf1-4c24-aea0-89f832339ad4}" ma:sspId="ad119637-7579-4fb7-b5c6-5523f6742cbd" ma:termSetId="f605fcad-d35c-4e91-9ac7-8fb9154bdf1b" ma:anchorId="00000000-0000-0000-0000-000000000000" ma:open="false" ma:isKeyword="false">
      <xsd:complexType>
        <xsd:sequence>
          <xsd:element ref="pc:Terms" minOccurs="0" maxOccurs="1"/>
        </xsd:sequence>
      </xsd:complexType>
    </xsd:element>
    <xsd:element name="ProjectStage" ma:index="14" nillable="true" ma:displayName="Project Stage" ma:format="Dropdown" ma:internalName="ProjectStage" ma:readOnly="false">
      <xsd:simpleType>
        <xsd:restriction base="dms:Choice">
          <xsd:enumeration value="Pre-Project"/>
          <xsd:enumeration value="Initiation"/>
          <xsd:enumeration value="Planning &amp; Design"/>
          <xsd:enumeration value="Implementation"/>
          <xsd:enumeration value="Deployment"/>
          <xsd:enumeration value="Handover"/>
          <xsd:enumeration value="Control"/>
        </xsd:restriction>
      </xsd:simpleType>
    </xsd:element>
    <xsd:element name="DocumentOwner" ma:index="15" nillable="true" ma:displayName="Document Owner" ma:list="UserInfo" ma:SharePointGroup="0" ma:internalName="DocumentOwne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140b95-b34d-40db-858b-bc851c26007a" elementFormDefault="qualified">
    <xsd:import namespace="http://schemas.microsoft.com/office/2006/documentManagement/types"/>
    <xsd:import namespace="http://schemas.microsoft.com/office/infopath/2007/PartnerControls"/>
    <xsd:element name="TaxCatchAll" ma:index="9" nillable="true" ma:displayName="Taxonomy Catch All Column" ma:hidden="true" ma:list="{827BE53F-5B93-470B-BD47-BFE99367CD3B}" ma:internalName="TaxCatchAll" ma:showField="CatchAllData" ma:web="{28fb42a0-d0d5-464b-a82e-802209f1e51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827BE53F-5B93-470B-BD47-BFE99367CD3B}" ma:internalName="TaxCatchAllLabel" ma:readOnly="true" ma:showField="CatchAllDataLabel" ma:web="{28fb42a0-d0d5-464b-a82e-802209f1e51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ba417c36eaf14c24aea089f832339ad4 xmlns="28fb42a0-d0d5-464b-a82e-802209f1e51d">
      <Terms xmlns="http://schemas.microsoft.com/office/infopath/2007/PartnerControls"/>
    </ba417c36eaf14c24aea089f832339ad4>
    <abdb7a9e5c154dbb9c1681b7c9fb8b16 xmlns="28fb42a0-d0d5-464b-a82e-802209f1e51d">
      <Terms xmlns="http://schemas.microsoft.com/office/infopath/2007/PartnerControls"/>
    </abdb7a9e5c154dbb9c1681b7c9fb8b16>
    <TaxCatchAll xmlns="22140b95-b34d-40db-858b-bc851c26007a"/>
    <ProjectStage xmlns="28fb42a0-d0d5-464b-a82e-802209f1e51d" xsi:nil="true"/>
    <DocumentOwner xmlns="28fb42a0-d0d5-464b-a82e-802209f1e51d">
      <UserInfo>
        <DisplayName/>
        <AccountId xsi:nil="true"/>
        <AccountType/>
      </UserInfo>
    </DocumentOwner>
  </documentManagement>
</p:properties>
</file>

<file path=customXml/item3.xml><?xml version="1.0" encoding="utf-8"?>
<LongProperties xmlns="http://schemas.microsoft.com/office/2006/metadata/long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CD434FD-F2D5-47A9-A4D6-C577C23859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fb42a0-d0d5-464b-a82e-802209f1e51d"/>
    <ds:schemaRef ds:uri="22140b95-b34d-40db-858b-bc851c2600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89BFCF-2246-40A5-8F84-65D480EA86E0}">
  <ds:schemaRefs>
    <ds:schemaRef ds:uri="http://purl.org/dc/elements/1.1/"/>
    <ds:schemaRef ds:uri="22140b95-b34d-40db-858b-bc851c26007a"/>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purl.org/dc/dcmitype/"/>
    <ds:schemaRef ds:uri="28fb42a0-d0d5-464b-a82e-802209f1e51d"/>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B4EE5F8F-56CC-40E1-88B0-41A727D4FAE2}">
  <ds:schemaRefs>
    <ds:schemaRef ds:uri="http://schemas.microsoft.com/office/2006/metadata/longProperties"/>
  </ds:schemaRefs>
</ds:datastoreItem>
</file>

<file path=customXml/itemProps4.xml><?xml version="1.0" encoding="utf-8"?>
<ds:datastoreItem xmlns:ds="http://schemas.openxmlformats.org/officeDocument/2006/customXml" ds:itemID="{269FA42F-E5EC-4B28-85BF-2CC41150566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25</vt:i4>
      </vt:variant>
      <vt:variant>
        <vt:lpstr>Named Ranges</vt:lpstr>
      </vt:variant>
      <vt:variant>
        <vt:i4>12</vt:i4>
      </vt:variant>
    </vt:vector>
  </HeadingPairs>
  <TitlesOfParts>
    <vt:vector size="37" baseType="lpstr">
      <vt:lpstr>Schema</vt:lpstr>
      <vt:lpstr>Form Set</vt:lpstr>
      <vt:lpstr>Forms</vt:lpstr>
      <vt:lpstr>Validation</vt:lpstr>
      <vt:lpstr>AF100</vt:lpstr>
      <vt:lpstr>MNB100</vt:lpstr>
      <vt:lpstr>MNB101</vt:lpstr>
      <vt:lpstr>MNB102</vt:lpstr>
      <vt:lpstr>MNB103</vt:lpstr>
      <vt:lpstr>MNB104</vt:lpstr>
      <vt:lpstr>MNB105</vt:lpstr>
      <vt:lpstr>MNB106</vt:lpstr>
      <vt:lpstr>MNB107</vt:lpstr>
      <vt:lpstr>MNB108</vt:lpstr>
      <vt:lpstr>MNB200</vt:lpstr>
      <vt:lpstr>MNB300</vt:lpstr>
      <vt:lpstr>MNB400</vt:lpstr>
      <vt:lpstr>MNB500</vt:lpstr>
      <vt:lpstr>MNB600</vt:lpstr>
      <vt:lpstr>MNB700</vt:lpstr>
      <vt:lpstr>MNB800</vt:lpstr>
      <vt:lpstr>MNB900</vt:lpstr>
      <vt:lpstr>MNB1000</vt:lpstr>
      <vt:lpstr>Enumerations</vt:lpstr>
      <vt:lpstr>Institution Type Key</vt:lpstr>
      <vt:lpstr>'AF100'!Print_Area</vt:lpstr>
      <vt:lpstr>'MNB1000'!Print_Area</vt:lpstr>
      <vt:lpstr>'MNB103'!Print_Area</vt:lpstr>
      <vt:lpstr>'MNB105'!Print_Area</vt:lpstr>
      <vt:lpstr>'MNB106'!Print_Area</vt:lpstr>
      <vt:lpstr>'MNB200'!Print_Area</vt:lpstr>
      <vt:lpstr>'MNB300'!Print_Area</vt:lpstr>
      <vt:lpstr>'MNB400'!Print_Area</vt:lpstr>
      <vt:lpstr>'MNB600'!Print_Area</vt:lpstr>
      <vt:lpstr>'MNB700'!Print_Area</vt:lpstr>
      <vt:lpstr>'MNB800'!Print_Area</vt:lpstr>
      <vt:lpstr>'MNB900'!Print_Area</vt:lpstr>
    </vt:vector>
  </TitlesOfParts>
  <Company>BA&amp;H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Amar Ichangimath</dc:creator>
  <cp:lastModifiedBy>Johnpaul I. Ndianaefo</cp:lastModifiedBy>
  <cp:lastPrinted>2014-01-30T09:30:13Z</cp:lastPrinted>
  <dcterms:created xsi:type="dcterms:W3CDTF">2000-05-15T16:39:39Z</dcterms:created>
  <dcterms:modified xsi:type="dcterms:W3CDTF">2020-07-08T14:05:23Z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مستند</vt:lpwstr>
  </property>
  <property fmtid="{D5CDD505-2E9C-101B-9397-08002B2CF9AE}" pid="3" name="display_urn:schemas-microsoft-com:office:office#Editor">
    <vt:lpwstr>حساب النظام</vt:lpwstr>
  </property>
  <property fmtid="{D5CDD505-2E9C-101B-9397-08002B2CF9AE}" pid="4" name="xd_Signature">
    <vt:lpwstr/>
  </property>
  <property fmtid="{D5CDD505-2E9C-101B-9397-08002B2CF9AE}" pid="5" name="TemplateUrl">
    <vt:lpwstr/>
  </property>
  <property fmtid="{D5CDD505-2E9C-101B-9397-08002B2CF9AE}" pid="6" name="display_urn:schemas-microsoft-com:office:office#Author">
    <vt:lpwstr>حساب النظام</vt:lpwstr>
  </property>
  <property fmtid="{D5CDD505-2E9C-101B-9397-08002B2CF9AE}" pid="7" name="xd_ProgID">
    <vt:lpwstr/>
  </property>
  <property fmtid="{D5CDD505-2E9C-101B-9397-08002B2CF9AE}" pid="8" name="Indicator">
    <vt:lpwstr>0</vt:lpwstr>
  </property>
  <property fmtid="{D5CDD505-2E9C-101B-9397-08002B2CF9AE}" pid="9" name="DocumentCategory">
    <vt:lpwstr>أخري</vt:lpwstr>
  </property>
  <property fmtid="{D5CDD505-2E9C-101B-9397-08002B2CF9AE}" pid="10" name="DocumentType">
    <vt:lpwstr>Excel</vt:lpwstr>
  </property>
  <property fmtid="{D5CDD505-2E9C-101B-9397-08002B2CF9AE}" pid="11" name="ArticleStartDate">
    <vt:lpwstr>2010-06-06T00:00:00Z</vt:lpwstr>
  </property>
  <property fmtid="{D5CDD505-2E9C-101B-9397-08002B2CF9AE}" pid="12" name="ReleaseDate">
    <vt:lpwstr>2010-06-06T00:00:00Z</vt:lpwstr>
  </property>
  <property fmtid="{D5CDD505-2E9C-101B-9397-08002B2CF9AE}" pid="13" name="SAMADepartment">
    <vt:lpwstr>التأمين</vt:lpwstr>
  </property>
  <property fmtid="{D5CDD505-2E9C-101B-9397-08002B2CF9AE}" pid="14" name="_dlc_DocId">
    <vt:lpwstr>Y2JDRNJE2JMD-1086288649-13</vt:lpwstr>
  </property>
  <property fmtid="{D5CDD505-2E9C-101B-9397-08002B2CF9AE}" pid="15" name="_dlc_DocIdItemGuid">
    <vt:lpwstr>1a5f3936-1954-4c7c-a78c-dacc5a9aa3c3</vt:lpwstr>
  </property>
  <property fmtid="{D5CDD505-2E9C-101B-9397-08002B2CF9AE}" pid="16" name="_dlc_DocIdUrl">
    <vt:lpwstr>https://vizorsoftware.sharepoint.com/clientservices/_layouts/15/DocIdRedir.aspx?ID=Y2JDRNJE2JMD-1086288649-13, Y2JDRNJE2JMD-1086288649-13</vt:lpwstr>
  </property>
  <property fmtid="{D5CDD505-2E9C-101B-9397-08002B2CF9AE}" pid="17" name="_docset_NoMedatataSyncRequired">
    <vt:lpwstr>False</vt:lpwstr>
  </property>
  <property fmtid="{D5CDD505-2E9C-101B-9397-08002B2CF9AE}" pid="18" name="Vizor Product">
    <vt:lpwstr/>
  </property>
  <property fmtid="{D5CDD505-2E9C-101B-9397-08002B2CF9AE}" pid="19" name="Client Name">
    <vt:lpwstr/>
  </property>
  <property fmtid="{D5CDD505-2E9C-101B-9397-08002B2CF9AE}" pid="20" name="Client Code1">
    <vt:lpwstr/>
  </property>
  <property fmtid="{D5CDD505-2E9C-101B-9397-08002B2CF9AE}" pid="21" name="e634901297f74f4397d815b0c8ec88c9">
    <vt:lpwstr/>
  </property>
  <property fmtid="{D5CDD505-2E9C-101B-9397-08002B2CF9AE}" pid="22" name="Client Code">
    <vt:lpwstr/>
  </property>
  <property fmtid="{D5CDD505-2E9C-101B-9397-08002B2CF9AE}" pid="23" name="k45e1c35ed95400abd9e7e21f2a9f3fb">
    <vt:lpwstr/>
  </property>
  <property fmtid="{D5CDD505-2E9C-101B-9397-08002B2CF9AE}" pid="24" name="Project Name">
    <vt:lpwstr/>
  </property>
  <property fmtid="{D5CDD505-2E9C-101B-9397-08002B2CF9AE}" pid="25" name="Vizor Department">
    <vt:lpwstr/>
  </property>
  <property fmtid="{D5CDD505-2E9C-101B-9397-08002B2CF9AE}" pid="26" name="IconOverlay">
    <vt:lpwstr/>
  </property>
  <property fmtid="{D5CDD505-2E9C-101B-9397-08002B2CF9AE}" pid="27" name="display_urn:schemas-microsoft-com:office:office#SharedWithUsers">
    <vt:lpwstr>Dara Folan;Shelby McCormack</vt:lpwstr>
  </property>
  <property fmtid="{D5CDD505-2E9C-101B-9397-08002B2CF9AE}" pid="28" name="SharedWithUsers">
    <vt:lpwstr>44;#Niall Sheehy</vt:lpwstr>
  </property>
  <property fmtid="{D5CDD505-2E9C-101B-9397-08002B2CF9AE}" pid="29" name="ContentTypeId">
    <vt:lpwstr>0x01010033DD8F11D262C64EA803FDE3BF008E4F0020E422C83DCCC74AAC318BB8A5CC4F1C</vt:lpwstr>
  </property>
  <property fmtid="{D5CDD505-2E9C-101B-9397-08002B2CF9AE}" pid="30" name="m1uz">
    <vt:lpwstr>Fix</vt:lpwstr>
  </property>
  <property fmtid="{D5CDD505-2E9C-101B-9397-08002B2CF9AE}" pid="31" name="WorkflowChangePath">
    <vt:lpwstr>9855431a-7218-4c19-8422-f46b08bbda8b,2;9855431a-7218-4c19-8422-f46b08bbda8b,7;</vt:lpwstr>
  </property>
  <property fmtid="{D5CDD505-2E9C-101B-9397-08002B2CF9AE}" pid="32" name="Project Management Type">
    <vt:lpwstr/>
  </property>
  <property fmtid="{D5CDD505-2E9C-101B-9397-08002B2CF9AE}" pid="33" name="Link to Shared Client Folder">
    <vt:lpwstr/>
  </property>
  <property fmtid="{D5CDD505-2E9C-101B-9397-08002B2CF9AE}" pid="34" name="Sales H/O Types">
    <vt:lpwstr/>
  </property>
  <property fmtid="{D5CDD505-2E9C-101B-9397-08002B2CF9AE}" pid="35" name="All Documents reviewed before commencing Project?">
    <vt:bool>false</vt:bool>
  </property>
  <property fmtid="{D5CDD505-2E9C-101B-9397-08002B2CF9AE}" pid="36" name="DocumentSetDescription">
    <vt:lpwstr/>
  </property>
  <property fmtid="{D5CDD505-2E9C-101B-9397-08002B2CF9AE}" pid="37" name="Link to JIRA project">
    <vt:lpwstr/>
  </property>
  <property fmtid="{D5CDD505-2E9C-101B-9397-08002B2CF9AE}" pid="38" name="Client Logo0">
    <vt:lpwstr/>
  </property>
  <property fmtid="{D5CDD505-2E9C-101B-9397-08002B2CF9AE}" pid="39" name="Project Status">
    <vt:lpwstr/>
  </property>
  <property fmtid="{D5CDD505-2E9C-101B-9397-08002B2CF9AE}" pid="40" name="Project Scope Document">
    <vt:lpwstr/>
  </property>
  <property fmtid="{D5CDD505-2E9C-101B-9397-08002B2CF9AE}" pid="41" name="Other">
    <vt:lpwstr/>
  </property>
  <property fmtid="{D5CDD505-2E9C-101B-9397-08002B2CF9AE}" pid="42" name="Business Analysis Type">
    <vt:lpwstr/>
  </property>
  <property fmtid="{D5CDD505-2E9C-101B-9397-08002B2CF9AE}" pid="43" name="PM Types">
    <vt:lpwstr/>
  </property>
  <property fmtid="{D5CDD505-2E9C-101B-9397-08002B2CF9AE}" pid="44" name="Link to Related Sales Documents0">
    <vt:lpwstr/>
  </property>
  <property fmtid="{D5CDD505-2E9C-101B-9397-08002B2CF9AE}" pid="45" name="Link to Related Sales Documents">
    <vt:lpwstr/>
  </property>
  <property fmtid="{D5CDD505-2E9C-101B-9397-08002B2CF9AE}" pid="46" name="Mobilisation Workstream">
    <vt:lpwstr/>
  </property>
  <property fmtid="{D5CDD505-2E9C-101B-9397-08002B2CF9AE}" pid="47" name="Project Manager">
    <vt:lpwstr/>
  </property>
  <property fmtid="{D5CDD505-2E9C-101B-9397-08002B2CF9AE}" pid="48" name="Infrastructure Types">
    <vt:lpwstr/>
  </property>
  <property fmtid="{D5CDD505-2E9C-101B-9397-08002B2CF9AE}" pid="49" name="ClientCode">
    <vt:lpwstr/>
  </property>
  <property fmtid="{D5CDD505-2E9C-101B-9397-08002B2CF9AE}" pid="50" name="ProjectCode">
    <vt:lpwstr/>
  </property>
</Properties>
</file>