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UE\Desktop\Excel bootamp\Challenge\"/>
    </mc:Choice>
  </mc:AlternateContent>
  <xr:revisionPtr revIDLastSave="0" documentId="13_ncr:1_{12509D70-E86F-49A3-B14E-2640033D091F}" xr6:coauthVersionLast="47" xr6:coauthVersionMax="47" xr10:uidLastSave="{00000000-0000-0000-0000-000000000000}"/>
  <bookViews>
    <workbookView xWindow="-120" yWindow="-120" windowWidth="29040" windowHeight="15840" firstSheet="2" activeTab="4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Theater Outcomes by Launch Date" sheetId="11" r:id="rId4"/>
    <sheet name="Kickstarter" sheetId="1" r:id="rId5"/>
    <sheet name="Outcomes Based on Goals" sheetId="13" r:id="rId6"/>
    <sheet name="Edinburgh Research" sheetId="6" r:id="rId7"/>
  </sheets>
  <definedNames>
    <definedName name="_xlnm._FilterDatabase" localSheetId="4" hidden="1">Kickstarter!$A$1:$U$4115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2" i="13" l="1"/>
  <c r="H11" i="13"/>
  <c r="H10" i="13"/>
  <c r="H9" i="13"/>
  <c r="H8" i="13"/>
  <c r="H7" i="13"/>
  <c r="H6" i="13"/>
  <c r="H5" i="13"/>
  <c r="H4" i="13"/>
  <c r="H3" i="13"/>
  <c r="H2" i="13"/>
  <c r="G12" i="13"/>
  <c r="G11" i="13"/>
  <c r="G10" i="13"/>
  <c r="G9" i="13"/>
  <c r="G8" i="13"/>
  <c r="G7" i="13"/>
  <c r="G6" i="13"/>
  <c r="G5" i="13"/>
  <c r="G4" i="13"/>
  <c r="G3" i="13"/>
  <c r="G2" i="13"/>
  <c r="F12" i="13"/>
  <c r="F11" i="13"/>
  <c r="F10" i="13"/>
  <c r="F9" i="13"/>
  <c r="F8" i="13"/>
  <c r="F7" i="13"/>
  <c r="F6" i="13"/>
  <c r="F5" i="13"/>
  <c r="F4" i="13"/>
  <c r="F3" i="13"/>
  <c r="F2" i="13"/>
  <c r="E12" i="13"/>
  <c r="E11" i="13"/>
  <c r="E10" i="13"/>
  <c r="E9" i="13"/>
  <c r="E8" i="13"/>
  <c r="E7" i="13"/>
  <c r="E6" i="13"/>
  <c r="E5" i="13"/>
  <c r="E4" i="13"/>
  <c r="E3" i="13"/>
  <c r="E2" i="13"/>
  <c r="D12" i="13"/>
  <c r="D11" i="13"/>
  <c r="D10" i="13"/>
  <c r="D9" i="13"/>
  <c r="D8" i="13"/>
  <c r="D7" i="13"/>
  <c r="D6" i="13"/>
  <c r="D5" i="13"/>
  <c r="C2" i="13"/>
  <c r="D4" i="13"/>
  <c r="D3" i="13"/>
  <c r="D2" i="13"/>
  <c r="C12" i="13"/>
  <c r="C11" i="13"/>
  <c r="C10" i="13"/>
  <c r="C9" i="13"/>
  <c r="C8" i="13"/>
  <c r="C7" i="13"/>
  <c r="C6" i="13"/>
  <c r="C5" i="13"/>
  <c r="C4" i="13"/>
  <c r="C3" i="13"/>
  <c r="B2" i="13"/>
  <c r="B12" i="13"/>
  <c r="B11" i="13"/>
  <c r="B10" i="13"/>
  <c r="B9" i="13"/>
  <c r="B8" i="13"/>
  <c r="B7" i="13"/>
  <c r="B6" i="13"/>
  <c r="B5" i="13"/>
  <c r="B4" i="13"/>
  <c r="B3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<sst xmlns="http://schemas.openxmlformats.org/spreadsheetml/2006/main" count="33031" uniqueCount="8403">
  <si>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</si>
  <si>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</si>
  <si>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</si>
  <si>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</si>
  <si>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</si>
  <si>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</si>
  <si>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</si>
  <si>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</si>
  <si>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</si>
  <si>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</si>
  <si>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</si>
  <si>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</si>
  <si>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</si>
  <si>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</si>
  <si>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</si>
  <si>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</si>
  <si>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</si>
  <si>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</si>
  <si>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</si>
  <si>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</si>
  <si>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</si>
  <si>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</si>
  <si>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</si>
  <si>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</si>
  <si>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</si>
  <si>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</si>
  <si>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</si>
  <si>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</si>
  <si>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</si>
  <si>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</si>
  <si>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</si>
  <si>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</si>
  <si>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</si>
  <si>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</si>
  <si>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</si>
  <si>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</si>
  <si>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</si>
  <si>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</si>
  <si>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</si>
  <si>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</si>
  <si>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</si>
  <si>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</si>
  <si>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</si>
  <si>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</si>
  <si>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</si>
  <si>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</si>
  <si>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</si>
  <si>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</si>
  <si>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</si>
  <si>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</si>
  <si>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</si>
  <si>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</si>
  <si>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</si>
  <si>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</si>
  <si>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</si>
  <si>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</si>
  <si>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</si>
  <si>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</si>
  <si>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</si>
  <si>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</si>
  <si>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</si>
  <si>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</si>
  <si>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</si>
  <si>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</si>
  <si>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</si>
  <si>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</si>
  <si>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</si>
  <si>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</si>
  <si>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</si>
  <si>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</si>
  <si>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</si>
  <si>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</si>
  <si>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</si>
  <si>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</si>
  <si>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</si>
  <si>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</si>
  <si>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</si>
  <si>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</si>
  <si>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</si>
  <si>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</si>
  <si>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</si>
  <si>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</si>
  <si>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</si>
  <si>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</si>
  <si>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</si>
  <si>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</si>
  <si>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</si>
  <si>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</si>
  <si>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</si>
  <si>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</si>
  <si>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</si>
  <si>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</si>
  <si>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</si>
  <si>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</si>
  <si>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</si>
  <si>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</si>
  <si>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</si>
  <si>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</si>
  <si>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</si>
  <si>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</si>
  <si>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</si>
  <si>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</si>
  <si>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</si>
  <si>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</si>
  <si>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</si>
  <si>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</si>
  <si>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</si>
  <si>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</si>
  <si>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</si>
  <si>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</si>
  <si>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</si>
  <si>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</si>
  <si>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</si>
  <si>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</si>
  <si>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</si>
  <si>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</si>
  <si>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</si>
  <si>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</si>
  <si>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</si>
  <si>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</si>
  <si>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</si>
  <si>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</si>
  <si>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</si>
  <si>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</si>
  <si>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</si>
  <si>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</si>
  <si>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</si>
  <si>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</si>
  <si>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</si>
  <si>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</si>
  <si>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</si>
  <si>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</si>
  <si>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</si>
  <si>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</si>
  <si>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</si>
  <si>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</si>
  <si>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</si>
  <si>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</si>
  <si>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</si>
  <si>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</si>
  <si>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</si>
  <si>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</si>
  <si>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</si>
  <si>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</si>
  <si>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</si>
  <si>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</si>
  <si>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</si>
  <si>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</si>
  <si>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</si>
  <si>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</si>
  <si>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</si>
  <si>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</si>
  <si>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</si>
  <si>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</si>
  <si>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</si>
  <si>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</si>
  <si>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</si>
  <si>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</si>
  <si>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</si>
  <si>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</si>
  <si>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</si>
  <si>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</si>
  <si>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</si>
  <si>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</si>
  <si>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</si>
  <si>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</si>
  <si>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</si>
  <si>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</si>
  <si>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</si>
  <si>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</si>
  <si>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</si>
  <si>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</si>
  <si>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</si>
  <si>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</si>
  <si>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</si>
  <si>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</si>
  <si>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</si>
  <si>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</si>
  <si>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</si>
  <si>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</si>
  <si>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</si>
  <si>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</si>
  <si>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</si>
  <si>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</si>
  <si>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</si>
  <si>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</si>
  <si>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</si>
  <si>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</si>
  <si>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</si>
  <si>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</si>
  <si>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</si>
  <si>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</si>
  <si>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</si>
  <si>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</si>
  <si>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</si>
  <si>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</si>
  <si>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</si>
  <si>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</si>
  <si>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</si>
  <si>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</si>
  <si>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</si>
  <si>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</si>
  <si>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</si>
  <si>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</si>
  <si>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</si>
  <si>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</si>
  <si>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</si>
  <si>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</si>
  <si>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</si>
  <si>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</si>
  <si>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</si>
  <si>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</si>
  <si>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</si>
  <si>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</si>
  <si>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</si>
  <si>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</si>
  <si>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</si>
  <si>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</si>
  <si>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</si>
  <si>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</si>
  <si>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</si>
  <si>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</si>
  <si>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</si>
  <si>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</si>
  <si>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</si>
  <si>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</si>
  <si>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</si>
  <si>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</si>
  <si>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</si>
  <si>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</si>
  <si>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</si>
  <si>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</si>
  <si>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</si>
  <si>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</si>
  <si>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</si>
  <si>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</si>
  <si>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</si>
  <si>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</si>
  <si>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</si>
  <si>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</si>
  <si>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</si>
  <si>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</si>
  <si>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</si>
  <si>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</si>
  <si>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</si>
  <si>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</si>
  <si>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</si>
  <si>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</si>
  <si>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</si>
  <si>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</si>
  <si>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</si>
  <si>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</si>
  <si>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</si>
  <si>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</si>
  <si>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</si>
  <si>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</si>
  <si>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</si>
  <si>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</si>
  <si>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</si>
  <si>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</si>
  <si>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</si>
  <si>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</si>
  <si>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</si>
  <si>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</si>
  <si>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</si>
  <si>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</si>
  <si>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</si>
  <si>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</si>
  <si>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</si>
  <si>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</si>
  <si>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</si>
  <si>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</si>
  <si>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</si>
  <si>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</si>
  <si>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</si>
  <si>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</si>
  <si>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</si>
  <si>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</si>
  <si>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</si>
  <si>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</si>
  <si>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</si>
  <si>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</si>
  <si>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</si>
  <si>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</si>
  <si>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</si>
  <si>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</si>
  <si>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</si>
  <si>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</si>
  <si>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</si>
  <si>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</si>
  <si>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</si>
  <si>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</si>
  <si>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</si>
  <si>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</si>
  <si>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</si>
  <si>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</si>
  <si>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</si>
  <si>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</si>
  <si>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</si>
  <si>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</si>
  <si>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</si>
  <si>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</si>
  <si>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</si>
  <si>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</si>
  <si>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</si>
  <si>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</si>
  <si>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</si>
  <si>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</si>
  <si>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</si>
  <si>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</si>
  <si>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</si>
  <si>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</si>
  <si>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</si>
  <si>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</si>
  <si>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</si>
  <si>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</si>
  <si>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</si>
  <si>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</si>
  <si>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</si>
  <si>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</si>
  <si>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</si>
  <si>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</si>
  <si>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</si>
  <si>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</si>
  <si>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</si>
  <si>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</si>
  <si>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</si>
  <si>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</si>
  <si>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</si>
  <si>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</si>
  <si>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</si>
  <si>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</si>
  <si>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</si>
  <si>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</si>
  <si>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</si>
  <si>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</si>
  <si>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</si>
  <si>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</si>
  <si>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</si>
  <si>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</si>
  <si>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</si>
  <si>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</si>
  <si>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</si>
  <si>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</si>
  <si>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</si>
  <si>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</si>
  <si>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</si>
  <si>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</si>
  <si>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</si>
  <si>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</si>
  <si>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</si>
  <si>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</si>
  <si>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</si>
  <si>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</si>
  <si>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</si>
  <si>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</si>
  <si>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</si>
  <si>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</si>
  <si>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</si>
  <si>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</si>
  <si>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</si>
  <si>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</si>
  <si>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</si>
  <si>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</si>
  <si>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</si>
  <si>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</si>
  <si>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</si>
  <si>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</si>
  <si>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</si>
  <si>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</si>
  <si>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</si>
  <si>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</si>
  <si>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</si>
  <si>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</si>
  <si>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</si>
  <si>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</si>
  <si>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</si>
  <si>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</si>
  <si>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</si>
  <si>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</si>
  <si>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</si>
  <si>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</si>
  <si>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</si>
  <si>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</si>
  <si>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</si>
  <si>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</si>
  <si>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</si>
  <si>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</si>
  <si>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</si>
  <si>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</si>
  <si>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</si>
  <si>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</si>
  <si>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</si>
  <si>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</si>
  <si>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</si>
  <si>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</si>
  <si>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</si>
  <si>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</si>
  <si>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</si>
  <si>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</si>
  <si>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</si>
  <si>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</si>
  <si>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</si>
  <si>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</si>
  <si>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</si>
  <si>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</si>
  <si>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</si>
  <si>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</si>
  <si>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</si>
  <si>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</si>
  <si>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</si>
  <si>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</si>
  <si>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</si>
  <si>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</si>
  <si>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</si>
  <si>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</si>
  <si>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</si>
  <si>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</si>
  <si>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</si>
  <si>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</si>
  <si>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</si>
  <si>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</si>
  <si>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</si>
  <si>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</si>
  <si>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</si>
  <si>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</si>
  <si>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</si>
  <si>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</si>
  <si>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</si>
  <si>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</si>
  <si>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</si>
  <si>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</si>
  <si>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</si>
  <si>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</si>
  <si>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</si>
  <si>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</si>
  <si>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</si>
  <si>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</si>
  <si>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</si>
  <si>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</si>
  <si>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</si>
  <si>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</si>
  <si>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</si>
  <si>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</si>
  <si>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</si>
  <si>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</si>
  <si>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</si>
  <si>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</si>
  <si>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</si>
  <si>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</si>
  <si>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</si>
  <si>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</si>
  <si>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</si>
  <si>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</si>
  <si>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</si>
  <si>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</si>
  <si>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</si>
  <si>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</si>
  <si>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</si>
  <si>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</si>
  <si>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</si>
  <si>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</si>
  <si>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</si>
  <si>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</si>
  <si>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</si>
  <si>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</si>
  <si>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</si>
  <si>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</si>
  <si>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</si>
  <si>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</si>
  <si>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</si>
  <si>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</si>
  <si>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</si>
  <si>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</si>
  <si>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</si>
  <si>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</si>
  <si>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</si>
  <si>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</si>
  <si>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</si>
  <si>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</si>
  <si>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</si>
  <si>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</si>
  <si>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</si>
  <si>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</si>
  <si>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</si>
  <si>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</si>
  <si>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</si>
  <si>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</si>
  <si>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</si>
  <si>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</si>
  <si>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</si>
  <si>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</si>
  <si>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</si>
  <si>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</si>
  <si>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</si>
  <si>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</si>
  <si>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</si>
  <si>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</si>
  <si>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</si>
  <si>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</si>
  <si>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</si>
  <si>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</si>
  <si>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</si>
  <si>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</si>
  <si>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</si>
  <si>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</si>
  <si>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</si>
  <si>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</si>
  <si>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</si>
  <si>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</si>
  <si>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</si>
  <si>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</si>
  <si>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</si>
  <si>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</si>
  <si>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</si>
  <si>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</si>
  <si>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</si>
  <si>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</si>
  <si>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</si>
  <si>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</si>
  <si>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</si>
  <si>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</si>
  <si>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</si>
  <si>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</si>
  <si>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</si>
  <si>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</si>
  <si>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</si>
  <si>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</si>
  <si>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</si>
  <si>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</si>
  <si>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</si>
  <si>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</si>
  <si>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</si>
  <si>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</si>
  <si>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</si>
  <si>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</si>
  <si>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</si>
  <si>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</si>
  <si>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</si>
  <si>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</si>
  <si>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</si>
  <si>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</si>
  <si>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</si>
  <si>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</si>
  <si>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</si>
  <si>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</si>
  <si>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</si>
  <si>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</si>
  <si>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</si>
  <si>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</si>
  <si>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</si>
  <si>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</si>
  <si>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</si>
  <si>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</si>
  <si>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</si>
  <si>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</si>
  <si>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</si>
  <si>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</si>
  <si>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</si>
  <si>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</si>
  <si>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</si>
  <si>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</si>
  <si>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</si>
  <si>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</si>
  <si>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</si>
  <si>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</si>
  <si>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</si>
  <si>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</si>
  <si>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</si>
  <si>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</si>
  <si>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</si>
  <si>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</si>
  <si>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</si>
  <si>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</si>
  <si>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</si>
  <si>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</si>
  <si>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</si>
  <si>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</si>
  <si>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</si>
  <si>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</si>
  <si>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</si>
  <si>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</si>
  <si>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</si>
  <si>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</si>
  <si>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</si>
  <si>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</si>
  <si>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</si>
  <si>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</si>
  <si>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</si>
  <si>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</si>
  <si>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</si>
  <si>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</si>
  <si>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</si>
  <si>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</si>
  <si>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</si>
  <si>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</si>
  <si>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</si>
  <si>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</si>
  <si>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</si>
  <si>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</si>
  <si>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</si>
  <si>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</si>
  <si>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</si>
  <si>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</si>
  <si>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</si>
  <si>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</si>
  <si>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</si>
  <si>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</si>
  <si>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</si>
  <si>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</si>
  <si>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</si>
  <si>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</si>
  <si>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</si>
  <si>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</si>
  <si>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</si>
  <si>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</si>
  <si>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</si>
  <si>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</si>
  <si>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</si>
  <si>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</si>
  <si>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</si>
  <si>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</si>
  <si>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</si>
  <si>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</si>
  <si>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</si>
  <si>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</si>
  <si>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</si>
  <si>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</si>
  <si>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</si>
  <si>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</si>
  <si>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</si>
  <si>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</si>
  <si>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</si>
  <si>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</si>
  <si>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</si>
  <si>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</si>
  <si>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</si>
  <si>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</si>
  <si>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</si>
  <si>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</si>
  <si>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</si>
  <si>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</si>
  <si>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</si>
  <si>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</si>
  <si>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</si>
  <si>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</si>
  <si>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</si>
  <si>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</si>
  <si>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</si>
  <si>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</si>
  <si>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</si>
  <si>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</si>
  <si>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</si>
  <si>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</si>
  <si>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</si>
  <si>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</si>
  <si>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</si>
  <si>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</si>
  <si>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</si>
  <si>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</si>
  <si>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</si>
  <si>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</si>
  <si>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</si>
  <si>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</si>
  <si>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</si>
  <si>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</si>
  <si>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</si>
  <si>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</si>
  <si>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</si>
  <si>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</si>
  <si>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</si>
  <si>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</si>
  <si>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</si>
  <si>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</si>
  <si>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</si>
  <si>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</si>
  <si>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</si>
  <si>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</si>
  <si>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</si>
  <si>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</si>
  <si>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</si>
  <si>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</si>
  <si>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</si>
  <si>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</si>
  <si>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</si>
  <si>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</si>
  <si>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</si>
  <si>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</si>
  <si>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</si>
  <si>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</si>
  <si>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</si>
  <si>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</si>
  <si>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</si>
  <si>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</si>
  <si>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</si>
  <si>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</si>
  <si>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</si>
  <si>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</si>
  <si>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</si>
  <si>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</si>
  <si>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</si>
  <si>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</si>
  <si>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</si>
  <si>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</si>
  <si>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</si>
  <si>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</si>
  <si>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</si>
  <si>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</si>
  <si>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</si>
  <si>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</si>
  <si>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</si>
  <si>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</si>
  <si>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</si>
  <si>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</si>
  <si>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</si>
  <si>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</si>
  <si>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</si>
  <si>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</si>
  <si>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</si>
  <si>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</si>
  <si>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</si>
  <si>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</si>
  <si>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</si>
  <si>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</si>
  <si>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</si>
  <si>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</si>
  <si>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</si>
  <si>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</si>
  <si>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</si>
  <si>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</si>
  <si>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</si>
  <si>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</si>
  <si>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</si>
  <si>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</si>
  <si>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</si>
  <si>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</si>
  <si>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</si>
  <si>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</si>
  <si>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</si>
  <si>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</si>
  <si>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</si>
  <si>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</si>
  <si>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</si>
  <si>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</si>
  <si>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</si>
  <si>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</si>
  <si>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</si>
  <si>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</si>
  <si>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</si>
  <si>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</si>
  <si>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</si>
  <si>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</si>
  <si>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</si>
  <si>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</si>
  <si>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</si>
  <si>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</si>
  <si>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</si>
  <si>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</si>
  <si>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</si>
  <si>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</si>
  <si>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</si>
  <si>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</si>
  <si>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</si>
  <si>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</si>
  <si>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</si>
  <si>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</si>
  <si>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</si>
  <si>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</si>
  <si>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</si>
  <si>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</si>
  <si>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</si>
  <si>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</si>
  <si>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</si>
  <si>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</si>
  <si>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</si>
  <si>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</si>
  <si>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</si>
  <si>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</si>
  <si>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</si>
  <si>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</si>
  <si>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</si>
  <si>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</si>
  <si>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</si>
  <si>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</si>
  <si>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</si>
  <si>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</si>
  <si>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</si>
  <si>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</si>
  <si>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</si>
  <si>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</si>
  <si>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</si>
  <si>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</si>
  <si>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</si>
  <si>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</si>
  <si>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</si>
  <si>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</si>
  <si>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</si>
  <si>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</si>
  <si>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</si>
  <si>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</si>
  <si>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</si>
  <si>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</si>
  <si>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</si>
  <si>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</si>
  <si>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</si>
  <si>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</si>
  <si>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</si>
  <si>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</si>
  <si>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</si>
  <si>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</si>
  <si>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</si>
  <si>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</si>
  <si>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</si>
  <si>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</si>
  <si>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</si>
  <si>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</si>
  <si>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</si>
  <si>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</si>
  <si>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</si>
  <si>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</si>
  <si>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</si>
  <si>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</si>
  <si>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</si>
  <si>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</si>
  <si>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</si>
  <si>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</si>
  <si>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</si>
  <si>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</si>
  <si>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</si>
  <si>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</si>
  <si>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</si>
  <si>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</si>
  <si>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</si>
  <si>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</si>
  <si>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</si>
  <si>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</si>
  <si>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</si>
  <si>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</si>
  <si>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</si>
  <si>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</si>
  <si>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</si>
  <si>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</si>
  <si>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</si>
  <si>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</si>
  <si>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</si>
  <si>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</si>
  <si>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</si>
  <si>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</si>
  <si>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</si>
  <si>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</si>
  <si>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</si>
  <si>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</si>
  <si>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</si>
  <si>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</si>
  <si>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</si>
  <si>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</si>
  <si>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</si>
  <si>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</si>
  <si>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</si>
  <si>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</si>
  <si>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</si>
  <si>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</si>
  <si>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</si>
  <si>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</si>
  <si>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</si>
  <si>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</si>
  <si>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</si>
  <si>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</si>
  <si>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</si>
  <si>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</si>
  <si>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</si>
  <si>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</si>
  <si>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</si>
  <si>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</si>
  <si>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</si>
  <si>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</si>
  <si>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</si>
  <si>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</si>
  <si>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</si>
  <si>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</si>
  <si>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</si>
  <si>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</si>
  <si>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</si>
  <si>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</si>
  <si>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</si>
  <si>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</si>
  <si>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</si>
  <si>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</si>
  <si>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</si>
  <si>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</si>
  <si>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</si>
  <si>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</si>
  <si>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</si>
  <si>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</si>
  <si>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</si>
  <si>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</si>
  <si>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</si>
  <si>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</si>
  <si>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</si>
  <si>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</si>
  <si>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</si>
  <si>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</si>
  <si>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</si>
  <si>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</si>
  <si>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</si>
  <si>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</si>
  <si>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</si>
  <si>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</si>
  <si>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</si>
  <si>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</si>
  <si>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</si>
  <si>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</si>
  <si>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</si>
  <si>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</si>
  <si>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</si>
  <si>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</si>
  <si>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</si>
  <si>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</si>
  <si>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</si>
  <si>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</si>
  <si>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</si>
  <si>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</si>
  <si>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</si>
  <si>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</si>
  <si>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</si>
  <si>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</si>
  <si>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</si>
  <si>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</si>
  <si>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</si>
  <si>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</si>
  <si>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</si>
  <si>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</si>
  <si>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</si>
  <si>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</si>
  <si>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</si>
  <si>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</si>
  <si>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</si>
  <si>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</si>
  <si>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</si>
  <si>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</si>
  <si>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</si>
  <si>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</si>
  <si>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</si>
  <si>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</si>
  <si>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</si>
  <si>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</si>
  <si>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</si>
  <si>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</si>
  <si>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</si>
  <si>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</si>
  <si>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</si>
  <si>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</si>
  <si>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</si>
  <si>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</si>
  <si>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</si>
  <si>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</si>
  <si>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</si>
  <si>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</si>
  <si>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</si>
  <si>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</si>
  <si>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</si>
  <si>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</si>
  <si>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</si>
  <si>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</si>
  <si>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</si>
  <si>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</si>
  <si>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</si>
  <si>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</si>
  <si>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</si>
  <si>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</si>
  <si>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</si>
  <si>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</si>
  <si>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</si>
  <si>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</si>
  <si>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</si>
  <si>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</si>
  <si>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</si>
  <si>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</si>
  <si>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</si>
  <si>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</si>
  <si>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</si>
  <si>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</si>
  <si>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</si>
  <si>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</si>
  <si>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</si>
  <si>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</si>
  <si>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</si>
  <si>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</si>
  <si>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</si>
  <si>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</si>
  <si>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</si>
  <si>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</si>
  <si>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</si>
  <si>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</si>
  <si>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</si>
  <si>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</si>
  <si>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</si>
  <si>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</si>
  <si>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</si>
  <si>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</si>
  <si>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</si>
  <si>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</si>
  <si>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</si>
  <si>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</si>
  <si>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</si>
  <si>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</si>
  <si>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</si>
  <si>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</si>
  <si>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</si>
  <si>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</si>
  <si>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</si>
  <si>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</si>
  <si>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</si>
  <si>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</si>
  <si>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</si>
  <si>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</si>
  <si>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</si>
  <si>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</si>
  <si>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</si>
  <si>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</si>
  <si>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</si>
  <si>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</si>
  <si>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</si>
  <si>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</si>
  <si>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</si>
  <si>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</si>
  <si>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</si>
  <si>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</si>
  <si>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</si>
  <si>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</si>
  <si>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</si>
  <si>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</si>
  <si>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</si>
  <si>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</si>
  <si>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</si>
  <si>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</si>
  <si>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</si>
  <si>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</si>
  <si>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</si>
  <si>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</si>
  <si>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</si>
  <si>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</si>
  <si>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</si>
  <si>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</si>
  <si>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</si>
  <si>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</si>
  <si>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</si>
  <si>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</si>
  <si>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</si>
  <si>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</si>
  <si>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</si>
  <si>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</si>
  <si>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</si>
  <si>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</si>
  <si>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</si>
  <si>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</si>
  <si>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</si>
  <si>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</si>
  <si>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</si>
  <si>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</si>
  <si>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</si>
  <si>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</si>
  <si>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</si>
  <si>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</si>
  <si>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</si>
  <si>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</si>
  <si>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</si>
  <si>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</si>
  <si>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</si>
  <si>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</si>
  <si>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</si>
  <si>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</si>
  <si>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</si>
  <si>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</si>
  <si>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</si>
  <si>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</si>
  <si>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</si>
  <si>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</si>
  <si>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</si>
  <si>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</si>
  <si>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</si>
  <si>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</si>
  <si>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</si>
  <si>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</si>
  <si>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</si>
  <si>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</si>
  <si>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</si>
  <si>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</si>
  <si>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</si>
  <si>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</si>
  <si>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</si>
  <si>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</si>
  <si>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</si>
  <si>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</si>
  <si>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</si>
  <si>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</si>
  <si>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</si>
  <si>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</si>
  <si>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</si>
  <si>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</si>
  <si>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</si>
  <si>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</si>
  <si>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</si>
  <si>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</si>
  <si>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</si>
  <si>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</si>
  <si>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</si>
  <si>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</si>
  <si>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</si>
  <si>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</si>
  <si>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</si>
  <si>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</si>
  <si>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</si>
  <si>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</si>
  <si>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</si>
  <si>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</si>
  <si>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</si>
  <si>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</si>
  <si>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</si>
  <si>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</si>
  <si>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</si>
  <si>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</si>
  <si>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</si>
  <si>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</si>
  <si>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</si>
  <si>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</si>
  <si>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</si>
  <si>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</si>
  <si>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</si>
  <si>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</si>
  <si>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</si>
  <si>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</si>
  <si>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</si>
  <si>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</si>
  <si>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</si>
  <si>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</si>
  <si>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</si>
  <si>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</si>
  <si>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</si>
  <si>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</si>
  <si>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</si>
  <si>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</si>
  <si>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</si>
  <si>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</si>
  <si>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</si>
  <si>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</si>
  <si>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</si>
  <si>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</si>
  <si>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</si>
  <si>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</si>
  <si>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</si>
  <si>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</si>
  <si>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</si>
  <si>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</si>
  <si>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</si>
  <si>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</si>
  <si>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</si>
  <si>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</si>
  <si>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</si>
  <si>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</si>
  <si>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</si>
  <si>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</si>
  <si>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</si>
  <si>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</si>
  <si>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</si>
  <si>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</si>
  <si>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</si>
  <si>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</si>
  <si>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</si>
  <si>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</si>
  <si>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</si>
  <si>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</si>
  <si>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</si>
  <si>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</si>
  <si>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</si>
  <si>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</si>
  <si>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</si>
  <si>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</si>
  <si>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</si>
  <si>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</si>
  <si>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</si>
  <si>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</si>
  <si>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</si>
  <si>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</si>
  <si>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</si>
  <si>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</si>
  <si>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</si>
  <si>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</si>
  <si>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</si>
  <si>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</si>
  <si>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</si>
  <si>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</si>
  <si>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</si>
  <si>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</si>
  <si>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</si>
  <si>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</si>
  <si>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</si>
  <si>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</si>
  <si>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</si>
  <si>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</si>
  <si>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</si>
  <si>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</si>
  <si>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</si>
  <si>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</si>
  <si>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</si>
  <si>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</si>
  <si>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</si>
  <si>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</si>
  <si>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</si>
  <si>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</si>
  <si>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</si>
  <si>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</si>
  <si>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</si>
  <si>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</si>
  <si>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</si>
  <si>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</si>
  <si>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</si>
  <si>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</si>
  <si>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</si>
  <si>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</si>
  <si>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</si>
  <si>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</si>
  <si>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</si>
  <si>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</si>
  <si>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</si>
  <si>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</si>
  <si>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</si>
  <si>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</si>
  <si>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</si>
  <si>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</si>
  <si>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</si>
  <si>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</si>
  <si>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</si>
  <si>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</si>
  <si>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</si>
  <si>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</si>
  <si>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</si>
  <si>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</si>
  <si>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</si>
  <si>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</si>
  <si>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</si>
  <si>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</si>
  <si>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</si>
  <si>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</si>
  <si>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</si>
  <si>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</si>
  <si>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</si>
  <si>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</si>
  <si>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</si>
  <si>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</si>
  <si>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</si>
  <si>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</si>
  <si>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</si>
  <si>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</si>
  <si>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</si>
  <si>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</si>
  <si>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</si>
  <si>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</si>
  <si>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</si>
  <si>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</si>
  <si>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</si>
  <si>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</si>
  <si>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</si>
  <si>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</si>
  <si>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</si>
  <si>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</si>
  <si>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</si>
  <si>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</si>
  <si>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</si>
  <si>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</si>
  <si>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</si>
  <si>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</si>
  <si>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</si>
  <si>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</si>
  <si>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</si>
  <si>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</si>
  <si>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</si>
  <si>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</si>
  <si>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</si>
  <si>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</si>
  <si>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</si>
  <si>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</si>
  <si>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</si>
  <si>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</si>
  <si>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</si>
  <si>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</si>
  <si>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</si>
  <si>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</si>
  <si>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</si>
  <si>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</si>
  <si>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</si>
  <si>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</si>
  <si>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</si>
  <si>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</si>
  <si>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</si>
  <si>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</si>
  <si>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</si>
  <si>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</si>
  <si>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</si>
  <si>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</si>
  <si>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</si>
  <si>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</si>
  <si>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</si>
  <si>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</si>
  <si>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</si>
  <si>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</si>
  <si>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</si>
  <si>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</si>
  <si>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</si>
  <si>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</si>
  <si>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</si>
  <si>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</si>
  <si>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</si>
  <si>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</si>
  <si>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</si>
  <si>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</si>
  <si>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</si>
  <si>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</si>
  <si>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</si>
  <si>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</si>
  <si>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</si>
  <si>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</si>
  <si>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</si>
  <si>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</si>
  <si>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</si>
  <si>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</si>
  <si>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</si>
  <si>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</si>
  <si>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</si>
  <si>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</si>
  <si>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</si>
  <si>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</si>
  <si>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</si>
  <si>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</si>
  <si>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</si>
  <si>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</si>
  <si>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</si>
  <si>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</si>
  <si>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</si>
  <si>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</si>
  <si>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</si>
  <si>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</si>
  <si>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</si>
  <si>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</si>
  <si>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</si>
  <si>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</si>
  <si>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</si>
  <si>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</si>
  <si>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</si>
  <si>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</si>
  <si>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</si>
  <si>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</si>
  <si>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</si>
  <si>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</si>
  <si>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</si>
  <si>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</si>
  <si>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</si>
  <si>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</si>
  <si>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</si>
  <si>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</si>
  <si>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</si>
  <si>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</si>
  <si>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</si>
  <si>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</si>
  <si>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</si>
  <si>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</si>
  <si>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</si>
  <si>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</si>
  <si>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</si>
  <si>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</si>
  <si>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</si>
  <si>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</si>
  <si>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</si>
  <si>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</si>
  <si>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</si>
  <si>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</si>
  <si>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</si>
  <si>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</si>
  <si>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</si>
  <si>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</si>
  <si>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</si>
  <si>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</si>
  <si>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</si>
  <si>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</si>
  <si>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</si>
  <si>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</si>
  <si>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</si>
  <si>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</si>
  <si>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</si>
  <si>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</si>
  <si>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</si>
  <si>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</si>
  <si>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</si>
  <si>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</si>
  <si>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</si>
  <si>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</si>
  <si>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</si>
  <si>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</si>
  <si>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</si>
  <si>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</si>
  <si>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</si>
  <si>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</si>
  <si>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</si>
  <si>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</si>
  <si>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</si>
  <si>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</si>
  <si>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</si>
  <si>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</si>
  <si>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</si>
  <si>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</si>
  <si>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</si>
  <si>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</si>
  <si>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</si>
  <si>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</si>
  <si>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</si>
  <si>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</si>
  <si>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</si>
  <si>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</si>
  <si>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</si>
  <si>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</si>
  <si>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</si>
  <si>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</si>
  <si>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</si>
  <si>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</si>
  <si>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</si>
  <si>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</si>
  <si>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</si>
  <si>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</si>
  <si>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</si>
  <si>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</si>
  <si>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</si>
  <si>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</si>
  <si>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</si>
  <si>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</si>
  <si>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</si>
  <si>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</si>
  <si>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</si>
  <si>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</si>
  <si>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</si>
  <si>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</si>
  <si>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</si>
  <si>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</si>
  <si>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</si>
  <si>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</si>
  <si>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</si>
  <si>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</si>
  <si>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</si>
  <si>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</si>
  <si>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</si>
  <si>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</si>
  <si>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</si>
  <si>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</si>
  <si>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</si>
  <si>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</si>
  <si>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</si>
  <si>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</si>
  <si>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</si>
  <si>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</si>
  <si>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</si>
  <si>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</si>
  <si>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</si>
  <si>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</si>
  <si>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</si>
  <si>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</si>
  <si>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</si>
  <si>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</si>
  <si>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</si>
  <si>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</si>
  <si>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</si>
  <si>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</si>
  <si>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</si>
  <si>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</si>
  <si>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</si>
  <si>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</si>
  <si>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</si>
  <si>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</si>
  <si>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</si>
  <si>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</si>
  <si>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</si>
  <si>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</si>
  <si>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</si>
  <si>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</si>
  <si>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</si>
  <si>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</si>
  <si>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</si>
  <si>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</si>
  <si>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</si>
  <si>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</si>
  <si>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</si>
  <si>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</si>
  <si>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</si>
  <si>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</si>
  <si>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</si>
  <si>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</si>
  <si>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</si>
  <si>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</si>
  <si>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</si>
  <si>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</si>
  <si>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</si>
  <si>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</si>
  <si>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</si>
  <si>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</si>
  <si>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</si>
  <si>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</si>
  <si>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</si>
  <si>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</si>
  <si>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</si>
  <si>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</si>
  <si>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</si>
  <si>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</si>
  <si>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</si>
  <si>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</si>
  <si>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</si>
  <si>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</si>
  <si>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</si>
  <si>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</si>
  <si>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</si>
  <si>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</si>
  <si>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</si>
  <si>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</si>
  <si>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</si>
  <si>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</si>
  <si>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</si>
  <si>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</si>
  <si>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</si>
  <si>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</si>
  <si>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</si>
  <si>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</si>
  <si>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</si>
  <si>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</si>
  <si>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</si>
  <si>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</si>
  <si>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</si>
  <si>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</si>
  <si>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</si>
  <si>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</si>
  <si>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</si>
  <si>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</si>
  <si>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</si>
  <si>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</si>
  <si>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</si>
  <si>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</si>
  <si>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</si>
  <si>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</si>
  <si>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</si>
  <si>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</si>
  <si>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</si>
  <si>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</si>
  <si>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</si>
  <si>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</si>
  <si>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</si>
  <si>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</si>
  <si>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</si>
  <si>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</si>
  <si>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</si>
  <si>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</si>
  <si>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</si>
  <si>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</si>
  <si>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</si>
  <si>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</si>
  <si>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</si>
  <si>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</si>
  <si>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</si>
  <si>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</si>
  <si>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</si>
  <si>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</si>
  <si>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</si>
  <si>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</si>
  <si>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</si>
  <si>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</si>
  <si>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</si>
  <si>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</si>
  <si>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</si>
  <si>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</si>
  <si>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</si>
  <si>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</si>
  <si>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</si>
  <si>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</si>
  <si>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</si>
  <si>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</si>
  <si>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</si>
  <si>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</si>
  <si>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</si>
  <si>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</si>
  <si>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</si>
  <si>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</si>
  <si>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</si>
  <si>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</si>
  <si>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</si>
  <si>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</si>
  <si>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</si>
  <si>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</si>
  <si>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</si>
  <si>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</si>
  <si>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</si>
  <si>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</si>
  <si>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</si>
  <si>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</si>
  <si>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</si>
  <si>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</si>
  <si>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</si>
  <si>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</si>
  <si>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</si>
  <si>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</si>
  <si>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</si>
  <si>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</si>
  <si>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</si>
  <si>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</si>
  <si>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</si>
  <si>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</si>
  <si>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</si>
  <si>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</si>
  <si>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</si>
  <si>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</si>
  <si>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</si>
  <si>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</si>
  <si>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</si>
  <si>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</si>
  <si>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</si>
  <si>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</si>
  <si>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</si>
  <si>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</si>
  <si>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</si>
  <si>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</si>
  <si>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</si>
  <si>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</si>
  <si>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</si>
  <si>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</si>
  <si>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</si>
  <si>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</si>
  <si>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</si>
  <si>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</si>
  <si>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</si>
  <si>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</si>
  <si>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</si>
  <si>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</si>
  <si>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</si>
  <si>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</si>
  <si>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</si>
  <si>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</si>
  <si>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</si>
  <si>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</si>
  <si>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</si>
  <si>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</si>
  <si>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</si>
  <si>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</si>
  <si>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</si>
  <si>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</si>
  <si>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</si>
  <si>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</si>
  <si>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</si>
  <si>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</si>
  <si>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</si>
  <si>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</si>
  <si>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</si>
  <si>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</si>
  <si>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</si>
  <si>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</si>
  <si>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</si>
  <si>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</si>
  <si>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</si>
  <si>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</si>
  <si>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</si>
  <si>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</si>
  <si>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</si>
  <si>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</si>
  <si>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</si>
  <si>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</si>
  <si>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</si>
  <si>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</si>
  <si>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</si>
  <si>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</si>
  <si>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</si>
  <si>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</si>
  <si>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</si>
  <si>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</si>
  <si>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</si>
  <si>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</si>
  <si>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</si>
  <si>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</si>
  <si>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</si>
  <si>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</si>
  <si>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</si>
  <si>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</si>
  <si>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</si>
  <si>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</si>
  <si>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</si>
  <si>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</si>
  <si>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</si>
  <si>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</si>
  <si>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</si>
  <si>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</si>
  <si>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</si>
  <si>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</si>
  <si>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</si>
  <si>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</si>
  <si>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</si>
  <si>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</si>
  <si>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</si>
  <si>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</si>
  <si>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</si>
  <si>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</si>
  <si>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</si>
  <si>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</si>
  <si>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</si>
  <si>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</si>
  <si>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</si>
  <si>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</si>
  <si>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</si>
  <si>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</si>
  <si>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</si>
  <si>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</si>
  <si>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</si>
  <si>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</si>
  <si>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</si>
  <si>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</si>
  <si>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</si>
  <si>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</si>
  <si>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</si>
  <si>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</si>
  <si>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</si>
  <si>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</si>
  <si>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</si>
  <si>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</si>
  <si>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</si>
  <si>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</si>
  <si>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</si>
  <si>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</si>
  <si>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</si>
  <si>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</si>
  <si>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</si>
  <si>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</si>
  <si>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</si>
  <si>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</si>
  <si>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</si>
  <si>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</si>
  <si>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</si>
  <si>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</si>
  <si>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</si>
  <si>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</si>
  <si>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</si>
  <si>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</si>
  <si>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</si>
  <si>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</si>
  <si>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</si>
  <si>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</si>
  <si>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</si>
  <si>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</si>
  <si>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</si>
  <si>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</si>
  <si>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</si>
  <si>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</si>
  <si>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</si>
  <si>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</si>
  <si>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</si>
  <si>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</si>
  <si>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</si>
  <si>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</si>
  <si>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</si>
  <si>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</si>
  <si>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</si>
  <si>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</si>
  <si>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</si>
  <si>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</si>
  <si>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</si>
  <si>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</si>
  <si>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</si>
  <si>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</si>
  <si>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</si>
  <si>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</si>
  <si>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</si>
  <si>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</si>
  <si>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</si>
  <si>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</si>
  <si>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</si>
  <si>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</si>
  <si>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</si>
  <si>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</si>
  <si>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</si>
  <si>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</si>
  <si>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</si>
  <si>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</si>
  <si>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</si>
  <si>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</si>
  <si>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</si>
  <si>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</si>
  <si>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</si>
  <si>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</si>
  <si>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</si>
  <si>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</si>
  <si>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</si>
  <si>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</si>
  <si>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</si>
  <si>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</si>
  <si>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</si>
  <si>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</si>
  <si>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</si>
  <si>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</si>
  <si>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</si>
  <si>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</si>
  <si>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</si>
  <si>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</si>
  <si>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</si>
  <si>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</si>
  <si>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</si>
  <si>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</si>
  <si>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</si>
  <si>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</si>
  <si>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</si>
  <si>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</si>
  <si>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</si>
  <si>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</si>
  <si>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</si>
  <si>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</si>
  <si>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</si>
  <si>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</si>
  <si>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</si>
  <si>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</si>
  <si>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</si>
  <si>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</si>
  <si>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</si>
  <si>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</si>
  <si>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</si>
  <si>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</si>
  <si>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</si>
  <si>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</si>
  <si>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</si>
  <si>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</si>
  <si>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</si>
  <si>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</si>
  <si>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</si>
  <si>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</si>
  <si>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</si>
  <si>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</si>
  <si>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</si>
  <si>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</si>
  <si>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</si>
  <si>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</si>
  <si>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</si>
  <si>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</si>
  <si>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</si>
  <si>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</si>
  <si>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</si>
  <si>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</si>
  <si>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</si>
  <si>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</si>
  <si>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</si>
  <si>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</si>
  <si>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</si>
  <si>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</si>
  <si>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</si>
  <si>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</si>
  <si>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</si>
  <si>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</si>
  <si>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</si>
  <si>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</si>
  <si>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</si>
  <si>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</si>
  <si>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</si>
  <si>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</si>
  <si>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</si>
  <si>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</si>
  <si>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</si>
  <si>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</si>
  <si>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</si>
  <si>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</si>
  <si>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</si>
  <si>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</si>
  <si>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</si>
  <si>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</si>
  <si>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</si>
  <si>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</si>
  <si>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</si>
  <si>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</si>
  <si>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</si>
  <si>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</si>
  <si>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</si>
  <si>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</si>
  <si>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</si>
  <si>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</si>
  <si>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</si>
  <si>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</si>
  <si>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</si>
  <si>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</si>
  <si>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</si>
  <si>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</si>
  <si>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</si>
  <si>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</si>
  <si>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</si>
  <si>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</si>
  <si>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</si>
  <si>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</si>
  <si>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</si>
  <si>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</si>
  <si>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</si>
  <si>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</si>
  <si>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</si>
  <si>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</si>
  <si>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</si>
  <si>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</si>
  <si>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</si>
  <si>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</si>
  <si>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</si>
  <si>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</si>
  <si>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</si>
  <si>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</si>
  <si>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</si>
  <si>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</si>
  <si>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</si>
  <si>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</si>
  <si>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</si>
  <si>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</si>
  <si>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</si>
  <si>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</si>
  <si>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</si>
  <si>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</si>
  <si>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</si>
  <si>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</si>
  <si>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</si>
  <si>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</si>
  <si>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</si>
  <si>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</si>
  <si>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</si>
  <si>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</si>
  <si>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</si>
  <si>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</si>
  <si>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</si>
  <si>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</si>
  <si>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</si>
  <si>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</si>
  <si>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</si>
  <si>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</si>
  <si>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</si>
  <si>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</si>
  <si>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</si>
  <si>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</si>
  <si>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</si>
  <si>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</si>
  <si>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</si>
  <si>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</si>
  <si>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</si>
  <si>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</si>
  <si>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</si>
  <si>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</si>
  <si>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</si>
  <si>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</si>
  <si>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</si>
  <si>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</si>
  <si>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</si>
  <si>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</si>
  <si>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</si>
  <si>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</si>
  <si>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</si>
  <si>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</si>
  <si>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</si>
  <si>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</si>
  <si>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</si>
  <si>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</si>
  <si>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</si>
  <si>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</si>
  <si>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</si>
  <si>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</si>
  <si>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</si>
  <si>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</si>
  <si>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</si>
  <si>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</si>
  <si>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</si>
  <si>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</si>
  <si>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</si>
  <si>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</si>
  <si>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</si>
  <si>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</si>
  <si>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</si>
  <si>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</si>
  <si>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</si>
  <si>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</si>
  <si>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</si>
  <si>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</si>
  <si>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</si>
  <si>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</si>
  <si>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</si>
  <si>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</si>
  <si>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</si>
  <si>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</si>
  <si>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</si>
  <si>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</si>
  <si>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</si>
  <si>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</si>
  <si>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</si>
  <si>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</si>
  <si>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</si>
  <si>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</si>
  <si>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</si>
  <si>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</si>
  <si>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</si>
  <si>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</si>
  <si>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</si>
  <si>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</si>
  <si>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</si>
  <si>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</si>
  <si>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</si>
  <si>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</si>
  <si>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</si>
  <si>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</si>
  <si>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</si>
  <si>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</si>
  <si>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</si>
  <si>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</si>
  <si>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</si>
  <si>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</si>
  <si>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</si>
  <si>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</si>
  <si>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</si>
  <si>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</si>
  <si>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</si>
  <si>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</si>
  <si>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</si>
  <si>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</si>
  <si>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</si>
  <si>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</si>
  <si>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</si>
  <si>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</si>
  <si>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</si>
  <si>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</si>
  <si>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</si>
  <si>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</si>
  <si>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</si>
  <si>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</si>
  <si>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</si>
  <si>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</si>
  <si>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</si>
  <si>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</si>
  <si>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</si>
  <si>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</si>
  <si>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</si>
  <si>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</si>
  <si>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</si>
  <si>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</si>
  <si>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</si>
  <si>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</si>
  <si>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</si>
  <si>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</si>
  <si>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</si>
  <si>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</si>
  <si>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</si>
  <si>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</si>
  <si>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</si>
  <si>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</si>
  <si>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</si>
  <si>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</si>
  <si>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</si>
  <si>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</si>
  <si>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</si>
  <si>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</si>
  <si>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</si>
  <si>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</si>
  <si>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</si>
  <si>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</si>
  <si>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</si>
  <si>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</si>
  <si>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</si>
  <si>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</si>
  <si>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</si>
  <si>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</si>
  <si>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</si>
  <si>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</si>
  <si>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</si>
  <si>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</si>
  <si>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</si>
  <si>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</si>
  <si>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</si>
  <si>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</si>
  <si>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</si>
  <si>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</si>
  <si>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</si>
  <si>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</si>
  <si>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</si>
  <si>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</si>
  <si>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</si>
  <si>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</si>
  <si>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</si>
  <si>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</si>
  <si>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</si>
  <si>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</si>
  <si>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</si>
  <si>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</si>
  <si>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</si>
  <si>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</si>
  <si>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</si>
  <si>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</si>
  <si>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</si>
  <si>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</si>
  <si>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</si>
  <si>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</si>
  <si>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</si>
  <si>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</si>
  <si>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</si>
  <si>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</si>
  <si>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</si>
  <si>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</si>
  <si>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</si>
  <si>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</si>
  <si>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</si>
  <si>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</si>
  <si>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</si>
  <si>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</si>
  <si>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</si>
  <si>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</si>
  <si>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</si>
  <si>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</si>
  <si>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</si>
  <si>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</si>
  <si>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</si>
  <si>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</si>
  <si>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</si>
  <si>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</si>
  <si>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</si>
  <si>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</si>
  <si>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</si>
  <si>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</si>
  <si>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</si>
  <si>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</si>
  <si>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</si>
  <si>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</si>
  <si>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</si>
  <si>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</si>
  <si>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</si>
  <si>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</si>
  <si>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</si>
  <si>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</si>
  <si>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</si>
  <si>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</si>
  <si>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</si>
  <si>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</si>
  <si>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</si>
  <si>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</si>
  <si>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</si>
  <si>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</si>
  <si>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</si>
  <si>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</si>
  <si>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</si>
  <si>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</si>
  <si>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</si>
  <si>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</si>
  <si>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</si>
  <si>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</si>
  <si>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</si>
  <si>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</si>
  <si>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</si>
  <si>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</si>
  <si>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</si>
  <si>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</si>
  <si>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</si>
  <si>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</si>
  <si>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</si>
  <si>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</si>
  <si>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</si>
  <si>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</si>
  <si>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</si>
  <si>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</si>
  <si>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</si>
  <si>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</si>
  <si>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</si>
  <si>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</si>
  <si>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</si>
  <si>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</si>
  <si>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</si>
  <si>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</si>
  <si>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</si>
  <si>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</si>
  <si>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</si>
  <si>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</si>
  <si>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</si>
  <si>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</si>
  <si>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</si>
  <si>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</si>
  <si>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</si>
  <si>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</si>
  <si>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</si>
  <si>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</si>
  <si>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</si>
  <si>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</si>
  <si>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</si>
  <si>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</si>
  <si>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</si>
  <si>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</si>
  <si>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</si>
  <si>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</si>
  <si>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</si>
  <si>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</si>
  <si>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</si>
  <si>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</si>
  <si>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</si>
  <si>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</si>
  <si>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</si>
  <si>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</si>
  <si>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</si>
  <si>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</si>
  <si>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</si>
  <si>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</si>
  <si>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</si>
  <si>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</si>
  <si>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</si>
  <si>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</si>
  <si>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</si>
  <si>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</si>
  <si>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</si>
  <si>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</si>
  <si>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</si>
  <si>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</si>
  <si>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</si>
  <si>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</si>
  <si>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</si>
  <si>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</si>
  <si>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</si>
  <si>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</si>
  <si>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</si>
  <si>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</si>
  <si>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</si>
  <si>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</si>
  <si>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</si>
  <si>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</si>
  <si>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</si>
  <si>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</si>
  <si>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</si>
  <si>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</si>
  <si>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</si>
  <si>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</si>
  <si>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</si>
  <si>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</si>
  <si>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</si>
  <si>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</si>
  <si>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</si>
  <si>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</si>
  <si>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</si>
  <si>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</si>
  <si>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</si>
  <si>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</si>
  <si>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</si>
  <si>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</si>
  <si>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</si>
  <si>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</si>
  <si>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</si>
  <si>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</si>
  <si>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</si>
  <si>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</si>
  <si>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</si>
  <si>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</si>
  <si>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</si>
  <si>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</si>
  <si>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</si>
  <si>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</si>
  <si>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</si>
  <si>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</si>
  <si>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</si>
  <si>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</si>
  <si>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</si>
  <si>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</si>
  <si>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</si>
  <si>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</si>
  <si>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</si>
  <si>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</si>
  <si>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</si>
  <si>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</si>
  <si>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</si>
  <si>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</si>
  <si>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</si>
  <si>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</si>
  <si>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</si>
  <si>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</si>
  <si>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</si>
  <si>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</si>
  <si>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</si>
  <si>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</si>
  <si>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</si>
  <si>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</si>
  <si>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</si>
  <si>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</si>
  <si>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</si>
  <si>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</si>
  <si>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</si>
  <si>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</si>
  <si>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</si>
  <si>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</si>
  <si>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</si>
  <si>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</si>
  <si>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</si>
  <si>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</si>
  <si>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</si>
  <si>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</si>
  <si>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</si>
  <si>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</si>
  <si>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</si>
  <si>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</si>
  <si>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</si>
  <si>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</si>
  <si>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</si>
  <si>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</si>
  <si>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</si>
  <si>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</si>
  <si>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</si>
  <si>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</si>
  <si>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</si>
  <si>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</si>
  <si>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</si>
  <si>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</si>
  <si>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</si>
  <si>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</si>
  <si>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</si>
  <si>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</si>
  <si>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</si>
  <si>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</si>
  <si>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</si>
  <si>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</si>
  <si>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</si>
  <si>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</si>
  <si>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</si>
  <si>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</si>
  <si>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</si>
  <si>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</si>
  <si>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</si>
  <si>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</si>
  <si>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</si>
  <si>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</si>
  <si>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</si>
  <si>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</si>
  <si>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</si>
  <si>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</si>
  <si>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</si>
  <si>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</si>
  <si>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</si>
  <si>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</si>
  <si>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</si>
  <si>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</si>
  <si>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</si>
  <si>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</si>
  <si>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</si>
  <si>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</si>
  <si>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</si>
  <si>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</si>
  <si>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</si>
  <si>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</si>
  <si>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</si>
  <si>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</si>
  <si>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</si>
  <si>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</si>
  <si>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</si>
  <si>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</si>
  <si>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</si>
  <si>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</si>
  <si>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</si>
  <si>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</si>
  <si>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</si>
  <si>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</si>
  <si>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</si>
  <si>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</si>
  <si>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</si>
  <si>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</si>
  <si>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</si>
  <si>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</si>
  <si>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</si>
  <si>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</si>
  <si>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</si>
  <si>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</si>
  <si>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</si>
  <si>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</si>
  <si>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</si>
  <si>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</si>
  <si>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</si>
  <si>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</si>
  <si>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</si>
  <si>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</si>
  <si>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</si>
  <si>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</si>
  <si>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</si>
  <si>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</si>
  <si>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</si>
  <si>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</si>
  <si>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</si>
  <si>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</si>
  <si>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</si>
  <si>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</si>
  <si>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</si>
  <si>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</si>
  <si>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</si>
  <si>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</si>
  <si>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</si>
  <si>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</si>
  <si>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</si>
  <si>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</si>
  <si>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</si>
  <si>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</si>
  <si>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</si>
  <si>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</si>
  <si>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</si>
  <si>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</si>
  <si>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</si>
  <si>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</si>
  <si>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</si>
  <si>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</si>
  <si>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</si>
  <si>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</si>
  <si>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</si>
  <si>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</si>
  <si>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</si>
  <si>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</si>
  <si>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</si>
  <si>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</si>
  <si>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</si>
  <si>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</si>
  <si>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</si>
  <si>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</si>
  <si>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</si>
  <si>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</si>
  <si>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</si>
  <si>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</si>
  <si>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</si>
  <si>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</si>
  <si>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</si>
  <si>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</si>
  <si>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</si>
  <si>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</si>
  <si>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</si>
  <si>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</si>
  <si>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</si>
  <si>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</si>
  <si>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</si>
  <si>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</si>
  <si>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</si>
  <si>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</si>
  <si>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</si>
  <si>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</si>
  <si>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</si>
  <si>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</si>
  <si>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</si>
  <si>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</si>
  <si>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</si>
  <si>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</si>
  <si>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</si>
  <si>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</si>
  <si>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</si>
  <si>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</si>
  <si>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</si>
  <si>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</si>
  <si>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</si>
  <si>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</si>
  <si>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</si>
  <si>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</si>
  <si>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</si>
  <si>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</si>
  <si>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</si>
  <si>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</si>
  <si>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</si>
  <si>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</si>
  <si>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</si>
  <si>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</si>
  <si>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</si>
  <si>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</si>
  <si>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</si>
  <si>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</si>
  <si>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</si>
  <si>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</si>
  <si>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</si>
  <si>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</si>
  <si>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</si>
  <si>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</si>
  <si>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</si>
  <si>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</si>
  <si>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</si>
  <si>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</si>
  <si>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</si>
  <si>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</si>
  <si>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</si>
  <si>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</si>
  <si>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</si>
  <si>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</si>
  <si>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</si>
  <si>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</si>
  <si>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</si>
  <si>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</si>
  <si>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</si>
  <si>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</si>
  <si>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</si>
  <si>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</si>
  <si>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</si>
  <si>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</si>
  <si>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</si>
  <si>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</si>
  <si>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</si>
  <si>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</si>
  <si>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</si>
  <si>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</si>
  <si>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</si>
  <si>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</si>
  <si>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</si>
  <si>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</si>
  <si>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</si>
  <si>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</si>
  <si>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</si>
  <si>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</si>
  <si>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</si>
  <si>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</si>
  <si>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</si>
  <si>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</si>
  <si>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</si>
  <si>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</si>
  <si>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</si>
  <si>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</si>
  <si>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</si>
  <si>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</si>
  <si>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</si>
  <si>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</si>
  <si>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</si>
  <si>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</si>
  <si>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</si>
  <si>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</si>
  <si>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</si>
  <si>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</si>
  <si>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</si>
  <si>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</si>
  <si>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</si>
  <si>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</si>
  <si>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</si>
  <si>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</si>
  <si>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</si>
  <si>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</si>
  <si>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</si>
  <si>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</si>
  <si>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</si>
  <si>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</si>
  <si>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</si>
  <si>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</si>
  <si>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</si>
  <si>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</si>
  <si>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</si>
  <si>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</si>
  <si>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</si>
  <si>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</si>
  <si>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</si>
  <si>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</si>
  <si>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</si>
  <si>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</si>
  <si>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</si>
  <si>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</si>
  <si>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</si>
  <si>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</si>
  <si>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</si>
  <si>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</si>
  <si>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</si>
  <si>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</si>
  <si>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</si>
  <si>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</si>
  <si>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</si>
  <si>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</si>
  <si>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</si>
  <si>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</si>
  <si>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</si>
  <si>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</si>
  <si>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</si>
  <si>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</si>
  <si>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</si>
  <si>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</si>
  <si>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</si>
  <si>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</si>
  <si>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</si>
  <si>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</si>
  <si>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</si>
  <si>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</si>
  <si>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</si>
  <si>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</si>
  <si>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</si>
  <si>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</si>
  <si>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</si>
  <si>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</si>
  <si>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</si>
  <si>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</si>
  <si>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</si>
  <si>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</si>
  <si>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</si>
  <si>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</si>
  <si>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</si>
  <si>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</si>
  <si>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</si>
  <si>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</si>
  <si>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</si>
  <si>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</si>
  <si>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</si>
  <si>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</si>
  <si>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</si>
  <si>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</si>
  <si>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</si>
  <si>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</si>
  <si>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</si>
  <si>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</si>
  <si>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</si>
  <si>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</si>
  <si>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</si>
  <si>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</si>
  <si>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</si>
  <si>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</si>
  <si>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</si>
  <si>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</si>
  <si>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</si>
  <si>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</si>
  <si>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</si>
  <si>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</si>
  <si>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</si>
  <si>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</si>
  <si>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</si>
  <si>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</si>
  <si>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</si>
  <si>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</si>
  <si>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</si>
  <si>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</si>
  <si>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</si>
  <si>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</si>
  <si>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</si>
  <si>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</si>
  <si>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</si>
  <si>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</si>
  <si>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</si>
  <si>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</si>
  <si>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</si>
  <si>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</si>
  <si>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</si>
  <si>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</si>
  <si>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</si>
  <si>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</si>
  <si>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</si>
  <si>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</si>
  <si>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</si>
  <si>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</si>
  <si>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</si>
  <si>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</si>
  <si>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</si>
  <si>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</si>
  <si>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</si>
  <si>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</si>
  <si>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</si>
  <si>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</si>
  <si>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</si>
  <si>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</si>
  <si>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</si>
  <si>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</si>
  <si>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</si>
  <si>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</si>
  <si>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</si>
  <si>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</si>
  <si>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</si>
  <si>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</si>
  <si>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</si>
  <si>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</si>
  <si>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</si>
  <si>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</si>
  <si>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</si>
  <si>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</si>
  <si>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</si>
  <si>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</si>
  <si>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</si>
  <si>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</si>
  <si>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</si>
  <si>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</si>
  <si>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</si>
  <si>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</si>
  <si>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</si>
  <si>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</si>
  <si>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</si>
  <si>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</si>
  <si>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</si>
  <si>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</si>
  <si>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</si>
  <si>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</si>
  <si>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</si>
  <si>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</si>
  <si>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</si>
  <si>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</si>
  <si>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</si>
  <si>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</si>
  <si>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</si>
  <si>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</si>
  <si>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</si>
  <si>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</si>
  <si>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</si>
  <si>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</si>
  <si>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</si>
  <si>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</si>
  <si>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</si>
  <si>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</si>
  <si>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</si>
  <si>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</si>
  <si>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</si>
  <si>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</si>
  <si>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</si>
  <si>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</si>
  <si>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</si>
  <si>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</si>
  <si>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</si>
  <si>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</si>
  <si>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</si>
  <si>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</si>
  <si>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</si>
  <si>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</si>
  <si>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</si>
  <si>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</si>
  <si>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</si>
  <si>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</si>
  <si>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</si>
  <si>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</si>
  <si>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</si>
  <si>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</si>
  <si>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</si>
  <si>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</si>
  <si>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</si>
  <si>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</si>
  <si>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</si>
  <si>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</si>
  <si>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</si>
  <si>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</si>
  <si>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</si>
  <si>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</si>
  <si>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</si>
  <si>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</si>
  <si>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</si>
  <si>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</si>
  <si>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</si>
  <si>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</si>
  <si>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</si>
  <si>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</si>
  <si>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</si>
  <si>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</si>
  <si>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</si>
  <si>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</si>
  <si>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</si>
  <si>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</si>
  <si>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</si>
  <si>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</si>
  <si>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</si>
  <si>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</si>
  <si>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</si>
  <si>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</si>
  <si>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</si>
  <si>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</si>
  <si>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</si>
  <si>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</si>
  <si>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</si>
  <si>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</si>
  <si>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</si>
  <si>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</si>
  <si>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</si>
  <si>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</si>
  <si>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</si>
  <si>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</si>
  <si>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</si>
  <si>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</si>
  <si>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</si>
  <si>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</si>
  <si>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</si>
  <si>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</si>
  <si>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</si>
  <si>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</si>
  <si>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</si>
  <si>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</si>
  <si>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</si>
  <si>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</si>
  <si>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</si>
  <si>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</si>
  <si>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</si>
  <si>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</si>
  <si>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</si>
  <si>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</si>
  <si>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</si>
  <si>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</si>
  <si>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</si>
  <si>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</si>
  <si>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</si>
  <si>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</si>
  <si>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</si>
  <si>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</si>
  <si>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</si>
  <si>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</si>
  <si>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</si>
  <si>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</si>
  <si>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</si>
  <si>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</si>
  <si>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</si>
  <si>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</si>
  <si>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</si>
  <si>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</si>
  <si>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</si>
  <si>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</si>
  <si>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</si>
  <si>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</si>
  <si>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</si>
  <si>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</si>
  <si>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</si>
  <si>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</si>
  <si>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</si>
  <si>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</si>
  <si>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</si>
  <si>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</si>
  <si>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</si>
  <si>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</si>
  <si>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</si>
  <si>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</si>
  <si>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</si>
  <si>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</si>
  <si>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</si>
  <si>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</si>
  <si>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</si>
  <si>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</si>
  <si>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</si>
  <si>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</si>
  <si>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</si>
  <si>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</si>
  <si>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</si>
  <si>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</si>
  <si>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</si>
  <si>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</si>
  <si>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</si>
  <si>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</si>
  <si>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</si>
  <si>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</si>
  <si>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</si>
  <si>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</si>
  <si>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</si>
  <si>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</si>
  <si>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</si>
  <si>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</si>
  <si>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</si>
  <si>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</si>
  <si>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</si>
  <si>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</si>
  <si>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</si>
  <si>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</si>
  <si>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</si>
  <si>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</si>
  <si>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</si>
  <si>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</si>
  <si>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</si>
  <si>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</si>
  <si>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</si>
  <si>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</si>
  <si>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</si>
  <si>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</si>
  <si>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</si>
  <si>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</si>
  <si>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</si>
  <si>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</si>
  <si>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</si>
  <si>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</si>
  <si>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</si>
  <si>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</si>
  <si>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</si>
  <si>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</si>
  <si>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</si>
  <si>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</si>
  <si>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</si>
  <si>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</si>
  <si>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</si>
  <si>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</si>
  <si>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</si>
  <si>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</si>
  <si>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</si>
  <si>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</si>
  <si>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</si>
  <si>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</si>
  <si>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</si>
  <si>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</si>
  <si>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</si>
  <si>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</si>
  <si>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</si>
  <si>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</si>
  <si>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</si>
  <si>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</si>
  <si>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</si>
  <si>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</si>
  <si>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</si>
  <si>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</si>
  <si>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</si>
  <si>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</si>
  <si>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</si>
  <si>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</si>
  <si>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</si>
  <si>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</si>
  <si>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</si>
  <si>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</si>
  <si>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</si>
  <si>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</si>
  <si>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</si>
  <si>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</si>
  <si>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</si>
  <si>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</si>
  <si>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</si>
  <si>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</si>
  <si>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</si>
  <si>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</si>
  <si>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</si>
  <si>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</si>
  <si>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</si>
  <si>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</si>
  <si>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</si>
  <si>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</si>
  <si>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</si>
  <si>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</si>
  <si>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</si>
  <si>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</si>
  <si>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</si>
  <si>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</si>
  <si>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</si>
  <si>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</si>
  <si>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</si>
  <si>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</si>
  <si>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</si>
  <si>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</si>
  <si>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</si>
  <si>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</si>
  <si>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</si>
  <si>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</si>
  <si>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</si>
  <si>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</si>
  <si>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</si>
  <si>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</si>
  <si>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</si>
  <si>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</si>
  <si>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</si>
  <si>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</si>
  <si>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</si>
  <si>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</si>
  <si>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</si>
  <si>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</si>
  <si>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</si>
  <si>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</si>
  <si>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</si>
  <si>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</si>
  <si>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</si>
  <si>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</si>
  <si>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</si>
  <si>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</si>
  <si>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</si>
  <si>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</si>
  <si>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</si>
  <si>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</si>
  <si>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</si>
  <si>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</si>
  <si>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</si>
  <si>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</si>
  <si>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</si>
  <si>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</si>
  <si>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</si>
  <si>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</si>
  <si>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</si>
  <si>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</si>
  <si>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</si>
  <si>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</si>
  <si>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</si>
  <si>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</si>
  <si>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</si>
  <si>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</si>
  <si>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</si>
  <si>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</si>
  <si>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</si>
  <si>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</si>
  <si>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</si>
  <si>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</si>
  <si>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</si>
  <si>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</si>
  <si>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</si>
  <si>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</si>
  <si>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</si>
  <si>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</si>
  <si>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</si>
  <si>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</si>
  <si>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</si>
  <si>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</si>
  <si>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</si>
  <si>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</si>
  <si>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</si>
  <si>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</si>
  <si>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</si>
  <si>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</si>
  <si>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</si>
  <si>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</si>
  <si>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</si>
  <si>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</si>
  <si>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</si>
  <si>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</si>
  <si>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</si>
  <si>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</si>
  <si>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</si>
  <si>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</si>
  <si>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</si>
  <si>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</si>
  <si>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</si>
  <si>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</si>
  <si>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</si>
  <si>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</si>
  <si>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</si>
  <si>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</si>
  <si>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</si>
  <si>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</si>
  <si>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</si>
  <si>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</si>
  <si>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</si>
  <si>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</si>
  <si>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</si>
  <si>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</si>
  <si>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</si>
  <si>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</si>
  <si>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</si>
  <si>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</si>
  <si>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</si>
  <si>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</si>
  <si>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</si>
  <si>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</si>
  <si>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</si>
  <si>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</si>
  <si>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</si>
  <si>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</si>
  <si>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</si>
  <si>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</si>
  <si>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</si>
  <si>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</si>
  <si>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</si>
  <si>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</si>
  <si>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</si>
  <si>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</si>
  <si>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</si>
  <si>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</si>
  <si>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</si>
  <si>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</si>
  <si>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</si>
  <si>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</si>
  <si>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</si>
  <si>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</si>
  <si>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</si>
  <si>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</si>
  <si>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</si>
  <si>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</si>
  <si>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</si>
  <si>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</si>
  <si>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</si>
  <si>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</si>
  <si>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</si>
  <si>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</si>
  <si>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</si>
  <si>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</si>
  <si>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</si>
  <si>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</si>
  <si>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</si>
  <si>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</si>
  <si>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</si>
  <si>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</si>
  <si>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</si>
  <si>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</si>
  <si>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</si>
  <si>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</si>
  <si>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</si>
  <si>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</si>
  <si>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</si>
  <si>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</si>
  <si>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</si>
  <si>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</si>
  <si>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</si>
  <si>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</si>
  <si>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</si>
  <si>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</si>
  <si>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</si>
  <si>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</si>
  <si>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</si>
  <si>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</si>
  <si>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</si>
  <si>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</si>
  <si>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</si>
  <si>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</si>
  <si>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</si>
  <si>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</si>
  <si>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</si>
  <si>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</si>
  <si>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</si>
  <si>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</si>
  <si>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</si>
  <si>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</si>
  <si>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</si>
  <si>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</si>
  <si>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</si>
  <si>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</si>
  <si>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</si>
  <si>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</si>
  <si>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</si>
  <si>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</si>
  <si>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</si>
  <si>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</si>
  <si>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</si>
  <si>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</si>
  <si>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</si>
  <si>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</si>
  <si>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</si>
  <si>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</si>
  <si>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</si>
  <si>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</si>
  <si>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</si>
  <si>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</si>
  <si>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</si>
  <si>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</si>
  <si>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</si>
  <si>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</si>
  <si>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</si>
  <si>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</si>
  <si>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</si>
  <si>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</si>
  <si>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</si>
  <si>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</si>
  <si>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</si>
  <si>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</si>
  <si>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</si>
  <si>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</si>
  <si>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</si>
  <si>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</si>
  <si>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</si>
  <si>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</si>
  <si>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</si>
  <si>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</si>
  <si>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</si>
  <si>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</si>
  <si>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</si>
  <si>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</si>
  <si>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</si>
  <si>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</si>
  <si>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</si>
  <si>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</si>
  <si>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</si>
  <si>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</si>
  <si>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</si>
  <si>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</si>
  <si>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</si>
  <si>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</si>
  <si>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</si>
  <si>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</si>
  <si>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</si>
  <si>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</si>
  <si>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</si>
  <si>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</si>
  <si>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</si>
  <si>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</si>
  <si>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</si>
  <si>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</si>
  <si>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</si>
  <si>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</si>
  <si>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</si>
  <si>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</si>
  <si>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</si>
  <si>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</si>
  <si>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</si>
  <si>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</si>
  <si>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</si>
  <si>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</si>
  <si>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</si>
  <si>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</si>
  <si>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</si>
  <si>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</si>
  <si>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</si>
  <si>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</si>
  <si>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</si>
  <si>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</si>
  <si>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</si>
  <si>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</si>
  <si>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</si>
  <si>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</si>
  <si>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</si>
  <si>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</si>
  <si>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</si>
  <si>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</si>
  <si>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</si>
  <si>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</si>
  <si>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</si>
  <si>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</si>
  <si>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</si>
  <si>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</si>
  <si>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</si>
  <si>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</si>
  <si>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</si>
  <si>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</si>
  <si>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</si>
  <si>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</si>
  <si>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</si>
  <si>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</si>
  <si>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</si>
  <si>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</si>
  <si>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</si>
  <si>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</si>
  <si>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</si>
  <si>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</si>
  <si>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</si>
  <si>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</si>
  <si>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</si>
  <si>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</si>
  <si>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</si>
  <si>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</si>
  <si>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</si>
  <si>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</si>
  <si>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</si>
  <si>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</si>
  <si>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</si>
  <si>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</si>
  <si>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</si>
  <si>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</si>
  <si>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</si>
  <si>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</si>
  <si>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</si>
  <si>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</si>
  <si>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</si>
  <si>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</si>
  <si>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</si>
  <si>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</si>
  <si>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</si>
  <si>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</si>
  <si>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</si>
  <si>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</si>
  <si>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</si>
  <si>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</si>
  <si>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</si>
  <si>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</si>
  <si>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</si>
  <si>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</si>
  <si>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</si>
  <si>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</si>
  <si>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</si>
  <si>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</si>
  <si>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</si>
  <si>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</si>
  <si>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</si>
  <si>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</si>
  <si>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</si>
  <si>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</si>
  <si>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</si>
  <si>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</si>
  <si>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</si>
  <si>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</si>
  <si>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</si>
  <si>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</si>
  <si>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</si>
  <si>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</si>
  <si>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</si>
  <si>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</si>
  <si>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</si>
  <si>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</si>
  <si>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</si>
  <si>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</si>
  <si>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</si>
  <si>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</si>
  <si>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</si>
  <si>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</si>
  <si>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</si>
  <si>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</si>
  <si>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</si>
  <si>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</si>
  <si>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</si>
  <si>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</si>
  <si>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</si>
  <si>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</si>
  <si>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</si>
  <si>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</si>
  <si>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</si>
  <si>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</si>
  <si>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</si>
  <si>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</si>
  <si>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</si>
  <si>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</si>
  <si>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</si>
  <si>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</si>
  <si>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</si>
  <si>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</si>
  <si>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</si>
  <si>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</si>
  <si>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</si>
  <si>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</si>
  <si>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</si>
  <si>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</si>
  <si>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</si>
  <si>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</si>
  <si>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</si>
  <si>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</si>
  <si>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</si>
  <si>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</si>
  <si>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</si>
  <si>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</si>
  <si>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</si>
  <si>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</si>
  <si>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</si>
  <si>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</si>
  <si>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</si>
  <si>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</si>
  <si>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</si>
  <si>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</si>
  <si>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</si>
  <si>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</si>
  <si>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</si>
  <si>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</si>
  <si>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</si>
  <si>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</si>
  <si>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</si>
  <si>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</si>
  <si>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</si>
  <si>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</si>
  <si>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</si>
  <si>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</si>
  <si>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</si>
  <si>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</si>
  <si>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</si>
  <si>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</si>
  <si>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</si>
  <si>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</si>
  <si>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</si>
  <si>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</si>
  <si>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</si>
  <si>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</si>
  <si>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</si>
  <si>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</si>
  <si>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</si>
  <si>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</si>
  <si>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</si>
  <si>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</si>
  <si>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</si>
  <si>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</si>
  <si>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</si>
  <si>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</si>
  <si>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</si>
  <si>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</si>
  <si>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</si>
  <si>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</si>
  <si>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</si>
  <si>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</si>
  <si>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</si>
  <si>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</si>
  <si>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</si>
  <si>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</si>
  <si>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</si>
  <si>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</si>
  <si>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</si>
  <si>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</si>
  <si>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</si>
  <si>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</si>
  <si>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</si>
  <si>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</si>
  <si>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</si>
  <si>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</si>
  <si>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</si>
  <si>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</si>
  <si>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</si>
  <si>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</si>
  <si>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</si>
  <si>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</si>
  <si>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</si>
  <si>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</si>
  <si>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</si>
  <si>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</si>
  <si>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</si>
  <si>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</si>
  <si>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</si>
  <si>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</si>
  <si>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</si>
  <si>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</si>
  <si>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</si>
  <si>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</si>
  <si>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</si>
  <si>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</si>
  <si>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</si>
  <si>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</si>
  <si>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</si>
  <si>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</si>
  <si>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</si>
  <si>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</si>
  <si>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</si>
  <si>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</si>
  <si>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</si>
  <si>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</si>
  <si>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</si>
  <si>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</si>
  <si>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</si>
  <si>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</si>
  <si>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</si>
  <si>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</si>
  <si>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</si>
  <si>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</si>
  <si>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</si>
  <si>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</si>
  <si>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</si>
  <si>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</si>
  <si>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</si>
  <si>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</si>
  <si>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</si>
  <si>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</si>
  <si>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</si>
  <si>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</si>
  <si>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</si>
  <si>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</si>
  <si>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</si>
  <si>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</si>
  <si>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</si>
  <si>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</si>
  <si>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</si>
  <si>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</si>
  <si>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</si>
  <si>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</si>
  <si>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</si>
  <si>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</si>
  <si>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</si>
  <si>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</si>
  <si>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</si>
  <si>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</si>
  <si>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</si>
  <si>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</si>
  <si>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</si>
  <si>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</si>
  <si>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</si>
  <si>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</si>
  <si>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</si>
  <si>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</si>
  <si>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</si>
  <si>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</si>
  <si>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</si>
  <si>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</si>
  <si>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</si>
  <si>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</si>
  <si>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</si>
  <si>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</si>
  <si>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</si>
  <si>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</si>
  <si>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</si>
  <si>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</si>
  <si>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</si>
  <si>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</si>
  <si>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</si>
  <si>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</si>
  <si>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</si>
  <si>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</si>
  <si>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</si>
  <si>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</si>
  <si>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</si>
  <si>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</si>
  <si>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</si>
  <si>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</si>
  <si>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</si>
  <si>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</si>
  <si>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</si>
  <si>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</si>
  <si>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</si>
  <si>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</si>
  <si>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</si>
  <si>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</si>
  <si>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</si>
  <si>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</si>
  <si>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</si>
  <si>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</si>
  <si>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</si>
  <si>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</si>
  <si>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</si>
  <si>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</si>
  <si>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</si>
  <si>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</si>
  <si>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</si>
  <si>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</si>
  <si>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</si>
  <si>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</si>
  <si>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</si>
  <si>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</si>
  <si>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</si>
  <si>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</si>
  <si>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</si>
  <si>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</si>
  <si>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</si>
  <si>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</si>
  <si>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</si>
  <si>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</si>
  <si>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</si>
  <si>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</si>
  <si>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</si>
  <si>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</si>
  <si>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</si>
  <si>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</si>
  <si>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</si>
  <si>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</si>
  <si>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</si>
  <si>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</si>
  <si>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</si>
  <si>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</si>
  <si>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</si>
  <si>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</si>
  <si>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</si>
  <si>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</si>
  <si>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</si>
  <si>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</si>
  <si>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</si>
  <si>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</si>
  <si>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</si>
  <si>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</si>
  <si>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</si>
  <si>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</si>
  <si>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</si>
  <si>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</si>
  <si>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</si>
  <si>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</si>
  <si>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</si>
  <si>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</si>
  <si>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</si>
  <si>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</si>
  <si>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</si>
  <si>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</si>
  <si>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</si>
  <si>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</si>
  <si>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</si>
  <si>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</si>
  <si>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</si>
  <si>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</si>
  <si>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</si>
  <si>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</si>
  <si>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</si>
  <si>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</si>
  <si>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</si>
  <si>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</si>
  <si>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</si>
  <si>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</si>
  <si>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</si>
  <si>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</si>
  <si>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</si>
  <si>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</si>
  <si>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</si>
  <si>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</si>
  <si>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</si>
  <si>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</si>
  <si>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</si>
  <si>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</si>
  <si>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</si>
  <si>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</si>
  <si>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</si>
  <si>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</si>
  <si>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</si>
  <si>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</si>
  <si>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</si>
  <si>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</si>
  <si>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</si>
  <si>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</si>
  <si>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</si>
  <si>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</si>
  <si>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</si>
  <si>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</si>
  <si>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</si>
  <si>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</si>
  <si>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</si>
  <si>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</si>
  <si>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</si>
  <si>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</si>
  <si>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</si>
  <si>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</si>
  <si>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</si>
  <si>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</si>
  <si>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</si>
  <si>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</si>
  <si>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</si>
  <si>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</si>
  <si>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</si>
  <si>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</si>
  <si>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</si>
  <si>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</si>
  <si>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</si>
  <si>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</si>
  <si>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</si>
  <si>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</si>
  <si>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</si>
  <si>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</si>
  <si>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</si>
  <si>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</si>
  <si>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</si>
  <si>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</si>
  <si>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</si>
  <si>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</si>
  <si>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</si>
  <si>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</si>
  <si>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</si>
  <si>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</si>
  <si>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</si>
  <si>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</si>
  <si>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</si>
  <si>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</si>
  <si>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</si>
  <si>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</si>
  <si>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</si>
  <si>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</si>
  <si>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</si>
  <si>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</si>
  <si>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</si>
  <si>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</si>
  <si>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</si>
  <si>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</si>
  <si>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</si>
  <si>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</si>
  <si>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</si>
  <si>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</si>
  <si>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</si>
  <si>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</si>
  <si>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</si>
  <si>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</si>
  <si>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</si>
  <si>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</si>
  <si>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</si>
  <si>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</si>
  <si>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</si>
  <si>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</si>
  <si>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</si>
  <si>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</si>
  <si>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</si>
  <si>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</si>
  <si>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</si>
  <si>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</si>
  <si>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</si>
  <si>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</si>
  <si>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</si>
  <si>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</si>
  <si>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</si>
  <si>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</si>
  <si>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</si>
  <si>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</si>
  <si>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</si>
  <si>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</si>
  <si>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</si>
  <si>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</si>
  <si>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</si>
  <si>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</si>
  <si>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</si>
  <si>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</si>
  <si>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</si>
  <si>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</si>
  <si>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</si>
  <si>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</si>
  <si>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</si>
  <si>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</si>
  <si>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</si>
  <si>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</si>
  <si>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</si>
  <si>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</si>
  <si>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</si>
  <si>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</si>
  <si>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</si>
  <si>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</si>
  <si>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</si>
  <si>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</si>
  <si>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</si>
  <si>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</si>
  <si>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</si>
  <si>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</si>
  <si>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</si>
  <si>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</si>
  <si>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</si>
  <si>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</si>
  <si>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</si>
  <si>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</si>
  <si>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</si>
  <si>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</si>
  <si>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</si>
  <si>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</si>
  <si>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</si>
  <si>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</si>
  <si>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</si>
  <si>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</si>
  <si>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</si>
  <si>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</si>
  <si>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</si>
  <si>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</si>
  <si>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</si>
  <si>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</si>
  <si>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</si>
  <si>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</si>
  <si>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</si>
  <si>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</si>
  <si>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</si>
  <si>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</si>
  <si>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</si>
  <si>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</si>
  <si>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</si>
  <si>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</si>
  <si>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</si>
  <si>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</si>
  <si>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</si>
  <si>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</si>
  <si>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</si>
  <si>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</si>
  <si>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</si>
  <si>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</si>
  <si>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</si>
  <si>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</si>
  <si>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</si>
  <si>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</si>
  <si>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</si>
  <si>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</si>
  <si>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</si>
  <si>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</si>
  <si>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</si>
  <si>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</si>
  <si>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</si>
  <si>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</si>
  <si>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</si>
  <si>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</si>
  <si>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</si>
  <si>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</si>
  <si>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</si>
  <si>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</si>
  <si>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</si>
  <si>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</si>
  <si>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</si>
  <si>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</si>
  <si>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</si>
  <si>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</si>
  <si>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</si>
  <si>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</si>
  <si>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</si>
  <si>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</si>
  <si>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</si>
  <si>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</si>
  <si>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</si>
  <si>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</si>
  <si>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</si>
  <si>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</si>
  <si>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</si>
  <si>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</si>
  <si>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</si>
  <si>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</si>
  <si>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</si>
  <si>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</si>
  <si>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</si>
  <si>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</si>
  <si>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</si>
  <si>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</si>
  <si>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</si>
  <si>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</si>
  <si>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</si>
  <si>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</si>
  <si>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</si>
  <si>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</si>
  <si>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</si>
  <si>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</si>
  <si>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</si>
  <si>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</si>
  <si>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</si>
  <si>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</si>
  <si>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</si>
  <si>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</si>
  <si>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</si>
  <si>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</si>
  <si>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</si>
  <si>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</si>
  <si>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</si>
  <si>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</si>
  <si>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</si>
  <si>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</si>
  <si>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</si>
  <si>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</si>
  <si>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</si>
  <si>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</si>
  <si>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</si>
  <si>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</si>
  <si>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</si>
  <si>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</si>
  <si>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</si>
  <si>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</si>
  <si>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</si>
  <si>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</si>
  <si>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</si>
  <si>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</si>
  <si>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</si>
  <si>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</si>
  <si>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</si>
  <si>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</si>
  <si>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</si>
  <si>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</si>
  <si>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</si>
  <si>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</si>
  <si>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</si>
  <si>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</si>
  <si>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</si>
  <si>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</si>
  <si>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</si>
  <si>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</si>
  <si>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</si>
  <si>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</si>
  <si>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</si>
  <si>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</si>
  <si>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</si>
  <si>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</si>
  <si>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</si>
  <si>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</si>
  <si>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</si>
  <si>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</si>
  <si>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</si>
  <si>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</si>
  <si>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</si>
  <si>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</si>
  <si>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</si>
  <si>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</si>
  <si>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</si>
  <si>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</si>
  <si>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</si>
  <si>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</si>
  <si>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</si>
  <si>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</si>
  <si>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</si>
  <si>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</si>
  <si>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</si>
  <si>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</si>
  <si>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</si>
  <si>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</si>
  <si>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</si>
  <si>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</si>
  <si>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</si>
  <si>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</si>
  <si>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</si>
  <si>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</si>
  <si>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</si>
  <si>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</si>
  <si>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</si>
  <si>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</si>
  <si>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</si>
  <si>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</si>
  <si>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</si>
  <si>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</si>
  <si>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</si>
  <si>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</si>
  <si>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</si>
  <si>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</si>
  <si>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</si>
  <si>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</si>
  <si>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</si>
  <si>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</si>
  <si>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</si>
  <si>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</si>
  <si>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</si>
  <si>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</si>
  <si>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</si>
  <si>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</si>
  <si>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</si>
  <si>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</si>
  <si>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</si>
  <si>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</si>
  <si>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</si>
  <si>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</si>
  <si>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</si>
  <si>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</si>
  <si>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</si>
  <si>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</si>
  <si>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</si>
  <si>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</si>
  <si>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</si>
  <si>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</si>
  <si>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</si>
  <si>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</si>
  <si>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</si>
  <si>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</si>
  <si>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</si>
  <si>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</si>
  <si>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</si>
  <si>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</si>
  <si>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</si>
  <si>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</si>
  <si>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</si>
  <si>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</si>
  <si>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</si>
  <si>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</si>
  <si>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</si>
  <si>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</si>
  <si>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</si>
  <si>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</si>
  <si>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</si>
  <si>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</si>
  <si>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</si>
  <si>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</si>
  <si>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</si>
  <si>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</si>
  <si>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</si>
  <si>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</si>
  <si>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</si>
  <si>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</si>
  <si>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</si>
  <si>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</si>
  <si>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</si>
  <si>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</si>
  <si>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</si>
  <si>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</si>
  <si>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</si>
  <si>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</si>
  <si>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</si>
  <si>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</si>
  <si>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</si>
  <si>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</si>
  <si>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</si>
  <si>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</si>
  <si>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</si>
  <si>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</si>
  <si>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</si>
  <si>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</si>
  <si>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</si>
  <si>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</si>
  <si>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</si>
  <si>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</si>
  <si>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</si>
  <si>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</si>
  <si>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</si>
  <si>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</si>
  <si>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</si>
  <si>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</si>
  <si>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</si>
  <si>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</si>
  <si>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</si>
  <si>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</si>
  <si>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</si>
  <si>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</si>
  <si>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</si>
  <si>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</si>
  <si>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</si>
  <si>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</si>
  <si>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</si>
  <si>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</si>
  <si>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</si>
  <si>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</si>
  <si>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</si>
  <si>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</si>
  <si>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</si>
  <si>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</si>
  <si>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</si>
  <si>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</si>
  <si>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</si>
  <si>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</si>
  <si>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</si>
  <si>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</si>
  <si>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</si>
  <si>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</si>
  <si>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</si>
  <si>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</si>
  <si>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</si>
  <si>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</si>
  <si>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</si>
  <si>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</si>
  <si>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</si>
  <si>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</si>
  <si>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</si>
  <si>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</si>
  <si>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</si>
  <si>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</si>
  <si>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</si>
  <si>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</si>
  <si>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</si>
  <si>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</si>
  <si>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</si>
  <si>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</si>
  <si>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</si>
  <si>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</si>
  <si>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</si>
  <si>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</si>
  <si>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</si>
  <si>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</si>
  <si>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</si>
  <si>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</si>
  <si>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</si>
  <si>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</si>
  <si>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</si>
  <si>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</si>
  <si>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</si>
  <si>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</si>
  <si>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</si>
  <si>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</si>
  <si>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</si>
  <si>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</si>
  <si>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</si>
  <si>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</si>
  <si>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</si>
  <si>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</si>
  <si>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</si>
  <si>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</si>
  <si>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</si>
  <si>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</si>
  <si>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</si>
  <si>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</si>
  <si>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</si>
  <si>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</si>
  <si>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</si>
  <si>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</si>
  <si>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</si>
  <si>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</si>
  <si>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</si>
  <si>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</si>
  <si>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</si>
  <si>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</si>
  <si>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</si>
  <si>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</si>
  <si>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</si>
  <si>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</si>
  <si>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</si>
  <si>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</si>
  <si>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</si>
  <si>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</si>
  <si>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</si>
  <si>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</si>
  <si>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</si>
  <si>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</si>
  <si>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</si>
  <si>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</si>
  <si>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</si>
  <si>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</si>
  <si>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</si>
  <si>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</si>
  <si>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</si>
  <si>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</si>
  <si>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</si>
  <si>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</si>
  <si>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</si>
  <si>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</si>
  <si>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</si>
  <si>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</si>
  <si>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</si>
  <si>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</si>
  <si>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</si>
  <si>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</si>
  <si>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</si>
  <si>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</si>
  <si>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</si>
  <si>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</si>
  <si>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</si>
  <si>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</si>
  <si>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</si>
  <si>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</si>
  <si>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</si>
  <si>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</si>
  <si>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</si>
  <si>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</si>
  <si>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</si>
  <si>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</si>
  <si>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</si>
  <si>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</si>
  <si>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</si>
  <si>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</si>
  <si>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</si>
  <si>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</si>
  <si>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</si>
  <si>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</si>
  <si>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</si>
  <si>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</si>
  <si>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</si>
  <si>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</si>
  <si>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</si>
  <si>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</si>
  <si>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</si>
  <si>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</si>
  <si>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</si>
  <si>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</si>
  <si>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</si>
  <si>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</si>
  <si>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</si>
  <si>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</si>
  <si>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</si>
  <si>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</si>
  <si>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</si>
  <si>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</si>
  <si>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</si>
  <si>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</si>
  <si>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</si>
  <si>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</si>
  <si>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</si>
  <si>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</si>
  <si>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</si>
  <si>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</si>
  <si>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</si>
  <si>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</si>
  <si>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</si>
  <si>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</si>
  <si>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</si>
  <si>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</si>
  <si>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</si>
  <si>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</si>
  <si>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</si>
  <si>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</si>
  <si>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</si>
  <si>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</si>
  <si>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</si>
  <si>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</si>
  <si>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</si>
  <si>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</si>
  <si>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</si>
  <si>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</si>
  <si>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</si>
  <si>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</si>
  <si>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</si>
  <si>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</si>
  <si>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</si>
  <si>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</si>
  <si>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</si>
  <si>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</si>
  <si>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</si>
  <si>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</si>
  <si>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</si>
  <si>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</si>
  <si>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</si>
  <si>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</si>
  <si>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</si>
  <si>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</si>
  <si>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</si>
  <si>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</si>
  <si>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</si>
  <si>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</si>
  <si>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</si>
  <si>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</si>
  <si>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</si>
  <si>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</si>
  <si>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</si>
  <si>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</si>
  <si>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</si>
  <si>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</si>
  <si>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</si>
  <si>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</si>
  <si>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</si>
  <si>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</si>
  <si>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</si>
  <si>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</si>
  <si>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</si>
  <si>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</si>
  <si>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</si>
  <si>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</si>
  <si>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</si>
  <si>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</si>
  <si>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</si>
  <si>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</si>
  <si>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</si>
  <si>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</si>
  <si>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</si>
  <si>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</si>
  <si>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</si>
  <si>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</si>
  <si>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</si>
  <si>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</si>
  <si>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</si>
  <si>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</si>
  <si>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</si>
  <si>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</si>
  <si>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</si>
  <si>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</si>
  <si>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</si>
  <si>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</si>
  <si>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</si>
  <si>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</si>
  <si>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</si>
  <si>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</si>
  <si>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</si>
  <si>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</si>
  <si>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</si>
  <si>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</si>
  <si>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</si>
  <si>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</si>
  <si>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</si>
  <si>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</si>
  <si>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</si>
  <si>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</si>
  <si>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</si>
  <si>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</si>
  <si>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</si>
  <si>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</si>
  <si>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</si>
  <si>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</si>
  <si>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</si>
  <si>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</si>
  <si>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</si>
  <si>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</si>
  <si>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</si>
  <si>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</si>
  <si>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</si>
  <si>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</si>
  <si>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</si>
  <si>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</si>
  <si>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</si>
  <si>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</si>
  <si>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</si>
  <si>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</si>
  <si>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</si>
  <si>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</si>
  <si>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</si>
  <si>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</si>
  <si>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</si>
  <si>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</si>
  <si>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</si>
  <si>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</si>
  <si>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</si>
  <si>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</si>
  <si>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</si>
  <si>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</si>
  <si>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</si>
  <si>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</si>
  <si>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</si>
  <si>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</si>
  <si>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</si>
  <si>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</si>
  <si>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</si>
  <si>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</si>
  <si>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</si>
  <si>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</si>
  <si>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</si>
  <si>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</si>
  <si>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</si>
  <si>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</si>
  <si>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</si>
  <si>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</si>
  <si>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</si>
  <si>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</si>
  <si>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</si>
  <si>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</si>
  <si>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</si>
  <si>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</si>
  <si>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</si>
  <si>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</si>
  <si>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</si>
  <si>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</si>
  <si>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</si>
  <si>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</si>
  <si>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</si>
  <si>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</si>
  <si>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</si>
  <si>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</si>
  <si>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</si>
  <si>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</si>
  <si>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</si>
  <si>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</si>
  <si>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</si>
  <si>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</si>
  <si>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</si>
  <si>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</si>
  <si>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</si>
  <si>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</si>
  <si>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</si>
  <si>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</si>
  <si>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</si>
  <si>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</si>
  <si>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</si>
  <si>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</si>
  <si>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</si>
  <si>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</si>
  <si>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</si>
  <si>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</si>
  <si>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</si>
  <si>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</si>
  <si>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</si>
  <si>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</si>
  <si>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</si>
  <si>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</si>
  <si>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</si>
  <si>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</si>
  <si>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</si>
  <si>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</si>
  <si>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</si>
  <si>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</si>
  <si>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</si>
  <si>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</si>
  <si>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</si>
  <si>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</si>
  <si>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</si>
  <si>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</si>
  <si>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</si>
  <si>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</si>
  <si>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</si>
  <si>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</si>
  <si>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</si>
  <si>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</si>
  <si>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</si>
  <si>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</si>
  <si>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</si>
  <si>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</si>
  <si>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</si>
  <si>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</si>
  <si>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</si>
  <si>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</si>
  <si>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</si>
  <si>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</si>
  <si>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</si>
  <si>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</si>
  <si>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</si>
  <si>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</si>
  <si>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</si>
  <si>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</si>
  <si>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</si>
  <si>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</si>
  <si>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</si>
  <si>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</si>
  <si>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</si>
  <si>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</si>
  <si>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</si>
  <si>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</si>
  <si>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</si>
  <si>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</si>
  <si>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</si>
  <si>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</si>
  <si>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</si>
  <si>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</si>
  <si>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</si>
  <si>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</si>
  <si>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</si>
  <si>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</si>
  <si>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</si>
  <si>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</si>
  <si>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</si>
  <si>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</si>
  <si>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</si>
  <si>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</si>
  <si>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</si>
  <si>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</si>
  <si>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</si>
  <si>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</si>
  <si>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</si>
  <si>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</si>
  <si>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</si>
  <si>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</si>
  <si>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</si>
  <si>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</si>
  <si>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</si>
  <si>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</si>
  <si>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</si>
  <si>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</si>
  <si>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</si>
  <si>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</si>
  <si>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</si>
  <si>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</si>
  <si>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</si>
  <si>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</si>
  <si>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</si>
  <si>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</si>
  <si>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</si>
  <si>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</si>
  <si>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</si>
  <si>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</si>
  <si>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</si>
  <si>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</si>
  <si>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</si>
  <si>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</si>
  <si>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</si>
  <si>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</si>
  <si>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</si>
  <si>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</si>
  <si>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</si>
  <si>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</si>
  <si>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</si>
  <si>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</si>
  <si>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</si>
  <si>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</si>
  <si>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</si>
  <si>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</si>
  <si>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</si>
  <si>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</si>
  <si>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</si>
  <si>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</si>
  <si>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</si>
  <si>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</si>
  <si>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</si>
  <si>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</si>
  <si>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</si>
  <si>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</si>
  <si>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</si>
  <si>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</si>
  <si>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</si>
  <si>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</si>
  <si>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</si>
  <si>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</si>
  <si>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</si>
  <si>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</si>
  <si>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</si>
  <si>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</si>
  <si>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</si>
  <si>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</si>
  <si>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</si>
  <si>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</si>
  <si>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</si>
  <si>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</si>
  <si>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</si>
  <si>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</si>
  <si>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</si>
  <si>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</si>
  <si>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</si>
  <si>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</si>
  <si>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</si>
  <si>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</si>
  <si>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</si>
  <si>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</si>
  <si>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</si>
  <si>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</si>
  <si>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</si>
  <si>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</si>
  <si>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</si>
  <si>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</si>
  <si>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</si>
  <si>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</si>
  <si>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</si>
  <si>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</si>
  <si>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</si>
  <si>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</si>
  <si>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</si>
  <si>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</si>
  <si>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</si>
  <si>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</si>
  <si>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</si>
  <si>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</si>
  <si>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</si>
  <si>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</si>
  <si>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</si>
  <si>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</si>
  <si>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</si>
  <si>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</si>
  <si>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</si>
  <si>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</si>
  <si>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</si>
  <si>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</si>
  <si>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</si>
  <si>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</si>
  <si>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</si>
  <si>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</si>
  <si>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</si>
  <si>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</si>
  <si>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</si>
  <si>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</si>
  <si>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</si>
  <si>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</si>
  <si>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</si>
  <si>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</si>
  <si>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</si>
  <si>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</si>
  <si>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</si>
  <si>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</si>
  <si>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</si>
  <si>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</si>
  <si>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</si>
  <si>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</si>
  <si>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</si>
  <si>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</si>
  <si>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</si>
  <si>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</si>
  <si>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</si>
  <si>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</si>
  <si>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</si>
  <si>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</si>
  <si>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</si>
  <si>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</si>
  <si>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</si>
  <si>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</si>
  <si>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</si>
  <si>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</si>
  <si>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</si>
  <si>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</si>
  <si>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</si>
  <si>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</si>
  <si>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</si>
  <si>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</si>
  <si>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</si>
  <si>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</si>
  <si>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</si>
  <si>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</si>
  <si>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</si>
  <si>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</si>
  <si>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</si>
  <si>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</si>
  <si>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</si>
  <si>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</si>
  <si>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</si>
  <si>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</si>
  <si>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</si>
  <si>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</si>
  <si>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</si>
  <si>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</si>
  <si>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</si>
  <si>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</si>
  <si>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</si>
  <si>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</si>
  <si>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</si>
  <si>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</si>
  <si>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</si>
  <si>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</si>
  <si>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</si>
  <si>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</si>
  <si>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</si>
  <si>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</si>
  <si>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</si>
  <si>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</si>
  <si>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</si>
  <si>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</si>
  <si>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</si>
  <si>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</si>
  <si>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</si>
  <si>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</si>
  <si>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</si>
  <si>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</si>
  <si>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</si>
  <si>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</si>
  <si>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</si>
  <si>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</si>
  <si>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</si>
  <si>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</si>
  <si>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</si>
  <si>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</si>
  <si>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</si>
  <si>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</si>
  <si>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</si>
  <si>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</si>
  <si>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</si>
  <si>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</si>
  <si>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</si>
  <si>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</si>
  <si>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</si>
  <si>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</si>
  <si>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</si>
  <si>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</si>
  <si>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</si>
  <si>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</si>
  <si>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</si>
  <si>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</si>
  <si>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</si>
  <si>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</si>
  <si>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</si>
  <si>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</si>
  <si>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</si>
  <si>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</si>
  <si>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</si>
  <si>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</si>
  <si>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</si>
  <si>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</si>
  <si>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</si>
  <si>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</si>
  <si>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</si>
  <si>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</si>
  <si>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</si>
  <si>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</si>
  <si>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</si>
  <si>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</si>
  <si>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</si>
  <si>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</si>
  <si>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</si>
  <si>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</si>
  <si>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</si>
  <si>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</si>
  <si>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</si>
  <si>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</si>
  <si>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</si>
  <si>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</si>
  <si>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</si>
  <si>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</si>
  <si>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</si>
  <si>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</si>
  <si>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</si>
  <si>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</si>
  <si>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</si>
  <si>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</si>
  <si>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</si>
  <si>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</si>
  <si>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</si>
  <si>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</si>
  <si>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</si>
  <si>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</si>
  <si>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</si>
  <si>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</si>
  <si>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</si>
  <si>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</si>
  <si>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</si>
  <si>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</si>
  <si>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</si>
  <si>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</si>
  <si>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</si>
  <si>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</si>
  <si>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</si>
  <si>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</si>
  <si>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</si>
  <si>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</si>
  <si>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</si>
  <si>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</si>
  <si>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</si>
  <si>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</si>
  <si>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</si>
  <si>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</si>
  <si>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</si>
  <si>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</si>
  <si>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</si>
  <si>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</si>
  <si>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</si>
  <si>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</si>
  <si>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</si>
  <si>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</si>
  <si>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</si>
  <si>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</si>
  <si>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</si>
  <si>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</si>
  <si>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</si>
  <si>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</si>
  <si>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</si>
  <si>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</si>
  <si>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</si>
  <si>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</si>
  <si>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</si>
  <si>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</si>
  <si>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</si>
  <si>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</si>
  <si>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</si>
  <si>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</si>
  <si>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</si>
  <si>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</si>
  <si>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</si>
  <si>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</si>
  <si>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</si>
  <si>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</si>
  <si>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</si>
  <si>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</si>
  <si>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</si>
  <si>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</si>
  <si>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</si>
  <si>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</si>
  <si>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</si>
  <si>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</si>
  <si>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</si>
  <si>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</si>
  <si>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</si>
  <si>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</si>
  <si>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</si>
  <si>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</si>
  <si>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</si>
  <si>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</si>
  <si>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</si>
  <si>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</si>
  <si>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</si>
  <si>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</si>
  <si>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</si>
  <si>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</si>
  <si>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</si>
  <si>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</si>
  <si>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</si>
  <si>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</si>
  <si>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</si>
  <si>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</si>
  <si>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</si>
  <si>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</si>
  <si>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</si>
  <si>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</si>
  <si>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</si>
  <si>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</si>
  <si>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</si>
  <si>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</si>
  <si>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</si>
  <si>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</si>
  <si>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</si>
  <si>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</si>
  <si>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</si>
  <si>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</si>
  <si>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</si>
  <si>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</si>
  <si>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</si>
  <si>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</si>
  <si>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</si>
  <si>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</si>
  <si>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</si>
  <si>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</si>
  <si>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</si>
  <si>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</si>
  <si>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</si>
  <si>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</si>
  <si>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</si>
  <si>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</si>
  <si>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</si>
  <si>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</si>
  <si>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</si>
  <si>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</si>
  <si>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</si>
  <si>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</si>
  <si>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</si>
  <si>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</si>
  <si>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</si>
  <si>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</si>
  <si>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</si>
  <si>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</si>
  <si>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</si>
  <si>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</si>
  <si>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</si>
  <si>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</si>
  <si>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</si>
  <si>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</si>
  <si>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</si>
  <si>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</si>
  <si>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</si>
  <si>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</si>
  <si>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</si>
  <si>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</si>
  <si>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</si>
  <si>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</si>
  <si>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</si>
  <si>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</si>
  <si>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</si>
  <si>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</si>
  <si>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</si>
  <si>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</si>
  <si>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</si>
  <si>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</si>
  <si>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</si>
  <si>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</si>
  <si>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</si>
  <si>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</si>
  <si>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</si>
  <si>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</si>
  <si>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</si>
  <si>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</si>
  <si>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</si>
  <si>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</si>
  <si>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</si>
  <si>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</si>
  <si>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</si>
  <si>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</si>
  <si>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</si>
  <si>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</si>
  <si>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</si>
  <si>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</si>
  <si>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</si>
  <si>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</si>
  <si>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</si>
  <si>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</si>
  <si>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</si>
  <si>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</si>
  <si>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</si>
  <si>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</si>
  <si>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</si>
  <si>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</si>
  <si>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</si>
  <si>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</si>
  <si>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</si>
  <si>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</si>
  <si>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</si>
  <si>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</si>
  <si>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</si>
  <si>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</si>
  <si>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</si>
  <si>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</si>
  <si>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</si>
  <si>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</si>
  <si>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</si>
  <si>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</si>
  <si>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</si>
  <si>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</si>
  <si>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</si>
  <si>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</si>
  <si>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</si>
  <si>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</si>
  <si>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</si>
  <si>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</si>
  <si>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</si>
  <si>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</si>
  <si>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</si>
  <si>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</si>
  <si>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</si>
  <si>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</si>
  <si>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</si>
  <si>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</si>
  <si>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</si>
  <si>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</si>
  <si>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</si>
  <si>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</si>
  <si>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</si>
  <si>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</si>
  <si>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</si>
  <si>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</si>
  <si>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</si>
  <si>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</si>
  <si>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</si>
  <si>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</si>
  <si>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</si>
  <si>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</si>
  <si>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</si>
  <si>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</si>
  <si>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</si>
  <si>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</si>
  <si>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</si>
  <si>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</si>
  <si>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</si>
  <si>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</si>
  <si>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</si>
  <si>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</si>
  <si>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</si>
  <si>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</si>
  <si>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</si>
  <si>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</si>
  <si>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</si>
  <si>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</si>
  <si>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</si>
  <si>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</si>
  <si>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</si>
  <si>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</si>
  <si>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</si>
  <si>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</si>
  <si>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</si>
  <si>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</si>
  <si>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</si>
  <si>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</si>
  <si>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</si>
  <si>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</si>
  <si>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</si>
  <si>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</si>
  <si>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</si>
  <si>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</si>
  <si>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</si>
  <si>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</si>
  <si>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</si>
  <si>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</si>
  <si>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</si>
  <si>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</si>
  <si>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</si>
  <si>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</si>
  <si>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</si>
  <si>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</si>
  <si>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</si>
  <si>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</si>
  <si>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</si>
  <si>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</si>
  <si>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</si>
  <si>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</si>
  <si>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</si>
  <si>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</si>
  <si>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</si>
  <si>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</si>
  <si>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</si>
  <si>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</si>
  <si>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</si>
  <si>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</si>
  <si>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</si>
  <si>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</si>
  <si>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</si>
  <si>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</si>
  <si>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</si>
  <si>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</si>
  <si>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</si>
  <si>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</si>
  <si>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</si>
  <si>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</si>
  <si>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</si>
  <si>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</si>
  <si>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</si>
  <si>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</si>
  <si>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</si>
  <si>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</si>
  <si>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</si>
  <si>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</si>
  <si>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</si>
  <si>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</si>
  <si>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</si>
  <si>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</si>
  <si>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</si>
  <si>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</si>
  <si>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</si>
  <si>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</si>
  <si>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</si>
  <si>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</si>
  <si>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</si>
  <si>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</si>
  <si>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</si>
  <si>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</si>
  <si>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</si>
  <si>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</si>
  <si>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</si>
  <si>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</si>
  <si>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</si>
  <si>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</si>
  <si>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</si>
  <si>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</si>
  <si>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</si>
  <si>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</si>
  <si>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</si>
  <si>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</si>
  <si>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</si>
  <si>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</si>
  <si>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</si>
  <si>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</si>
  <si>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</si>
  <si>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</si>
  <si>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</si>
  <si>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</si>
  <si>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</si>
  <si>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</si>
  <si>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</si>
  <si>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</si>
  <si>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</si>
  <si>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</si>
  <si>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</si>
  <si>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</si>
  <si>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</si>
  <si>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</si>
  <si>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</si>
  <si>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</si>
  <si>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</si>
  <si>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</si>
  <si>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</si>
  <si>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</si>
  <si>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</si>
  <si>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</si>
  <si>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</si>
  <si>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</si>
  <si>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</si>
  <si>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</si>
  <si>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</si>
  <si>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</si>
  <si>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</si>
  <si>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</si>
  <si>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</si>
  <si>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</si>
  <si>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</si>
  <si>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</si>
  <si>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</si>
  <si>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</si>
  <si>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</si>
  <si>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</si>
  <si>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</si>
  <si>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</si>
  <si>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</si>
  <si>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</si>
  <si>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</si>
  <si>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</si>
  <si>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</si>
  <si>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</si>
  <si>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</si>
  <si>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</si>
  <si>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</si>
  <si>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</si>
  <si>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</si>
  <si>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</si>
  <si>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</si>
  <si>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</si>
  <si>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</si>
  <si>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</si>
  <si>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</si>
  <si>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</si>
  <si>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</si>
  <si>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</si>
  <si>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</si>
  <si>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</si>
  <si>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</si>
  <si>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</si>
  <si>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</si>
  <si>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</si>
  <si>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</si>
  <si>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</si>
  <si>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</si>
  <si>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</si>
  <si>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</si>
  <si>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</si>
  <si>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</si>
  <si>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</si>
  <si>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</si>
  <si>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</si>
  <si>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</si>
  <si>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</si>
  <si>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</si>
  <si>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</si>
  <si>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</si>
  <si>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</si>
  <si>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</si>
  <si>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</si>
  <si>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</si>
  <si>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</si>
  <si>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</si>
  <si>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</si>
  <si>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</si>
  <si>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</si>
  <si>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</si>
  <si>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</si>
  <si>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</si>
  <si>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</si>
  <si>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</si>
  <si>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</si>
  <si>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</si>
  <si>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</si>
  <si>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</si>
  <si>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</si>
  <si>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</si>
  <si>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</si>
  <si>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</si>
  <si>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</si>
  <si>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</si>
  <si>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</si>
  <si>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</si>
  <si>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</si>
  <si>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</si>
  <si>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</si>
  <si>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</si>
  <si>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</si>
  <si>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</si>
  <si>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</si>
  <si>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</si>
  <si>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</si>
  <si>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</si>
  <si>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</si>
  <si>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</si>
  <si>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</si>
  <si>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</si>
  <si>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</si>
  <si>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</si>
  <si>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</si>
  <si>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</si>
  <si>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</si>
  <si>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</si>
  <si>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</si>
  <si>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</si>
  <si>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</si>
  <si>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</si>
  <si>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</si>
  <si>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</si>
  <si>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</si>
  <si>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</si>
  <si>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</si>
  <si>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</si>
  <si>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</si>
  <si>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</si>
  <si>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</si>
  <si>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</si>
  <si>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</si>
  <si>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</si>
  <si>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</si>
  <si>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</si>
  <si>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</si>
  <si>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</si>
  <si>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</si>
  <si>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</si>
  <si>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</si>
  <si>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</si>
  <si>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</si>
  <si>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</si>
  <si>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</si>
  <si>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</si>
  <si>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</si>
  <si>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</si>
  <si>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</si>
  <si>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</si>
  <si>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</si>
  <si>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</si>
  <si>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</si>
  <si>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</si>
  <si>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</si>
  <si>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</si>
  <si>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</si>
  <si>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</si>
  <si>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</si>
  <si>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</si>
  <si>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</si>
  <si>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</si>
  <si>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</si>
  <si>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</si>
  <si>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</si>
  <si>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</si>
  <si>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</si>
  <si>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</si>
  <si>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</si>
  <si>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</si>
  <si>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</si>
  <si>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</si>
  <si>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</si>
  <si>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</si>
  <si>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</si>
  <si>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</si>
  <si>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</si>
  <si>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</si>
  <si>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</si>
  <si>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</si>
  <si>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</si>
  <si>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</si>
  <si>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</si>
  <si>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</si>
  <si>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</si>
  <si>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</si>
  <si>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</si>
  <si>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</si>
  <si>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</si>
  <si>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</si>
  <si>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</si>
  <si>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</si>
  <si>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</si>
  <si>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</si>
  <si>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</si>
  <si>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</si>
  <si>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</si>
  <si>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</si>
  <si>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</si>
  <si>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</si>
  <si>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</si>
  <si>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</si>
  <si>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</si>
  <si>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</si>
  <si>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</si>
  <si>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</si>
  <si>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</si>
  <si>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</si>
  <si>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</si>
  <si>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</si>
  <si>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</si>
  <si>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</si>
  <si>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</si>
  <si>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</si>
  <si>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</si>
  <si>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</si>
  <si>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</si>
  <si>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</si>
  <si>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</si>
  <si>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</si>
  <si>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</si>
  <si>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</si>
  <si>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</si>
  <si>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</si>
  <si>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</si>
  <si>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</si>
  <si>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</si>
  <si>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</si>
  <si>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</si>
  <si>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</si>
  <si>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</si>
  <si>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</si>
  <si>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</si>
  <si>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</si>
  <si>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</si>
  <si>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</si>
  <si>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</si>
  <si>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</si>
  <si>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</si>
  <si>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</si>
  <si>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</si>
  <si>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</si>
  <si>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</si>
  <si>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</si>
  <si>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</si>
  <si>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</si>
  <si>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</si>
  <si>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</si>
  <si>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</si>
  <si>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</si>
  <si>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</si>
  <si>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</si>
  <si>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</si>
  <si>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</si>
  <si>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</si>
  <si>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</si>
  <si>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</si>
  <si>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</si>
  <si>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</si>
  <si>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</si>
  <si>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</si>
  <si>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</si>
  <si>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</si>
  <si>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</si>
  <si>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</si>
  <si>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</si>
  <si>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</si>
  <si>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</si>
  <si>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</si>
  <si>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</si>
  <si>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</si>
  <si>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</si>
  <si>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</si>
  <si>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</si>
  <si>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</si>
  <si>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</si>
  <si>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</si>
  <si>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</si>
  <si>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</si>
  <si>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</si>
  <si>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</si>
  <si>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</si>
  <si>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</si>
  <si>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</si>
  <si>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</si>
  <si>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</si>
  <si>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</si>
  <si>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</si>
  <si>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</si>
  <si>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</si>
  <si>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</si>
  <si>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</si>
  <si>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</si>
  <si>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</si>
  <si>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</si>
  <si>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</si>
  <si>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</si>
  <si>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</si>
  <si>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</si>
  <si>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</si>
  <si>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</si>
  <si>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</si>
  <si>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</si>
  <si>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</si>
  <si>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</si>
  <si>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</si>
  <si>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</si>
  <si>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</si>
  <si>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</si>
  <si>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</si>
  <si>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</si>
  <si>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</si>
  <si>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</si>
  <si>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</si>
  <si>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</si>
  <si>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</si>
  <si>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</si>
  <si>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</si>
  <si>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</si>
  <si>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</si>
  <si>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</si>
  <si>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</si>
  <si>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</si>
  <si>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</si>
  <si>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</si>
  <si>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</si>
  <si>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</si>
  <si>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</si>
  <si>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</si>
  <si>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</si>
  <si>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</si>
  <si>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</si>
  <si>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</si>
  <si>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</si>
  <si>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</si>
  <si>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</si>
  <si>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</si>
  <si>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</si>
  <si>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</si>
  <si>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</si>
  <si>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</si>
  <si>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</si>
  <si>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</si>
  <si>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</si>
  <si>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</si>
  <si>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</si>
  <si>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</si>
  <si>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</si>
  <si>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</si>
  <si>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</si>
  <si>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</si>
  <si>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</si>
  <si>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</si>
  <si>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</si>
  <si>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</si>
  <si>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</si>
  <si>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</si>
  <si>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</si>
  <si>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</si>
  <si>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</si>
  <si>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</si>
  <si>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</si>
  <si>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</si>
  <si>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</si>
  <si>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</si>
  <si>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</si>
  <si>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</si>
  <si>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</si>
  <si>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</si>
  <si>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</si>
  <si>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</si>
  <si>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</si>
  <si>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</si>
  <si>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</si>
  <si>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</si>
  <si>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</si>
  <si>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</si>
  <si>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</si>
  <si>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</si>
  <si>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</si>
  <si>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</si>
  <si>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</si>
  <si>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</si>
  <si>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</si>
  <si>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</si>
  <si>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</si>
  <si>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</si>
  <si>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</si>
  <si>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</si>
  <si>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</si>
  <si>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</si>
  <si>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</si>
  <si>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</si>
  <si>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</si>
  <si>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</si>
  <si>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</si>
  <si>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</si>
  <si>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</si>
  <si>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</si>
  <si>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</si>
  <si>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</si>
  <si>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</si>
  <si>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</si>
  <si>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</si>
  <si>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</si>
  <si>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</si>
  <si>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</si>
  <si>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</si>
  <si>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</si>
  <si>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</si>
  <si>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</si>
  <si>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</si>
  <si>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</si>
  <si>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</si>
  <si>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</si>
  <si>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</si>
  <si>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</si>
  <si>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</si>
  <si>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</si>
  <si>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</si>
  <si>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</si>
  <si>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</si>
  <si>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</si>
  <si>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</si>
  <si>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</si>
  <si>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</si>
  <si>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</si>
  <si>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</si>
  <si>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</si>
  <si>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</si>
  <si>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</si>
  <si>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</si>
  <si>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</si>
  <si>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</si>
  <si>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</si>
  <si>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</si>
  <si>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</si>
  <si>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</si>
  <si>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</si>
  <si>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</si>
  <si>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</si>
  <si>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</si>
  <si>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</si>
  <si>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</si>
  <si>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</si>
  <si>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</si>
  <si>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</si>
  <si>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</si>
  <si>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</si>
  <si>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</si>
  <si>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</si>
  <si>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</si>
  <si>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</si>
  <si>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</si>
  <si>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</si>
  <si>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</si>
  <si>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</si>
  <si>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</si>
  <si>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</si>
  <si>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</si>
  <si>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</si>
  <si>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</si>
  <si>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</si>
  <si>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</si>
  <si>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</si>
  <si>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</si>
  <si>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</si>
  <si>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</si>
  <si>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</si>
  <si>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</si>
  <si>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</si>
  <si>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</si>
  <si>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</si>
  <si>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</si>
  <si>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</si>
  <si>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</si>
  <si>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</si>
  <si>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</si>
  <si>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</si>
  <si>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</si>
  <si>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</si>
  <si>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</si>
  <si>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</si>
  <si>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</si>
  <si>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</si>
  <si>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</si>
  <si>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</si>
  <si>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</si>
  <si>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</si>
  <si>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</si>
  <si>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</si>
  <si>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</si>
  <si>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</si>
  <si>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</si>
  <si>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</si>
  <si>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</si>
  <si>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</si>
  <si>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</si>
  <si>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</si>
  <si>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</si>
  <si>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</si>
  <si>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</si>
  <si>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</si>
  <si>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</si>
  <si>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</si>
  <si>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</si>
  <si>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</si>
  <si>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</si>
  <si>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</si>
  <si>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</si>
  <si>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</si>
  <si>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</si>
  <si>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</si>
  <si>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</si>
  <si>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</si>
  <si>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</si>
  <si>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</si>
  <si>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</si>
  <si>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</si>
  <si>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</si>
  <si>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</si>
  <si>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</si>
  <si>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</si>
  <si>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</si>
  <si>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</si>
  <si>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</si>
  <si>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</si>
  <si>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</si>
  <si>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</si>
  <si>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</si>
  <si>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</si>
  <si>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</si>
  <si>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</si>
  <si>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</si>
  <si>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</si>
  <si>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</si>
  <si>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</si>
  <si>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</si>
  <si>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</si>
  <si>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</si>
  <si>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</si>
  <si>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</si>
  <si>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</si>
  <si>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</si>
  <si>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</si>
  <si>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</si>
  <si>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</si>
  <si>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</si>
  <si>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</si>
  <si>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</si>
  <si>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</si>
  <si>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</si>
  <si>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</si>
  <si>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</si>
  <si>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</si>
  <si>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</si>
  <si>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</si>
  <si>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</si>
  <si>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</si>
  <si>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</si>
  <si>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</si>
  <si>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</si>
  <si>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</si>
  <si>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</si>
  <si>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</si>
  <si>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</si>
  <si>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</si>
  <si>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</si>
  <si>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</si>
  <si>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</si>
  <si>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</si>
  <si>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</si>
  <si>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</si>
  <si>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</si>
  <si>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</si>
  <si>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</si>
  <si>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</si>
  <si>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</si>
  <si>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</si>
  <si>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</si>
  <si>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</si>
  <si>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</si>
  <si>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</si>
  <si>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</si>
  <si>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</si>
  <si>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</si>
  <si>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</si>
  <si>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</si>
  <si>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</si>
  <si>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</si>
  <si>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</si>
  <si>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</si>
  <si>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</si>
  <si>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</si>
  <si>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</si>
  <si>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</si>
  <si>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</si>
  <si>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</si>
  <si>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</si>
  <si>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</si>
  <si>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</si>
  <si>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</si>
  <si>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</si>
  <si>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</si>
  <si>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</si>
  <si>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</si>
  <si>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</si>
  <si>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</si>
  <si>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</si>
  <si>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</si>
  <si>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</si>
  <si>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</si>
  <si>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</si>
  <si>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</si>
  <si>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</si>
  <si>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</si>
  <si>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</si>
  <si>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</si>
  <si>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</si>
  <si>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</si>
  <si>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</si>
  <si>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</si>
  <si>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</si>
  <si>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</si>
  <si>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</si>
  <si>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</si>
  <si>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</si>
  <si>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</si>
  <si>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</si>
  <si>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</si>
  <si>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</si>
  <si>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</si>
  <si>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</si>
  <si>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</si>
  <si>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</si>
  <si>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</si>
  <si>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</si>
  <si>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</si>
  <si>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</si>
  <si>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</si>
  <si>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</si>
  <si>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</si>
  <si>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</si>
  <si>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</si>
  <si>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</si>
  <si>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</si>
  <si>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</si>
  <si>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</si>
  <si>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</si>
  <si>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</si>
  <si>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</si>
  <si>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</si>
  <si>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</si>
  <si>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</si>
  <si>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</si>
  <si>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</si>
  <si>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</si>
  <si>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</si>
  <si>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</si>
  <si>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</si>
  <si>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</si>
  <si>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</si>
  <si>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</si>
  <si>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</si>
  <si>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</si>
  <si>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</si>
  <si>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</si>
  <si>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</si>
  <si>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</si>
  <si>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</si>
  <si>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</si>
  <si>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</si>
  <si>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</si>
  <si>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</si>
  <si>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</si>
  <si>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</si>
  <si>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</si>
  <si>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</si>
  <si>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</si>
  <si>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</si>
  <si>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</si>
  <si>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</si>
  <si>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</si>
  <si>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</si>
  <si>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</si>
  <si>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</si>
  <si>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</si>
  <si>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</si>
  <si>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</si>
  <si>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</si>
  <si>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</si>
  <si>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</si>
  <si>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</si>
  <si>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</si>
  <si>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</si>
  <si>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</si>
  <si>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</si>
  <si>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</si>
  <si>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</si>
  <si>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</si>
  <si>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</si>
  <si>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</si>
  <si>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</si>
  <si>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</si>
  <si>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</si>
  <si>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</si>
  <si>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</si>
  <si>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</si>
  <si>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</si>
  <si>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</si>
  <si>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</si>
  <si>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</si>
  <si>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</si>
  <si>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</si>
  <si>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</si>
  <si>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</si>
  <si>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</si>
  <si>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</si>
  <si>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</si>
  <si>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</si>
  <si>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</si>
  <si>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</si>
  <si>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</si>
  <si>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</si>
  <si>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</si>
  <si>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</si>
  <si>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</si>
  <si>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</si>
  <si>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</si>
  <si>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</si>
  <si>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</si>
  <si>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</si>
  <si>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</si>
  <si>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</si>
  <si>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</si>
  <si>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</si>
  <si>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</si>
  <si>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</si>
  <si>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</si>
  <si>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</si>
  <si>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</si>
  <si>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</si>
  <si>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</si>
  <si>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</si>
  <si>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</si>
  <si>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</si>
  <si>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</si>
  <si>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</si>
  <si>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</si>
  <si>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</si>
  <si>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</si>
  <si>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</si>
  <si>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</si>
  <si>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</si>
  <si>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</si>
  <si>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</si>
  <si>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</si>
  <si>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</si>
  <si>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</si>
  <si>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</si>
  <si>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</si>
  <si>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</si>
  <si>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</si>
  <si>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</si>
  <si>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</si>
  <si>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</si>
  <si>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</si>
  <si>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</si>
  <si>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</si>
  <si>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</si>
  <si>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</si>
  <si>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</si>
  <si>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</si>
  <si>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</si>
  <si>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</si>
  <si>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</si>
  <si>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</si>
  <si>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</si>
  <si>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</si>
  <si>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</si>
  <si>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</si>
  <si>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</si>
  <si>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</si>
  <si>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</si>
  <si>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</si>
  <si>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</si>
  <si>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</si>
  <si>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</si>
  <si>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</si>
  <si>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</si>
  <si>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</si>
  <si>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</si>
  <si>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</si>
  <si>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</si>
  <si>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</si>
  <si>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</si>
  <si>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</si>
  <si>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</si>
  <si>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</si>
  <si>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</si>
  <si>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</si>
  <si>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</si>
  <si>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</si>
  <si>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</si>
  <si>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</si>
  <si>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</si>
  <si>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</si>
  <si>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</si>
  <si>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</si>
  <si>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</si>
  <si>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</si>
  <si>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</si>
  <si>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</si>
  <si>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</si>
  <si>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</si>
  <si>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</si>
  <si>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</si>
  <si>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</si>
  <si>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</si>
  <si>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</si>
  <si>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</si>
  <si>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</si>
  <si>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</si>
  <si>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</si>
  <si>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</si>
  <si>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</si>
  <si>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</si>
  <si>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</si>
  <si>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</si>
  <si>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</si>
  <si>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</si>
  <si>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</si>
  <si>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</si>
  <si>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</si>
  <si>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</si>
  <si>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</si>
  <si>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</si>
  <si>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</si>
  <si>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</si>
  <si>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</si>
  <si>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</si>
  <si>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</si>
  <si>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</si>
  <si>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</si>
  <si>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</si>
  <si>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</si>
  <si>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</si>
  <si>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</si>
  <si>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</si>
  <si>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</si>
  <si>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</si>
  <si>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</si>
  <si>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</si>
  <si>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</si>
  <si>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</si>
  <si>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</si>
  <si>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</si>
  <si>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</si>
  <si>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</si>
  <si>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</si>
  <si>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</si>
  <si>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</si>
  <si>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</si>
  <si>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</si>
  <si>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</si>
  <si>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</si>
  <si>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</si>
  <si>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</si>
  <si>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</si>
  <si>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</si>
  <si>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</si>
  <si>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</si>
  <si>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</si>
  <si>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</si>
  <si>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</si>
  <si>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</si>
  <si>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</si>
  <si>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</si>
  <si>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</si>
  <si>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</si>
  <si>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</si>
  <si>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</si>
  <si>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</si>
  <si>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</si>
  <si>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</si>
  <si>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</si>
  <si>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</si>
  <si>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</si>
  <si>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</si>
  <si>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</si>
  <si>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</si>
  <si>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</si>
  <si>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</si>
  <si>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</si>
  <si>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</si>
  <si>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</si>
  <si>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</si>
  <si>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</si>
  <si>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</si>
  <si>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</si>
  <si>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</si>
  <si>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</si>
  <si>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</si>
  <si>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</si>
  <si>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</si>
  <si>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</si>
  <si>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</si>
  <si>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</si>
  <si>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</si>
  <si>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</si>
  <si>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</si>
  <si>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</si>
  <si>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</si>
  <si>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</si>
  <si>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</si>
  <si>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</si>
  <si>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</si>
  <si>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</si>
  <si>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</si>
  <si>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</si>
  <si>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</si>
  <si>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</si>
  <si>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</si>
  <si>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</si>
  <si>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</si>
  <si>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</si>
  <si>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</si>
  <si>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</si>
  <si>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</si>
  <si>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</si>
  <si>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</si>
  <si>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</si>
  <si>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</si>
  <si>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</si>
  <si>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</si>
  <si>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</si>
  <si>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</si>
  <si>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</si>
  <si>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</si>
  <si>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</si>
  <si>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</si>
  <si>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</si>
  <si>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</si>
  <si>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</si>
  <si>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</si>
  <si>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</si>
  <si>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</si>
  <si>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</si>
  <si>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</si>
  <si>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</si>
  <si>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</si>
  <si>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</si>
  <si>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</si>
  <si>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</si>
  <si>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</si>
  <si>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</si>
  <si>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</si>
  <si>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</si>
  <si>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</si>
  <si>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</si>
  <si>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</si>
  <si>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</si>
  <si>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</si>
  <si>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</si>
  <si>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</si>
  <si>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</si>
  <si>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</si>
  <si>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</si>
  <si>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</si>
  <si>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</si>
  <si>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</si>
  <si>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</si>
  <si>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</si>
  <si>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</si>
  <si>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</si>
  <si>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</si>
  <si>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</si>
  <si>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</si>
  <si>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</si>
  <si>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</si>
  <si>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</si>
  <si>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</si>
  <si>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</si>
  <si>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</si>
  <si>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</si>
  <si>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</si>
  <si>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</si>
  <si>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</si>
  <si>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</si>
  <si>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</si>
  <si>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</si>
  <si>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</si>
  <si>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</si>
  <si>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</si>
  <si>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</si>
  <si>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</si>
  <si>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</si>
  <si>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</si>
  <si>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</si>
  <si>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</si>
  <si>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</si>
  <si>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</si>
  <si>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</si>
  <si>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</si>
  <si>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</si>
  <si>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</si>
  <si>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</si>
  <si>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</si>
  <si>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</si>
  <si>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</si>
  <si>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</si>
  <si>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</si>
  <si>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</si>
  <si>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</si>
  <si>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</si>
  <si>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</si>
  <si>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</si>
  <si>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</si>
  <si>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</si>
  <si>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</si>
  <si>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</si>
  <si>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</si>
  <si>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</si>
  <si>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</si>
  <si>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</si>
  <si>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</si>
  <si>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</si>
  <si>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</si>
  <si>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</si>
  <si>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</si>
  <si>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</si>
  <si>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</si>
  <si>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</si>
  <si>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</si>
  <si>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</si>
  <si>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</si>
  <si>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</si>
  <si>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</si>
  <si>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</si>
  <si>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</si>
  <si>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</si>
  <si>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</si>
  <si>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</si>
  <si>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</si>
  <si>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</si>
  <si>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</si>
  <si>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</si>
  <si>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</si>
  <si>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</si>
  <si>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</si>
  <si>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</si>
  <si>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</si>
  <si>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</si>
  <si>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</si>
  <si>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</si>
  <si>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</si>
  <si>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</si>
  <si>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</si>
  <si>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</si>
  <si>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</si>
  <si>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</si>
  <si>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</si>
  <si>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</si>
  <si>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</si>
  <si>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</si>
  <si>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</si>
  <si>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</si>
  <si>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</si>
  <si>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</si>
  <si>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</si>
  <si>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</si>
  <si>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</si>
  <si>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</si>
  <si>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</si>
  <si>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</si>
  <si>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</si>
  <si>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</si>
  <si>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</si>
  <si>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</si>
  <si>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</si>
  <si>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</si>
  <si>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</si>
  <si>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</si>
  <si>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</si>
  <si>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</si>
  <si>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</si>
  <si>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</si>
  <si>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</si>
  <si>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</si>
  <si>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</si>
  <si>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</si>
  <si>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</si>
  <si>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</si>
  <si>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</si>
  <si>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</si>
  <si>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</si>
  <si>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</si>
  <si>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</si>
  <si>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</si>
  <si>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</si>
  <si>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</si>
  <si>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</si>
  <si>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</si>
  <si>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</si>
  <si>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</si>
  <si>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</si>
  <si>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</si>
  <si>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</si>
  <si>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</si>
  <si>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</si>
  <si>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</si>
  <si>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</si>
  <si>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</si>
  <si>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</si>
  <si>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</si>
  <si>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</si>
  <si>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</si>
  <si>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</si>
  <si>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</si>
  <si>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</si>
  <si>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</si>
  <si>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</si>
  <si>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</si>
  <si>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</si>
  <si>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</si>
  <si>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</si>
  <si>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</si>
  <si>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</si>
  <si>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</si>
  <si>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</si>
  <si>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</si>
  <si>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</si>
  <si>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</si>
  <si>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</si>
  <si>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</si>
  <si>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</si>
  <si>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</si>
  <si>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</si>
  <si>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</si>
  <si>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</si>
  <si>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</si>
  <si>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</si>
  <si>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</si>
  <si>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</si>
  <si>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</si>
  <si>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</si>
  <si>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</si>
  <si>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</si>
  <si>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</si>
  <si>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</si>
  <si>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</si>
  <si>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</si>
  <si>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</si>
  <si>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</si>
  <si>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</si>
  <si>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</si>
  <si>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</si>
  <si>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</si>
  <si>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</si>
  <si>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</si>
  <si>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</si>
  <si>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</si>
  <si>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</si>
  <si>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</si>
  <si>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</si>
  <si>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</si>
  <si>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</si>
  <si>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</si>
  <si>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</si>
  <si>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</si>
  <si>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</si>
  <si>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</si>
  <si>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</si>
  <si>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</si>
  <si>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</si>
  <si>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</si>
  <si>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</si>
  <si>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</si>
  <si>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</si>
  <si>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</si>
  <si>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</si>
  <si>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</si>
  <si>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</si>
  <si>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</si>
  <si>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</si>
  <si>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</si>
  <si>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</si>
  <si>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</si>
  <si>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</si>
  <si>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</si>
  <si>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</si>
  <si>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</si>
  <si>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</si>
  <si>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</si>
  <si>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</si>
  <si>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</si>
  <si>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</si>
  <si>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</si>
  <si>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</si>
  <si>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</si>
  <si>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</si>
  <si>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</si>
  <si>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</si>
  <si>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</si>
  <si>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</si>
  <si>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</si>
  <si>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</si>
  <si>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</si>
  <si>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</si>
  <si>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</si>
  <si>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</si>
  <si>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</si>
  <si>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</si>
  <si>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</si>
  <si>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</si>
  <si>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</si>
  <si>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</si>
  <si>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</si>
  <si>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</si>
  <si>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</si>
  <si>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</si>
  <si>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</si>
  <si>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</si>
  <si>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</si>
  <si>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</si>
  <si>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</si>
  <si>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</si>
  <si>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</si>
  <si>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</si>
  <si>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</si>
  <si>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</si>
  <si>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</si>
  <si>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</si>
  <si>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</si>
  <si>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</si>
  <si>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</si>
  <si>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</si>
  <si>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</si>
  <si>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</si>
  <si>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</si>
  <si>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</si>
  <si>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</si>
  <si>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</si>
  <si>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</si>
  <si>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</si>
  <si>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</si>
  <si>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</si>
  <si>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</si>
  <si>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</si>
  <si>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</si>
  <si>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</si>
  <si>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</si>
  <si>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</si>
  <si>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</si>
  <si>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</si>
  <si>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</si>
  <si>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</si>
  <si>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</si>
  <si>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</si>
  <si>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</si>
  <si>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</si>
  <si>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</si>
  <si>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</si>
  <si>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</si>
  <si>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</si>
  <si>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</si>
  <si>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</si>
  <si>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</si>
  <si>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</si>
  <si>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</si>
  <si>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</si>
  <si>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</si>
  <si>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</si>
  <si>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</si>
  <si>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</si>
  <si>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</si>
  <si>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</si>
  <si>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</si>
  <si>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</si>
  <si>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</si>
  <si>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</si>
  <si>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</si>
  <si>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</si>
  <si>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</si>
  <si>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</si>
  <si>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</si>
  <si>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</si>
  <si>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</si>
  <si>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</si>
  <si>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</si>
  <si>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</si>
  <si>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</si>
  <si>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</si>
  <si>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</si>
  <si>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</si>
  <si>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</si>
  <si>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</si>
  <si>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</si>
  <si>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</si>
  <si>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</si>
  <si>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</si>
  <si>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</si>
  <si>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</si>
  <si>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</si>
  <si>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</si>
  <si>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</si>
  <si>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</si>
  <si>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</si>
  <si>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</si>
  <si>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</si>
  <si>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</si>
  <si>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</si>
  <si>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</si>
  <si>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</si>
  <si>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</si>
  <si>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</si>
  <si>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</si>
  <si>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</si>
  <si>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</si>
  <si>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</si>
  <si>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</si>
  <si>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</si>
  <si>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</si>
  <si>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</si>
  <si>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</si>
  <si>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</si>
  <si>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</si>
  <si>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</si>
  <si>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</si>
  <si>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</si>
  <si>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</si>
  <si>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</si>
  <si>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</si>
  <si>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</si>
  <si>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</si>
  <si>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</si>
  <si>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</si>
  <si>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</si>
  <si>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</si>
  <si>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</si>
  <si>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</si>
  <si>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</si>
  <si>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</si>
  <si>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</si>
  <si>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</si>
  <si>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</si>
  <si>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</si>
  <si>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</si>
  <si>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</si>
  <si>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</si>
  <si>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</si>
  <si>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</si>
  <si>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</si>
  <si>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</si>
  <si>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</si>
  <si>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</si>
  <si>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</si>
  <si>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</si>
  <si>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</si>
  <si>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</si>
  <si>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</si>
  <si>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</si>
  <si>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</si>
  <si>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</si>
  <si>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</si>
  <si>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</si>
  <si>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</si>
  <si>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</si>
  <si>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</si>
  <si>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</si>
  <si>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</si>
  <si>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</si>
  <si>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</si>
  <si>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</si>
  <si>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</si>
  <si>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</si>
  <si>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</si>
  <si>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</si>
  <si>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</si>
  <si>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</si>
  <si>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</si>
  <si>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</si>
  <si>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</si>
  <si>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</si>
  <si>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</si>
  <si>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</si>
  <si>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</si>
  <si>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</si>
  <si>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</si>
  <si>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</si>
  <si>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</si>
  <si>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</si>
  <si>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</si>
  <si>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</si>
  <si>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</si>
  <si>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</si>
  <si>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</si>
  <si>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</si>
  <si>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</si>
  <si>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</si>
  <si>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</si>
  <si>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</si>
  <si>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</si>
  <si>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</si>
  <si>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</si>
  <si>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</si>
  <si>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</si>
  <si>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</si>
  <si>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</si>
  <si>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</si>
  <si>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</si>
  <si>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</si>
  <si>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</si>
  <si>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</si>
  <si>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</si>
  <si>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</si>
  <si>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</si>
  <si>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</si>
  <si>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</si>
  <si>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</si>
  <si>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</si>
  <si>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</si>
  <si>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</si>
  <si>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</si>
  <si>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</si>
  <si>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</si>
  <si>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</si>
  <si>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</si>
  <si>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</si>
  <si>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</si>
  <si>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</si>
  <si>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</si>
  <si>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</si>
  <si>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</si>
  <si>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</si>
  <si>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</si>
  <si>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</si>
  <si>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</si>
  <si>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</si>
  <si>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</si>
  <si>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</si>
  <si>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</si>
  <si>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</si>
  <si>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</si>
  <si>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</si>
  <si>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</si>
  <si>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</si>
  <si>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</si>
  <si>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</si>
  <si>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</si>
  <si>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</si>
  <si>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</si>
  <si>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</si>
  <si>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</si>
  <si>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</si>
  <si>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</si>
  <si>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</si>
  <si>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</si>
  <si>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</si>
  <si>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</si>
  <si>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</si>
  <si>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</si>
  <si>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</si>
  <si>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</si>
  <si>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</si>
  <si>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</si>
  <si>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</si>
  <si>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</si>
  <si>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</si>
  <si>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</si>
  <si>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</si>
  <si>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</si>
  <si>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</si>
  <si>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</si>
  <si>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</si>
  <si>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</si>
  <si>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</si>
  <si>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</si>
  <si>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</si>
  <si>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</si>
  <si>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</si>
  <si>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</si>
  <si>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</si>
  <si>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</si>
  <si>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</si>
  <si>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</si>
  <si>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</si>
  <si>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</si>
  <si>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</si>
  <si>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</si>
  <si>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</si>
  <si>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</si>
  <si>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</si>
  <si>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</si>
  <si>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</si>
  <si>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</si>
  <si>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</si>
  <si>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</si>
  <si>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</si>
  <si>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</si>
  <si>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</si>
  <si>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</si>
  <si>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</si>
  <si>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</si>
  <si>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</si>
  <si>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</si>
  <si>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</si>
  <si>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</si>
  <si>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</si>
  <si>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</si>
  <si>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</si>
  <si>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</si>
  <si>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</si>
  <si>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</si>
  <si>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</si>
  <si>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</si>
  <si>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</si>
  <si>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</si>
  <si>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</si>
  <si>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</si>
  <si>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</si>
  <si>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</si>
  <si>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</si>
  <si>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</si>
  <si>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</si>
  <si>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</si>
  <si>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</si>
  <si>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</si>
  <si>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</si>
  <si>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</si>
  <si>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</si>
  <si>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</si>
  <si>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</si>
  <si>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</si>
  <si>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</si>
  <si>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</si>
  <si>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</si>
  <si>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</si>
  <si>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</si>
  <si>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</si>
  <si>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</si>
  <si>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</si>
  <si>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</si>
  <si>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</si>
  <si>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</si>
  <si>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</si>
  <si>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</si>
  <si>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</si>
  <si>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</si>
  <si>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</si>
  <si>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</si>
  <si>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</si>
  <si>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</si>
  <si>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</si>
  <si>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</si>
  <si>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</si>
  <si>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</si>
  <si>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</si>
  <si>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</si>
  <si>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</si>
  <si>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</si>
  <si>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</si>
  <si>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</si>
  <si>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</si>
  <si>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</si>
  <si>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</si>
  <si>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</si>
  <si>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</si>
  <si>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</si>
  <si>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</si>
  <si>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</si>
  <si>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</si>
  <si>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</si>
  <si>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</si>
  <si>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</si>
  <si>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</si>
  <si>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</si>
  <si>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</si>
  <si>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</si>
  <si>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</si>
  <si>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</si>
  <si>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</si>
  <si>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</si>
  <si>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</si>
  <si>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</si>
  <si>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</si>
  <si>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</si>
  <si>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</si>
  <si>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</si>
  <si>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</si>
  <si>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</si>
  <si>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</si>
  <si>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</si>
  <si>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</si>
  <si>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</si>
  <si>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</si>
  <si>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</si>
  <si>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</si>
  <si>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</si>
  <si>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</si>
  <si>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</si>
  <si>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</si>
  <si>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</si>
  <si>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</si>
  <si>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</si>
  <si>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</si>
  <si>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</si>
  <si>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</si>
  <si>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</si>
  <si>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</si>
  <si>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</si>
  <si>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</si>
  <si>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</si>
  <si>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</si>
  <si>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</si>
  <si>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</si>
  <si>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</si>
  <si>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</si>
  <si>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</si>
  <si>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</si>
  <si>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</si>
  <si>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</si>
  <si>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</si>
  <si>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</si>
  <si>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</si>
  <si>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</si>
  <si>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</si>
  <si>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</si>
  <si>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</si>
  <si>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</si>
  <si>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</si>
  <si>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</si>
  <si>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</si>
  <si>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</si>
  <si>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</si>
  <si>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</si>
  <si>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</si>
  <si>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</si>
  <si>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</si>
  <si>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</si>
  <si>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</si>
  <si>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</si>
  <si>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</si>
  <si>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</si>
  <si>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</si>
  <si>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</si>
  <si>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</si>
  <si>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</si>
  <si>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</si>
  <si>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</si>
  <si>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</si>
  <si>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</si>
  <si>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</si>
  <si>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</si>
  <si>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</si>
  <si>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</si>
  <si>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</si>
  <si>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</si>
  <si>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</si>
  <si>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</si>
  <si>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</si>
  <si>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</si>
  <si>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</si>
  <si>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</si>
  <si>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</si>
  <si>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</si>
  <si>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</si>
  <si>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</si>
  <si>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</si>
  <si>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</si>
  <si>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</si>
  <si>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</si>
  <si>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</si>
  <si>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</si>
  <si>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</si>
  <si>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</si>
  <si>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</si>
  <si>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</si>
  <si>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</si>
  <si>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</si>
  <si>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</si>
  <si>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</si>
  <si>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</si>
  <si>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</si>
  <si>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</si>
  <si>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</si>
  <si>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</si>
  <si>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</si>
  <si>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</si>
  <si>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</si>
  <si>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</si>
  <si>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</si>
  <si>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</si>
  <si>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</si>
  <si>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</si>
  <si>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</si>
  <si>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</si>
  <si>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</si>
  <si>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</si>
  <si>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</si>
  <si>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</si>
  <si>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</si>
  <si>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</si>
  <si>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</si>
  <si>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</si>
  <si>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</si>
  <si>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</si>
  <si>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</si>
  <si>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</si>
  <si>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</si>
  <si>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</si>
  <si>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</si>
  <si>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</si>
  <si>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</si>
  <si>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</si>
  <si>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</si>
  <si>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</si>
  <si>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</si>
  <si>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</si>
  <si>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</si>
  <si>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</si>
  <si>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</si>
  <si>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</si>
  <si>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</si>
  <si>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</si>
  <si>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</si>
  <si>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</si>
  <si>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</si>
  <si>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</si>
  <si>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</si>
  <si>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</si>
  <si>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</si>
  <si>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</si>
  <si>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</si>
  <si>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</si>
  <si>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</si>
  <si>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</si>
  <si>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</si>
  <si>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</si>
  <si>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</si>
  <si>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</si>
  <si>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</si>
  <si>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</si>
  <si>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</si>
  <si>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</si>
  <si>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</si>
  <si>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</si>
  <si>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</si>
  <si>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</si>
  <si>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</si>
  <si>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</si>
  <si>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</si>
  <si>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</si>
  <si>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</si>
  <si>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</si>
  <si>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</si>
  <si>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</si>
  <si>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</si>
  <si>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</si>
  <si>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</si>
  <si>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</si>
  <si>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</si>
  <si>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</si>
  <si>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</si>
  <si>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</si>
  <si>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</si>
  <si>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</si>
  <si>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</si>
  <si>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</si>
  <si>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</si>
  <si>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</si>
  <si>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</si>
  <si>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</si>
  <si>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</si>
  <si>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</si>
  <si>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</si>
  <si>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</si>
  <si>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</si>
  <si>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</si>
  <si>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</si>
  <si>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</si>
  <si>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</si>
  <si>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</si>
  <si>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</si>
  <si>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</si>
  <si>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</si>
  <si>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</si>
  <si>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</si>
  <si>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</si>
  <si>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</si>
  <si>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</si>
  <si>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</si>
  <si>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</si>
  <si>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</si>
  <si>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</si>
  <si>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</si>
  <si>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</si>
  <si>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</si>
  <si>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</si>
  <si>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</si>
  <si>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</si>
  <si>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</si>
  <si>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</si>
  <si>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</si>
  <si>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</si>
  <si>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</si>
  <si>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</si>
  <si>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</si>
  <si>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</si>
  <si>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</si>
  <si>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</si>
  <si>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</si>
  <si>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</si>
  <si>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</si>
  <si>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</si>
  <si>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</si>
  <si>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</si>
  <si>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</si>
  <si>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</si>
  <si>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</si>
  <si>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</si>
  <si>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</si>
  <si>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</si>
  <si>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</si>
  <si>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</si>
  <si>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</si>
  <si>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</si>
  <si>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</si>
  <si>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</si>
  <si>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</si>
  <si>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</si>
  <si>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</si>
  <si>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</si>
  <si>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</si>
  <si>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</si>
  <si>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</si>
  <si>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</si>
  <si>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</si>
  <si>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</si>
  <si>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</si>
  <si>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</si>
  <si>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</si>
  <si>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</si>
  <si>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</si>
  <si>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</si>
  <si>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</si>
  <si>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</si>
  <si>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</si>
  <si>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</si>
  <si>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</si>
  <si>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</si>
  <si>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</si>
  <si>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</si>
  <si>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</si>
  <si>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</si>
  <si>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</si>
  <si>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</si>
  <si>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</si>
  <si>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</si>
  <si>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</si>
  <si>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</si>
  <si>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</si>
  <si>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</si>
  <si>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</si>
  <si>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</si>
  <si>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</si>
  <si>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</si>
  <si>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</si>
  <si>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</si>
  <si>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</si>
  <si>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</si>
  <si>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</si>
  <si>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</si>
  <si>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</si>
  <si>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</si>
  <si>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</si>
  <si>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</si>
  <si>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</si>
  <si>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</si>
  <si>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</si>
  <si>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</si>
  <si>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</si>
  <si>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</si>
  <si>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</si>
  <si>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</si>
  <si>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</si>
  <si>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</si>
  <si>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</si>
  <si>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</si>
  <si>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</si>
  <si>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</si>
  <si>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</si>
  <si>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</si>
  <si>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</si>
  <si>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</si>
  <si>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</si>
  <si>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</si>
  <si>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</si>
  <si>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</si>
  <si>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</si>
  <si>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</si>
  <si>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</si>
  <si>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</si>
  <si>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</si>
  <si>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</si>
  <si>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</si>
  <si>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</si>
  <si>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</si>
  <si>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</si>
  <si>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</si>
  <si>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</si>
  <si>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</si>
  <si>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</si>
  <si>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</si>
  <si>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</si>
  <si>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</si>
  <si>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</si>
  <si>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</si>
  <si>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</si>
  <si>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</si>
  <si>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</si>
  <si>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</si>
  <si>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</si>
  <si>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</si>
  <si>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</si>
  <si>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</si>
  <si>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</si>
  <si>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</si>
  <si>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</si>
  <si>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</si>
  <si>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</si>
  <si>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</si>
  <si>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</si>
  <si>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</si>
  <si>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</si>
  <si>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</si>
  <si>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</si>
  <si>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</si>
  <si>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</si>
  <si>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</si>
  <si>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</si>
  <si>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</si>
  <si>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</si>
  <si>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</si>
  <si>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</si>
  <si>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</si>
  <si>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</si>
  <si>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</si>
  <si>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</si>
  <si>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</si>
  <si>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</si>
  <si>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</si>
  <si>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</si>
  <si>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</si>
  <si>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</si>
  <si>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</si>
  <si>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</si>
  <si>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</si>
  <si>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</si>
  <si>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</si>
  <si>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</si>
  <si>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</si>
  <si>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</si>
  <si>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</si>
  <si>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</si>
  <si>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</si>
  <si>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</si>
  <si>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</si>
  <si>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</si>
  <si>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</si>
  <si>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</si>
  <si>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</si>
  <si>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</si>
  <si>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</si>
  <si>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</si>
  <si>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</si>
  <si>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</si>
  <si>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</si>
  <si>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</si>
  <si>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</si>
  <si>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</si>
  <si>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</si>
  <si>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</si>
  <si>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</si>
  <si>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</si>
  <si>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</si>
  <si>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</si>
  <si>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</si>
  <si>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</si>
  <si>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</si>
  <si>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</si>
  <si>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</si>
  <si>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</si>
  <si>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</si>
  <si>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</si>
  <si>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</si>
  <si>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</si>
  <si>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</si>
  <si>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</si>
  <si>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</si>
  <si>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</si>
  <si>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</si>
  <si>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</si>
  <si>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</si>
  <si>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</si>
  <si>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</si>
  <si>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</si>
  <si>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</si>
  <si>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</si>
  <si>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</si>
  <si>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</si>
  <si>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</si>
  <si>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</si>
  <si>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</si>
  <si>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</si>
  <si>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</si>
  <si>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</si>
  <si>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</si>
  <si>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</si>
  <si>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</si>
  <si>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</si>
  <si>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</si>
  <si>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</si>
  <si>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</si>
  <si>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</si>
  <si>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</si>
  <si>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</si>
  <si>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</si>
  <si>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</si>
  <si>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</si>
  <si>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</si>
  <si>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</si>
  <si>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</si>
  <si>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</si>
  <si>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</si>
  <si>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</si>
  <si>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</si>
  <si>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</si>
  <si>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</si>
  <si>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</si>
  <si>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</si>
  <si>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</si>
  <si>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</si>
  <si>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</si>
  <si>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</si>
  <si>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</si>
  <si>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</si>
  <si>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</si>
  <si>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</si>
  <si>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</si>
  <si>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</si>
  <si>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</si>
  <si>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</si>
  <si>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</si>
  <si>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</si>
  <si>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</si>
  <si>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</si>
  <si>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</si>
  <si>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</si>
  <si>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</si>
  <si>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</si>
  <si>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</si>
  <si>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</si>
  <si>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</si>
  <si>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</si>
  <si>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</si>
  <si>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</si>
  <si>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</si>
  <si>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</si>
  <si>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</si>
  <si>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</si>
  <si>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</si>
  <si>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</si>
  <si>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</si>
  <si>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</si>
  <si>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</si>
  <si>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</si>
  <si>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</si>
  <si>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</si>
  <si>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</si>
  <si>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</si>
  <si>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</si>
  <si>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</si>
  <si>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</si>
  <si>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</si>
  <si>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</si>
  <si>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</si>
  <si>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</si>
  <si>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</si>
  <si>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</si>
  <si>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</si>
  <si>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</si>
  <si>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</si>
  <si>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</si>
  <si>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</si>
  <si>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</si>
  <si>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</si>
  <si>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</si>
  <si>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</si>
  <si>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</si>
  <si>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</si>
  <si>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</si>
  <si>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</si>
  <si>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</si>
  <si>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</si>
  <si>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</si>
  <si>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</si>
  <si>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</si>
  <si>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</si>
  <si>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</si>
  <si>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</si>
  <si>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</si>
  <si>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</si>
  <si>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</si>
  <si>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</si>
  <si>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</si>
  <si>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</si>
  <si>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</si>
  <si>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</si>
  <si>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</si>
  <si>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</si>
  <si>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</si>
  <si>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</si>
  <si>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</si>
  <si>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</si>
  <si>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</si>
  <si>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</si>
  <si>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</si>
  <si>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</si>
  <si>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</si>
  <si>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</si>
  <si>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</si>
  <si>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</si>
  <si>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</si>
  <si>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</si>
  <si>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</si>
  <si>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</si>
  <si>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</si>
  <si>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</si>
  <si>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</si>
  <si>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</si>
  <si>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</si>
  <si>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</si>
  <si>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</si>
  <si>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</si>
  <si>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</si>
  <si>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</si>
  <si>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</si>
  <si>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</si>
  <si>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</si>
  <si>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</si>
  <si>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</si>
  <si>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</si>
  <si>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</si>
  <si>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</si>
  <si>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</si>
  <si>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</si>
  <si>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</si>
  <si>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</si>
  <si>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</si>
  <si>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</si>
  <si>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</si>
  <si>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</si>
  <si>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</si>
  <si>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</si>
  <si>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</si>
  <si>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</si>
  <si>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</si>
  <si>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</si>
  <si>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</si>
  <si>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</si>
  <si>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</si>
  <si>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</si>
  <si>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</si>
  <si>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</si>
  <si>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</si>
  <si>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</si>
  <si>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</si>
  <si>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</si>
  <si>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</si>
  <si>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</si>
  <si>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</si>
  <si>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</si>
  <si>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</si>
  <si>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</si>
  <si>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</si>
  <si>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</si>
  <si>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</si>
  <si>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</si>
  <si>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</si>
  <si>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</si>
  <si>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</si>
  <si>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</si>
  <si>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</si>
  <si>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</si>
  <si>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</si>
  <si>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</si>
  <si>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</si>
  <si>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</si>
  <si>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</si>
  <si>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</si>
  <si>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</si>
  <si>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</si>
  <si>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</si>
  <si>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</si>
  <si>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</si>
  <si>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</si>
  <si>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</si>
  <si>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</si>
  <si>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</si>
  <si>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</si>
  <si>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</si>
  <si>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</si>
  <si>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</si>
  <si>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</si>
  <si>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</si>
  <si>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</si>
  <si>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</si>
  <si>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</si>
  <si>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</si>
  <si>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</si>
  <si>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</si>
  <si>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</si>
  <si>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</si>
  <si>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</si>
  <si>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</si>
  <si>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</si>
  <si>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</si>
  <si>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</si>
  <si>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</si>
  <si>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</si>
  <si>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</si>
  <si>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</si>
  <si>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</si>
  <si>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</si>
  <si>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</si>
  <si>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</si>
  <si>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</si>
  <si>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</si>
  <si>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</si>
  <si>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</si>
  <si>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</si>
  <si>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</si>
  <si>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</si>
  <si>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</si>
  <si>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</si>
  <si>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</si>
  <si>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</si>
  <si>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</si>
  <si>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</si>
  <si>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</si>
  <si>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</si>
  <si>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</si>
  <si>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</si>
  <si>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</si>
  <si>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</si>
  <si>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</si>
  <si>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</si>
  <si>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</si>
  <si>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</si>
  <si>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</si>
  <si>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</si>
  <si>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</si>
  <si>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</si>
  <si>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</si>
  <si>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</si>
  <si>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</si>
  <si>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</si>
  <si>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</si>
  <si>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</si>
  <si>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</si>
  <si>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</si>
  <si>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</si>
  <si>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</si>
  <si>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</si>
  <si>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</si>
  <si>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</si>
  <si>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</si>
  <si>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</si>
  <si>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</si>
  <si>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</si>
  <si>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</si>
  <si>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</si>
  <si>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</si>
  <si>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</si>
  <si>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</si>
  <si>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</si>
  <si>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</si>
  <si>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</si>
  <si>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</si>
  <si>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</si>
  <si>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</si>
  <si>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</si>
  <si>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</si>
  <si>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</si>
  <si>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</si>
  <si>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</si>
  <si>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</si>
  <si>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</si>
  <si>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</si>
  <si>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</si>
  <si>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</si>
  <si>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</si>
  <si>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</si>
  <si>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</si>
  <si>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</si>
  <si>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</si>
  <si>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</si>
  <si>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</si>
  <si>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</si>
  <si>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</si>
  <si>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</si>
  <si>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</si>
  <si>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</si>
  <si>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</si>
  <si>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</si>
  <si>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</si>
  <si>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</si>
  <si>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</si>
  <si>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</si>
  <si>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</si>
  <si>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</si>
  <si>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</si>
  <si>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</si>
  <si>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</si>
  <si>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</si>
  <si>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</si>
  <si>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</si>
  <si>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</si>
  <si>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</si>
  <si>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</si>
  <si>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</si>
  <si>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</si>
  <si>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</si>
  <si>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</si>
  <si>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</si>
  <si>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</si>
  <si>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</si>
  <si>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</si>
  <si>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</si>
  <si>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</si>
  <si>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</si>
  <si>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</si>
  <si>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</si>
  <si>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</si>
  <si>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</si>
  <si>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</si>
  <si>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</si>
  <si>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</si>
  <si>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</si>
  <si>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</si>
  <si>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</si>
  <si>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</si>
  <si>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</si>
  <si>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</si>
  <si>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</si>
  <si>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</si>
  <si>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</si>
  <si>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</si>
  <si>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</si>
  <si>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</si>
  <si>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</si>
  <si>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</si>
  <si>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</si>
  <si>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</si>
  <si>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</si>
  <si>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</si>
  <si>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</si>
  <si>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</si>
  <si>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</si>
  <si>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</si>
  <si>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</si>
  <si>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</si>
  <si>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</si>
  <si>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</si>
  <si>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</si>
  <si>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</si>
  <si>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</si>
  <si>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</si>
  <si>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</si>
  <si>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</si>
  <si>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</si>
  <si>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</si>
  <si>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</si>
  <si>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</si>
  <si>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</si>
  <si>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</si>
  <si>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</si>
  <si>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</si>
  <si>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</si>
  <si>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</si>
  <si>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</si>
  <si>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</si>
  <si>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</si>
  <si>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</si>
  <si>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</si>
  <si>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</si>
  <si>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</si>
  <si>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</si>
  <si>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</si>
  <si>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</si>
  <si>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</si>
  <si>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</si>
  <si>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</si>
  <si>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</si>
  <si>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</si>
  <si>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</si>
  <si>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</si>
  <si>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</si>
  <si>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</si>
  <si>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</si>
  <si>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</si>
  <si>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</si>
  <si>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</si>
  <si>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</si>
  <si>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</si>
  <si>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</si>
  <si>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</si>
  <si>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</si>
  <si>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</si>
  <si>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</si>
  <si>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</si>
  <si>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</si>
  <si>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</si>
  <si>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</si>
  <si>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</si>
  <si>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</si>
  <si>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</si>
  <si>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</si>
  <si>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</si>
  <si>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</si>
  <si>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</si>
  <si>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</si>
  <si>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</si>
  <si>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</si>
  <si>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</si>
  <si>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</si>
  <si>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</si>
  <si>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</si>
  <si>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</si>
  <si>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</si>
  <si>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</si>
  <si>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</si>
  <si>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</si>
  <si>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</si>
  <si>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</si>
  <si>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</si>
  <si>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</si>
  <si>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</si>
  <si>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</si>
  <si>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</si>
  <si>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</si>
  <si>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</si>
  <si>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</si>
  <si>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</si>
  <si>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</si>
  <si>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</si>
  <si>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</si>
  <si>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</si>
  <si>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</si>
  <si>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</si>
  <si>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</si>
  <si>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</si>
  <si>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</si>
  <si>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</si>
  <si>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</si>
  <si>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</si>
  <si>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</si>
  <si>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</si>
  <si>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</si>
  <si>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</si>
  <si>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</si>
  <si>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</si>
  <si>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</si>
  <si>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</si>
  <si>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</si>
  <si>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</si>
  <si>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</si>
  <si>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</si>
  <si>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</si>
  <si>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</si>
  <si>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</si>
  <si>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</si>
  <si>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</si>
  <si>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</si>
  <si>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</si>
  <si>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</si>
  <si>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</si>
  <si>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</si>
  <si>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</si>
  <si>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</si>
  <si>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</si>
  <si>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</si>
  <si>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</si>
  <si>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</si>
  <si>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</si>
  <si>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</si>
  <si>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</si>
  <si>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</si>
  <si>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</si>
  <si>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</si>
  <si>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</si>
  <si>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</si>
  <si>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</si>
  <si>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</si>
  <si>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</si>
  <si>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</si>
  <si>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</si>
  <si>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</si>
  <si>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</si>
  <si>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</si>
  <si>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</si>
  <si>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</si>
  <si>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</si>
  <si>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</si>
  <si>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</si>
  <si>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</si>
  <si>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</si>
  <si>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</si>
  <si>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</si>
  <si>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</si>
  <si>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</si>
  <si>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</si>
  <si>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</si>
  <si>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</si>
  <si>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</si>
  <si>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</si>
  <si>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</si>
  <si>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</si>
  <si>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</si>
  <si>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</si>
  <si>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</si>
  <si>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</si>
  <si>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</si>
  <si>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</si>
  <si>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</si>
  <si>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</si>
  <si>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</si>
  <si>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</si>
  <si>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</si>
  <si>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</si>
  <si>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</si>
  <si>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</si>
  <si>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</si>
  <si>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</si>
  <si>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</si>
  <si>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</si>
  <si>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</si>
  <si>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</si>
  <si>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</si>
  <si>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</si>
  <si>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</si>
  <si>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</si>
  <si>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</si>
  <si>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</si>
  <si>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</si>
  <si>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</si>
  <si>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</si>
  <si>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</si>
  <si>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</si>
  <si>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</si>
  <si>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</si>
  <si>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</si>
  <si>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</si>
  <si>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</si>
  <si>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</si>
  <si>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</si>
  <si>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</si>
  <si>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</si>
  <si>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</si>
  <si>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</si>
  <si>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</si>
  <si>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</si>
  <si>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</si>
  <si>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</si>
  <si>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</si>
  <si>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</si>
  <si>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</si>
  <si>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</si>
  <si>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</si>
  <si>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</si>
  <si>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</si>
  <si>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</si>
  <si>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</si>
  <si>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</si>
  <si>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</si>
  <si>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</si>
  <si>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</si>
  <si>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</si>
  <si>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</si>
  <si>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</si>
  <si>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</si>
  <si>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</si>
  <si>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</si>
  <si>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</si>
  <si>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</si>
  <si>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</si>
  <si>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</si>
  <si>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</si>
  <si>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</si>
  <si>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</si>
  <si>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</si>
  <si>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</si>
  <si>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</si>
  <si>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</si>
  <si>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</si>
  <si>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</si>
  <si>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</si>
  <si>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</si>
  <si>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</si>
  <si>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</si>
  <si>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</si>
  <si>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</si>
  <si>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</si>
  <si>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</si>
  <si>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</si>
  <si>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</si>
  <si>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</si>
  <si>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</si>
  <si>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</si>
  <si>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</si>
  <si>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</si>
  <si>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</si>
  <si>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</si>
  <si>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</si>
  <si>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</si>
  <si>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</si>
  <si>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</si>
  <si>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</si>
  <si>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</si>
  <si>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</si>
  <si>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</si>
  <si>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</si>
  <si>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</si>
  <si>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</si>
  <si>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</si>
  <si>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</si>
  <si>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</si>
  <si>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</si>
  <si>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</si>
  <si>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</si>
  <si>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</si>
  <si>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</si>
  <si>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</si>
  <si>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</si>
  <si>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</si>
  <si>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</si>
  <si>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</si>
  <si>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</si>
  <si>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</si>
  <si>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</si>
  <si>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</si>
  <si>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</si>
  <si>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</si>
  <si>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</si>
  <si>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</si>
  <si>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</si>
  <si>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</si>
  <si>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</si>
  <si>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</si>
  <si>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</si>
  <si>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</si>
  <si>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</si>
  <si>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</si>
  <si>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</si>
  <si>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</si>
  <si>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</si>
  <si>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</si>
  <si>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</si>
  <si>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</si>
  <si>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</si>
  <si>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</si>
  <si>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</si>
  <si>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</si>
  <si>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</si>
  <si>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</si>
  <si>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</si>
  <si>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</si>
  <si>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</si>
  <si>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</si>
  <si>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</si>
  <si>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</si>
  <si>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</si>
  <si>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</si>
  <si>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</si>
  <si>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</si>
  <si>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</si>
  <si>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</si>
  <si>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</si>
  <si>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</si>
  <si>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</si>
  <si>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</si>
  <si>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</si>
  <si>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</si>
  <si>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</si>
  <si>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</si>
  <si>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</si>
  <si>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</si>
  <si>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</si>
  <si>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</si>
  <si>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</si>
  <si>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</si>
  <si>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</si>
  <si>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</si>
  <si>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</si>
  <si>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</si>
  <si>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</si>
  <si>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</si>
  <si>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</si>
  <si>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</si>
  <si>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</si>
  <si>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</si>
  <si>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</si>
  <si>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</si>
  <si>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</si>
  <si>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</si>
  <si>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</si>
  <si>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</si>
  <si>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</si>
  <si>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</si>
  <si>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</si>
  <si>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</si>
  <si>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</si>
  <si>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</si>
  <si>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</si>
  <si>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</si>
  <si>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</si>
  <si>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</si>
  <si>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</si>
  <si>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</si>
  <si>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</si>
  <si>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</si>
  <si>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</si>
  <si>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</si>
  <si>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</si>
  <si>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</si>
  <si>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</si>
  <si>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</si>
  <si>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</si>
  <si>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</si>
  <si>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</si>
  <si>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</si>
  <si>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</si>
  <si>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</si>
  <si>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</si>
  <si>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</si>
  <si>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</si>
  <si>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</si>
  <si>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</si>
  <si>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</si>
  <si>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</si>
  <si>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</si>
  <si>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</si>
  <si>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</si>
  <si>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</si>
  <si>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</si>
  <si>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</si>
  <si>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</si>
  <si>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</si>
  <si>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</si>
  <si>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</si>
  <si>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</si>
  <si>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</si>
  <si>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</si>
  <si>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</si>
  <si>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</si>
  <si>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</si>
  <si>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</si>
  <si>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</si>
  <si>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</si>
  <si>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</si>
  <si>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</si>
  <si>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</si>
  <si>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</si>
  <si>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</si>
  <si>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</si>
  <si>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</si>
  <si>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</si>
  <si>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</si>
  <si>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</si>
  <si>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</si>
  <si>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</si>
  <si>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</si>
  <si>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</si>
  <si>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</si>
  <si>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</si>
  <si>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</si>
  <si>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</si>
  <si>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</si>
  <si>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</si>
  <si>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</si>
  <si>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</si>
  <si>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</si>
  <si>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</si>
  <si>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</si>
  <si>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</si>
  <si>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</si>
  <si>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</si>
  <si>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</si>
  <si>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</si>
  <si>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</si>
  <si>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</si>
  <si>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</si>
  <si>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</si>
  <si>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</si>
  <si>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</si>
  <si>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</si>
  <si>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</si>
  <si>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</si>
  <si>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</si>
  <si>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</si>
  <si>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</si>
  <si>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</si>
  <si>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</si>
  <si>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</si>
  <si>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</si>
  <si>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</si>
  <si>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</si>
  <si>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</si>
  <si>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</si>
  <si>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</si>
  <si>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</si>
  <si>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</si>
  <si>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</si>
  <si>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</si>
  <si>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</si>
  <si>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</si>
  <si>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</si>
  <si>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</si>
  <si>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</si>
  <si>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</si>
  <si>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</si>
  <si>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</si>
  <si>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</si>
  <si>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</si>
  <si>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</si>
  <si>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</si>
  <si>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</si>
  <si>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</si>
  <si>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</si>
  <si>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</si>
  <si>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</si>
  <si>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</si>
  <si>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</si>
  <si>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</si>
  <si>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</si>
  <si>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</si>
  <si>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</si>
  <si>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</si>
  <si>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</si>
  <si>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</si>
  <si>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</si>
  <si>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</si>
  <si>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</si>
  <si>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</si>
  <si>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</si>
  <si>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</si>
  <si>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</si>
  <si>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</si>
  <si>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</si>
  <si>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</si>
  <si>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</si>
  <si>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</si>
  <si>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</si>
  <si>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</si>
  <si>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</si>
  <si>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</si>
  <si>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</si>
  <si>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</si>
  <si>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</si>
  <si>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</si>
  <si>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</si>
  <si>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</si>
  <si>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</si>
  <si>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</si>
  <si>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</si>
  <si>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</si>
  <si>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</si>
  <si>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</si>
  <si>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</si>
  <si>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</si>
  <si>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</si>
  <si>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</si>
  <si>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</si>
  <si>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</si>
  <si>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</si>
  <si>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</si>
  <si>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</si>
  <si>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</si>
  <si>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</si>
  <si>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</si>
  <si>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</si>
  <si>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</si>
  <si>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</si>
  <si>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</si>
  <si>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</si>
  <si>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</si>
  <si>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</si>
  <si>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</si>
  <si>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</si>
  <si>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</si>
  <si>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</si>
  <si>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</si>
  <si>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</si>
  <si>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</si>
  <si>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</si>
  <si>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</si>
  <si>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</si>
  <si>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</si>
  <si>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</si>
  <si>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</si>
  <si>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</si>
  <si>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</si>
  <si>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</si>
  <si>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</si>
  <si>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</si>
  <si>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</si>
  <si>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</si>
  <si>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</si>
  <si>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</si>
  <si>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</si>
  <si>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</si>
  <si>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</si>
  <si>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</si>
  <si>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</si>
  <si>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</si>
  <si>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</si>
  <si>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</si>
  <si>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</si>
  <si>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</si>
  <si>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</si>
  <si>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</si>
  <si>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</si>
  <si>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</si>
  <si>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</si>
  <si>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</si>
  <si>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</si>
  <si>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</si>
  <si>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</si>
  <si>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</si>
  <si>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</si>
  <si>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</si>
  <si>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</si>
  <si>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</si>
  <si>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</si>
  <si>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</si>
  <si>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</si>
  <si>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</si>
  <si>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</si>
  <si>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</si>
  <si>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</si>
  <si>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</si>
  <si>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</si>
  <si>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</si>
  <si>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</si>
  <si>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</si>
  <si>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</si>
  <si>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</si>
  <si>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</si>
  <si>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</si>
  <si>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</si>
  <si>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</si>
  <si>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</si>
  <si>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</si>
  <si>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</si>
  <si>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</si>
  <si>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</si>
  <si>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</si>
  <si>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</si>
  <si>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</si>
  <si>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</si>
  <si>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</si>
  <si>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</si>
  <si>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</si>
  <si>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</si>
  <si>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</si>
  <si>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</si>
  <si>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</si>
  <si>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</si>
  <si>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</si>
  <si>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</si>
  <si>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</si>
  <si>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</si>
  <si>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</si>
  <si>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</si>
  <si>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</si>
  <si>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</si>
  <si>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</si>
  <si>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</si>
  <si>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</si>
  <si>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</si>
  <si>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</si>
  <si>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</si>
  <si>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</si>
  <si>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</si>
  <si>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</si>
  <si>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</si>
  <si>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</si>
  <si>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</si>
  <si>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</si>
  <si>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</si>
  <si>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</si>
  <si>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</si>
  <si>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</si>
  <si>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</si>
  <si>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</si>
  <si>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</si>
  <si>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</si>
  <si>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</si>
  <si>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</si>
  <si>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</si>
  <si>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</si>
  <si>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</si>
  <si>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</si>
  <si>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</si>
  <si>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</si>
  <si>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</si>
  <si>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</si>
  <si>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</si>
  <si>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</si>
  <si>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</si>
  <si>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</si>
  <si>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</si>
  <si>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</si>
  <si>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</si>
  <si>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</si>
  <si>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</si>
  <si>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</si>
  <si>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</si>
  <si>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</si>
  <si>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</si>
  <si>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</si>
  <si>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</si>
  <si>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</si>
  <si>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</si>
  <si>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</si>
  <si>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</si>
  <si>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</si>
  <si>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</si>
  <si>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</si>
  <si>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</si>
  <si>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</si>
  <si>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</si>
  <si>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</si>
  <si>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</si>
  <si>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</si>
  <si>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</si>
  <si>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</si>
  <si>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</si>
  <si>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</si>
  <si>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</si>
  <si>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</si>
  <si>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</si>
  <si>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</si>
  <si>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</si>
  <si>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</si>
  <si>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</si>
  <si>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</si>
  <si>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</si>
  <si>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</si>
  <si>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</si>
  <si>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</si>
  <si>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</si>
  <si>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</si>
  <si>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</si>
  <si>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</si>
  <si>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</si>
  <si>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</si>
  <si>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</si>
  <si>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</si>
  <si>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</si>
  <si>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</si>
  <si>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</si>
  <si>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</si>
  <si>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</si>
  <si>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</si>
  <si>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</si>
  <si>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</si>
  <si>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</si>
  <si>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</si>
  <si>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</si>
  <si>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</si>
  <si>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</si>
  <si>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</si>
  <si>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</si>
  <si>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</si>
  <si>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</si>
  <si>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</si>
  <si>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</si>
  <si>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</si>
  <si>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</si>
  <si>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</si>
  <si>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</si>
  <si>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</si>
  <si>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</si>
  <si>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</si>
  <si>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</si>
  <si>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</si>
  <si>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</si>
  <si>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</si>
  <si>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</si>
  <si>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</si>
  <si>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</si>
  <si>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</si>
  <si>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</si>
  <si>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</si>
  <si>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</si>
  <si>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</si>
  <si>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</si>
  <si>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</si>
  <si>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</si>
  <si>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</si>
  <si>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</si>
  <si>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</si>
  <si>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</si>
  <si>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</si>
  <si>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</si>
  <si>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</si>
  <si>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</si>
  <si>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</si>
  <si>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</si>
  <si>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</si>
  <si>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</si>
  <si>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</si>
  <si>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</si>
  <si>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</si>
  <si>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</si>
  <si>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</si>
  <si>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</si>
  <si>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</si>
  <si>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</si>
  <si>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</si>
  <si>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</si>
  <si>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</si>
  <si>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</si>
  <si>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</si>
  <si>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</si>
  <si>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</si>
  <si>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</si>
  <si>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</si>
  <si>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</si>
  <si>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</si>
  <si>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</si>
  <si>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</si>
  <si>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</si>
  <si>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</si>
  <si>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</si>
  <si>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</si>
  <si>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</si>
  <si>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</si>
  <si>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</si>
  <si>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</si>
  <si>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</si>
  <si>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</si>
  <si>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</si>
  <si>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</si>
  <si>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</si>
  <si>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</si>
  <si>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</si>
  <si>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</si>
  <si>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</si>
  <si>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</si>
  <si>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</si>
  <si>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</si>
  <si>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</si>
  <si>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</si>
  <si>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</si>
  <si>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</si>
  <si>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</si>
  <si>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</si>
  <si>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</si>
  <si>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</si>
  <si>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</si>
  <si>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</si>
  <si>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</si>
  <si>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</si>
  <si>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</si>
  <si>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</si>
  <si>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</si>
  <si>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</si>
  <si>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</si>
  <si>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</si>
  <si>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</si>
  <si>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</si>
  <si>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</si>
  <si>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</si>
  <si>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</si>
  <si>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</si>
  <si>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</si>
  <si>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</si>
  <si>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</si>
  <si>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</si>
  <si>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</si>
  <si>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</si>
  <si>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</si>
  <si>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</si>
  <si>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</si>
  <si>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</si>
  <si>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</si>
  <si>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</si>
  <si>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</si>
  <si>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</si>
  <si>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</si>
  <si>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</si>
  <si>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</si>
  <si>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</si>
  <si>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</si>
  <si>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</si>
  <si>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</si>
  <si>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</si>
  <si>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</si>
  <si>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</si>
  <si>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</si>
  <si>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</si>
  <si>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</si>
  <si>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</si>
  <si>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</si>
  <si>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</si>
  <si>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</si>
  <si>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</si>
  <si>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</si>
  <si>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</si>
  <si>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</si>
  <si>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</si>
  <si>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</si>
  <si>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</si>
  <si>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</si>
  <si>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</si>
  <si>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</si>
  <si>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</si>
  <si>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</si>
  <si>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</si>
  <si>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</si>
  <si>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</si>
  <si>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</si>
  <si>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</si>
  <si>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</si>
  <si>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</si>
  <si>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</si>
  <si>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</si>
  <si>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</si>
  <si>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</si>
  <si>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</si>
  <si>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</si>
  <si>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</si>
  <si>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</si>
  <si>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</si>
  <si>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</si>
  <si>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</si>
  <si>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</si>
  <si>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</si>
  <si>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</si>
  <si>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</si>
  <si>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</si>
  <si>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</si>
  <si>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</si>
  <si>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</si>
  <si>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</si>
  <si>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</si>
  <si>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</si>
  <si>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</si>
  <si>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</si>
  <si>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</si>
  <si>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</si>
  <si>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</si>
  <si>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</si>
  <si>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</si>
  <si>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</si>
  <si>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</si>
  <si>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</si>
  <si>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</si>
  <si>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</si>
  <si>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</si>
  <si>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</si>
  <si>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</si>
  <si>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</si>
  <si>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</si>
  <si>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</si>
  <si>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</si>
  <si>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</si>
  <si>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</si>
  <si>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</si>
  <si>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</si>
  <si>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</si>
  <si>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</si>
  <si>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</si>
  <si>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</si>
  <si>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</si>
  <si>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</si>
  <si>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</si>
  <si>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</si>
  <si>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</si>
  <si>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</si>
  <si>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</si>
  <si>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</si>
  <si>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</si>
  <si>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</si>
  <si>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</si>
  <si>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</si>
  <si>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</si>
  <si>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</si>
  <si>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</si>
  <si>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</si>
  <si>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</si>
  <si>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</si>
  <si>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</si>
  <si>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</si>
  <si>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</si>
  <si>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</si>
  <si>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</si>
  <si>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</si>
  <si>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</si>
  <si>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</si>
  <si>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</si>
  <si>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</si>
  <si>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</si>
  <si>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</si>
  <si>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</si>
  <si>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</si>
  <si>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</si>
  <si>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</si>
  <si>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</si>
  <si>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</si>
  <si>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</si>
  <si>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</si>
  <si>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</si>
  <si>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</si>
  <si>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</si>
  <si>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</si>
  <si>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</si>
  <si>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</si>
  <si>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</si>
  <si>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</si>
  <si>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</si>
  <si>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</si>
  <si>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</si>
  <si>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</si>
  <si>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</si>
  <si>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</si>
  <si>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</si>
  <si>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</si>
  <si>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</si>
  <si>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</si>
  <si>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</si>
  <si>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</si>
  <si>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</si>
  <si>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</si>
  <si>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</si>
  <si>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</si>
  <si>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</si>
  <si>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</si>
  <si>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</si>
  <si>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</si>
  <si>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</si>
  <si>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</si>
  <si>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</si>
  <si>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</si>
  <si>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</si>
  <si>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</si>
  <si>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</si>
  <si>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</si>
  <si>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</si>
  <si>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</si>
  <si>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</si>
  <si>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</si>
  <si>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</si>
  <si>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</si>
  <si>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</si>
  <si>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</si>
  <si>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</si>
  <si>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</si>
  <si>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</si>
  <si>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</si>
  <si>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</si>
  <si>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</si>
  <si>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</si>
  <si>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</si>
  <si>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</si>
  <si>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</si>
  <si>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</si>
  <si>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</si>
  <si>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</si>
  <si>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</si>
  <si>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</si>
  <si>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</si>
  <si>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</si>
  <si>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</si>
  <si>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</si>
  <si>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</si>
  <si>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</si>
  <si>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</si>
  <si>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</si>
  <si>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</si>
  <si>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</si>
  <si>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</si>
  <si>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</si>
  <si>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</si>
  <si>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</si>
  <si>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</si>
  <si>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</si>
  <si>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</si>
  <si>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</si>
  <si>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</si>
  <si>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</si>
  <si>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</si>
  <si>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</si>
  <si>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</si>
  <si>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</si>
  <si>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</si>
  <si>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</si>
  <si>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</si>
  <si>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</si>
  <si>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</si>
  <si>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</si>
  <si>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</si>
  <si>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</si>
  <si>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</si>
  <si>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</si>
  <si>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</si>
  <si>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</si>
  <si>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</si>
  <si>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</si>
  <si>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</si>
  <si>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</si>
  <si>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</si>
  <si>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</si>
  <si>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</si>
  <si>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</si>
  <si>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</si>
  <si>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</si>
  <si>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</si>
  <si>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</si>
  <si>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</si>
  <si>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</si>
  <si>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</si>
  <si>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</si>
  <si>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</si>
  <si>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</si>
  <si>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</si>
  <si>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</si>
  <si>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</si>
  <si>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</si>
  <si>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</si>
  <si>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</si>
  <si>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</si>
  <si>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</si>
  <si>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</si>
  <si>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</si>
  <si>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</si>
  <si>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</si>
  <si>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</si>
  <si>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</si>
  <si>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</si>
  <si>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</si>
  <si>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</si>
  <si>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</si>
  <si>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</si>
  <si>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</si>
  <si>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</si>
  <si>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</si>
  <si>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</si>
  <si>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</si>
  <si>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</si>
  <si>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</si>
  <si>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</si>
  <si>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</si>
  <si>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</si>
  <si>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</si>
  <si>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</si>
  <si>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</si>
  <si>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</si>
  <si>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</si>
  <si>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</si>
  <si>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</si>
  <si>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</si>
  <si>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</si>
  <si>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</si>
  <si>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</si>
  <si>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</si>
  <si>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fila</t>
  </si>
  <si>
    <t>Total general</t>
  </si>
  <si>
    <t>Etiquetas de columna</t>
  </si>
  <si>
    <t>Cuenta de outcomes</t>
  </si>
  <si>
    <t>(Todas)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</si>
  <si>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</si>
  <si>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</si>
  <si>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</si>
  <si>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</si>
  <si>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</si>
  <si>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</si>
  <si>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</si>
  <si>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</si>
  <si>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</si>
  <si>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</si>
  <si>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</si>
  <si>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</si>
  <si>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</si>
  <si>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</si>
  <si>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Años</t>
  </si>
  <si>
    <t>Name</t>
  </si>
  <si>
    <t>Blurb</t>
  </si>
  <si>
    <t>Goal</t>
  </si>
  <si>
    <t>Pledged</t>
  </si>
  <si>
    <t>years</t>
  </si>
  <si>
    <t>Number Succesful</t>
  </si>
  <si>
    <t>Number Failed</t>
  </si>
  <si>
    <t>Number Canceled</t>
  </si>
  <si>
    <t>Total Projects</t>
  </si>
  <si>
    <t>Percentage Successful</t>
  </si>
  <si>
    <t>Percetange Failed</t>
  </si>
  <si>
    <t>Percetnage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</si>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</sst>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3" fillId="0" borderId="0" xfId="0" applyNumberFormat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/>
    <xf numFmtId="14" fontId="0" fillId="0" borderId="0" xfId="0" applyNumberFormat="1" applyAlignment="1">
      <alignment horizontal="left"/>
    </xf>
    <xf numFmtId="2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orcentaje" xfId="1" builtinId="5"/>
  </cellStyles>
  <dxfs count="2"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9F-435E-B09A-766A9CF56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1642191"/>
        <c:axId val="701633871"/>
      </c:barChart>
      <c:catAx>
        <c:axId val="70164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633871"/>
        <c:crosses val="autoZero"/>
        <c:auto val="1"/>
        <c:lblAlgn val="ctr"/>
        <c:lblOffset val="100"/>
        <c:noMultiLvlLbl val="0"/>
      </c:catAx>
      <c:valAx>
        <c:axId val="70163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64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6-4BDC-9DCE-7C613D8054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B6-4BDC-9DCE-7C613D8054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B6-4BDC-9DCE-7C613D805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5674015"/>
        <c:axId val="735691903"/>
      </c:barChart>
      <c:catAx>
        <c:axId val="73567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691903"/>
        <c:crosses val="autoZero"/>
        <c:auto val="1"/>
        <c:lblAlgn val="ctr"/>
        <c:lblOffset val="100"/>
        <c:noMultiLvlLbl val="0"/>
      </c:catAx>
      <c:valAx>
        <c:axId val="73569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67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1F-48F0-850C-4BD39688BD5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1F-48F0-850C-4BD39688BD5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1F-48F0-850C-4BD39688BD5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1F-48F0-850C-4BD39688B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542959"/>
        <c:axId val="740546703"/>
      </c:lineChart>
      <c:catAx>
        <c:axId val="74054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546703"/>
        <c:crosses val="autoZero"/>
        <c:auto val="1"/>
        <c:lblAlgn val="ctr"/>
        <c:lblOffset val="100"/>
        <c:noMultiLvlLbl val="0"/>
      </c:catAx>
      <c:valAx>
        <c:axId val="74054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54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49-4145-9BDA-F19D3BB78CD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49-4145-9BDA-F19D3BB78CD4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49-4145-9BDA-F19D3BB78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1075312"/>
        <c:axId val="921091536"/>
      </c:lineChart>
      <c:catAx>
        <c:axId val="92107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091536"/>
        <c:crosses val="autoZero"/>
        <c:auto val="1"/>
        <c:lblAlgn val="ctr"/>
        <c:lblOffset val="100"/>
        <c:noMultiLvlLbl val="0"/>
      </c:catAx>
      <c:valAx>
        <c:axId val="92109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07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Goals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Goals'!$F$2:$F$12</c:f>
              <c:numCache>
                <c:formatCode>0.00</c:formatCode>
                <c:ptCount val="11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27.272727272727273</c:v>
                </c:pt>
                <c:pt idx="8">
                  <c:v>66.666666666666671</c:v>
                </c:pt>
                <c:pt idx="9">
                  <c:v>66.666666666666671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5C-4034-B799-FE296BB27D3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Percetange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Goals'!$G$2:$G$12</c:f>
              <c:numCache>
                <c:formatCode>0.00</c:formatCode>
                <c:ptCount val="11"/>
                <c:pt idx="0">
                  <c:v>24.193548387096776</c:v>
                </c:pt>
                <c:pt idx="1">
                  <c:v>27.340823970037452</c:v>
                </c:pt>
                <c:pt idx="2">
                  <c:v>44.970414201183431</c:v>
                </c:pt>
                <c:pt idx="3">
                  <c:v>45.833333333333336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33.333333333333336</c:v>
                </c:pt>
                <c:pt idx="9">
                  <c:v>33.333333333333336</c:v>
                </c:pt>
                <c:pt idx="10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5C-4034-B799-FE296BB27D3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Percetnage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Goals'!$H$2:$H$12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5C-4034-B799-FE296BB27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1582144"/>
        <c:axId val="1101570912"/>
      </c:lineChart>
      <c:catAx>
        <c:axId val="110158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0912"/>
        <c:crosses val="autoZero"/>
        <c:auto val="1"/>
        <c:lblAlgn val="ctr"/>
        <c:lblOffset val="100"/>
        <c:noMultiLvlLbl val="0"/>
      </c:catAx>
      <c:valAx>
        <c:axId val="110157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295275</xdr:colOff>
      <xdr:row>10</xdr:row>
      <xdr:rowOff>52387</xdr:rowOff>
    </xdr:from>
    <xdr:to>
      <xdr:col>18</xdr:col>
      <xdr:colOff>76200</xdr:colOff>
      <xdr:row>30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D2EEDDE-5AF9-4C1F-B828-8F7A81687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5</xdr:row>
      <xdr:rowOff>147636</xdr:rowOff>
    </xdr:from>
    <xdr:to>
      <xdr:col>16</xdr:col>
      <xdr:colOff>647700</xdr:colOff>
      <xdr:row>28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3107F14-5E8C-4FEA-89AE-13FAA148E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0</xdr:row>
      <xdr:rowOff>23812</xdr:rowOff>
    </xdr:from>
    <xdr:to>
      <xdr:col>16</xdr:col>
      <xdr:colOff>9524</xdr:colOff>
      <xdr:row>22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27407B5-D1DA-4B69-9DD9-66CDD9231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442911</xdr:colOff>
      <xdr:row>0</xdr:row>
      <xdr:rowOff>138112</xdr:rowOff>
    </xdr:from>
    <xdr:to>
      <xdr:col>14</xdr:col>
      <xdr:colOff>619124</xdr:colOff>
      <xdr:row>19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5ECDCC4-0F0C-4B38-86F1-068488D6A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12</xdr:row>
      <xdr:rowOff>157161</xdr:rowOff>
    </xdr:from>
    <xdr:to>
      <xdr:col>16</xdr:col>
      <xdr:colOff>752475</xdr:colOff>
      <xdr:row>39</xdr:row>
      <xdr:rowOff>57150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F5277F4-BD18-48E8-94D3-4C7AB577C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UE" refreshedDate="44452.953349421296" createdVersion="7" refreshedVersion="7" minRefreshableVersion="3" recordCount="4114" xr:uid="{3E5BBFDF-221B-42EA-9D3D-5D171E751EB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UE" refreshedDate="44452.973670370367" createdVersion="7" refreshedVersion="7" minRefreshableVersion="3" recordCount="4115" xr:uid="{8E7D0D09-0774-425A-99E9-63E8212E743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UE" refreshedDate="44452.986149884258" createdVersion="7" refreshedVersion="7" minRefreshableVersion="3" recordCount="4114" xr:uid="{979DEA52-6E88-4AA3-A341-7DF495E5DB9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5/17/2009"/>
          <s v="Trim.1"/>
          <s v="Trim.2"/>
          <s v="Trim.3"/>
          <s v="Trim.4"/>
          <s v="&gt;3/15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UE" refreshedDate="44455.675460648148" createdVersion="7" refreshedVersion="7" minRefreshableVersion="3" recordCount="4114" xr:uid="{CF94EF91-74E4-42C7-AA10-3A625C621F7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5/17/2009"/>
          <s v="Trim.1"/>
          <s v="Trim.2"/>
          <s v="Trim.3"/>
          <s v="Trim.4"/>
          <s v="&gt;3/15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BA5DE-35BD-4E6D-A48D-0EAB77004B57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A3:C9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dataFields count="1">
    <dataField name="Cuenta de outcomes" fld="5" subtotal="count" baseField="0" baseItem="0"/>
  </dataFields>
  <chartFormats count="18">
    <chartFormat chart="0" format="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4BD17F-AA74-4C35-88DE-5B42C270815B}" name="TablaDinámica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769B8F-FE29-4283-9B34-DF7C80AE9043}" name="TablaDinámica4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8441C-A970-4D1D-9094-5A31011BBB4B}" name="TablaDinámica1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uenta de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02720-0940-4CA3-A072-34CE5606C3C0}">
  <dimension ref="A3:C9"/>
  <sheetViews>
    <sheetView workbookViewId="0">
      <selection activeCell="B3" sqref="B3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12.57031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2.5703125" bestFit="1" customWidth="1"/>
  </cols>
  <sheetData>
    <row r="3" spans="1:3" x14ac:dyDescent="0.25">
      <c r="A3" s="14" t="s">
        <v>8363</v>
      </c>
      <c r="B3" s="14" t="s">
        <v>8362</v>
      </c>
    </row>
    <row r="4" spans="1:3" x14ac:dyDescent="0.25">
      <c r="A4" s="14" t="s">
        <v>8360</v>
      </c>
      <c r="B4" t="s">
        <v>8315</v>
      </c>
      <c r="C4" t="s">
        <v>8361</v>
      </c>
    </row>
    <row r="5" spans="1:3" x14ac:dyDescent="0.25">
      <c r="A5" s="15" t="s">
        <v>8219</v>
      </c>
      <c r="B5" s="11">
        <v>37</v>
      </c>
      <c r="C5" s="11">
        <v>37</v>
      </c>
    </row>
    <row r="6" spans="1:3" x14ac:dyDescent="0.25">
      <c r="A6" s="15" t="s">
        <v>8220</v>
      </c>
      <c r="B6" s="11">
        <v>493</v>
      </c>
      <c r="C6" s="11">
        <v>493</v>
      </c>
    </row>
    <row r="7" spans="1:3" x14ac:dyDescent="0.25">
      <c r="A7" s="15" t="s">
        <v>8221</v>
      </c>
      <c r="B7" s="11">
        <v>24</v>
      </c>
      <c r="C7" s="11">
        <v>24</v>
      </c>
    </row>
    <row r="8" spans="1:3" x14ac:dyDescent="0.25">
      <c r="A8" s="15" t="s">
        <v>8218</v>
      </c>
      <c r="B8" s="11">
        <v>839</v>
      </c>
      <c r="C8" s="11">
        <v>839</v>
      </c>
    </row>
    <row r="9" spans="1:3" x14ac:dyDescent="0.25">
      <c r="A9" s="15" t="s">
        <v>8361</v>
      </c>
      <c r="B9" s="11">
        <v>1393</v>
      </c>
      <c r="C9" s="11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4D2C5-26BA-4A45-8A84-E8096CCDE742}">
  <dimension ref="A1:E7"/>
  <sheetViews>
    <sheetView workbookViewId="0">
      <selection activeCell="A6" sqref="A6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4.28515625" bestFit="1" customWidth="1"/>
    <col min="4" max="4" width="10" bestFit="1" customWidth="1"/>
    <col min="5" max="7" width="12.5703125" bestFit="1" customWidth="1"/>
  </cols>
  <sheetData>
    <row r="1" spans="1:5" x14ac:dyDescent="0.25">
      <c r="A1" s="14" t="s">
        <v>8222</v>
      </c>
      <c r="B1" t="s">
        <v>8223</v>
      </c>
    </row>
    <row r="2" spans="1:5" x14ac:dyDescent="0.25">
      <c r="A2" s="14" t="s">
        <v>8358</v>
      </c>
      <c r="B2" t="s">
        <v>8315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5">
      <c r="A7" s="15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CAD52-616A-4A48-B7E4-F895F0122D64}">
  <dimension ref="A1:F18"/>
  <sheetViews>
    <sheetView workbookViewId="0">
      <selection activeCell="B14" sqref="B14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8362</v>
      </c>
    </row>
    <row r="5" spans="1:6" x14ac:dyDescent="0.2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7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7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7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7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7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7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7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7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7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7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7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7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7E712-E6B2-490E-9CA2-265D6E0CBBE4}">
  <dimension ref="A2:E19"/>
  <sheetViews>
    <sheetView workbookViewId="0">
      <selection activeCell="C14" sqref="C14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8.85546875" bestFit="1" customWidth="1"/>
    <col min="5" max="6" width="12.5703125" bestFit="1" customWidth="1"/>
  </cols>
  <sheetData>
    <row r="2" spans="1:5" x14ac:dyDescent="0.25">
      <c r="A2" s="14" t="s">
        <v>8358</v>
      </c>
      <c r="B2" t="s">
        <v>8315</v>
      </c>
    </row>
    <row r="3" spans="1:5" x14ac:dyDescent="0.25">
      <c r="A3" s="14" t="s">
        <v>8384</v>
      </c>
      <c r="B3" t="s">
        <v>8364</v>
      </c>
    </row>
    <row r="5" spans="1:5" x14ac:dyDescent="0.25">
      <c r="A5" s="14" t="s">
        <v>8363</v>
      </c>
      <c r="B5" s="14" t="s">
        <v>8362</v>
      </c>
    </row>
    <row r="6" spans="1:5" x14ac:dyDescent="0.25">
      <c r="A6" s="14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7" t="s">
        <v>8373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5">
      <c r="A8" s="17" t="s">
        <v>8374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5">
      <c r="A9" s="17" t="s">
        <v>8375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5">
      <c r="A10" s="17" t="s">
        <v>8376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5">
      <c r="A11" s="17" t="s">
        <v>8367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5">
      <c r="A12" s="17" t="s">
        <v>8377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5">
      <c r="A13" s="17" t="s">
        <v>8368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5">
      <c r="A14" s="17" t="s">
        <v>8369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5">
      <c r="A15" s="17" t="s">
        <v>8370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5">
      <c r="A16" s="17" t="s">
        <v>8371</v>
      </c>
      <c r="B16" s="11">
        <v>65</v>
      </c>
      <c r="C16" s="11">
        <v>50</v>
      </c>
      <c r="D16" s="11"/>
      <c r="E16" s="11">
        <v>115</v>
      </c>
    </row>
    <row r="17" spans="1:5" x14ac:dyDescent="0.25">
      <c r="A17" s="17" t="s">
        <v>8372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5">
      <c r="A18" s="17" t="s">
        <v>8378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5">
      <c r="A19" s="17" t="s">
        <v>8361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E2" activePane="bottomRight" state="frozen"/>
      <selection pane="topRight" activeCell="D1" sqref="D1"/>
      <selection pane="bottomLeft" activeCell="A2" sqref="A2"/>
      <selection pane="bottomRight" activeCell="L1" sqref="L1"/>
    </sheetView>
  </sheetViews>
  <sheetFormatPr baseColWidth="10" defaultColWidth="8.85546875" defaultRowHeight="15" x14ac:dyDescent="0.25"/>
  <cols>
    <col min="2" max="2" width="28.7109375" style="3" customWidth="1"/>
    <col min="3" max="3" width="40.28515625" style="3" customWidth="1"/>
    <col min="4" max="4" width="16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style="11" bestFit="1" customWidth="1"/>
    <col min="16" max="16" width="17.28515625" bestFit="1" customWidth="1"/>
    <col min="17" max="17" width="27.85546875" bestFit="1" customWidth="1"/>
    <col min="18" max="18" width="17.28515625" bestFit="1" customWidth="1"/>
    <col min="19" max="19" width="23.42578125" bestFit="1" customWidth="1"/>
    <col min="20" max="20" width="29.42578125" bestFit="1" customWidth="1"/>
    <col min="21" max="21" width="21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0" t="s">
        <v>8365</v>
      </c>
      <c r="T1" s="10" t="s">
        <v>8366</v>
      </c>
      <c r="U1" s="10" t="s">
        <v>8384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>
        <f t="shared" si="1"/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45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7.25" x14ac:dyDescent="0.4">
      <c r="A124">
        <v>122</v>
      </c>
      <c r="B124" s="3" t="s">
        <v>124</v>
      </c>
      <c r="C124" s="3" t="s">
        <v>4233</v>
      </c>
      <c r="D124" s="9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>
        <f t="shared" si="6"/>
        <v>311.17</v>
      </c>
      <c r="Q130" s="13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45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>
        <f t="shared" si="11"/>
        <v>5.67</v>
      </c>
      <c r="Q194" s="13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>
        <f t="shared" si="16"/>
        <v>65.760000000000005</v>
      </c>
      <c r="Q258" s="13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>
        <f t="shared" si="21"/>
        <v>134.91</v>
      </c>
      <c r="Q322" s="13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45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>
        <f t="shared" si="26"/>
        <v>58.54</v>
      </c>
      <c r="Q386" s="13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>
        <f t="shared" si="31"/>
        <v>20.5</v>
      </c>
      <c r="Q450" s="13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>
        <f t="shared" si="36"/>
        <v>5.5</v>
      </c>
      <c r="Q514" s="13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>
        <f t="shared" ref="P515:P578" si="41">IFERROR(ROUND(E515/L515,2),0)</f>
        <v>102.38</v>
      </c>
      <c r="Q515" s="13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>
        <f t="shared" si="41"/>
        <v>1</v>
      </c>
      <c r="Q578" s="13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>
        <f t="shared" ref="P579:P642" si="46">IFERROR(ROUND(E579/L579,2),0)</f>
        <v>10</v>
      </c>
      <c r="Q579" s="13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>
        <f t="shared" si="46"/>
        <v>50.5</v>
      </c>
      <c r="Q642" s="13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>
        <f t="shared" ref="P643:P706" si="51">IFERROR(ROUND(E643/L643,2),0)</f>
        <v>151.32</v>
      </c>
      <c r="Q643" s="13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3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45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>
        <f t="shared" si="51"/>
        <v>120.25</v>
      </c>
      <c r="Q706" s="13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>
        <f t="shared" ref="P707:P770" si="56">IFERROR(ROUND(E707/L707,2),0)</f>
        <v>195.4</v>
      </c>
      <c r="Q707" s="13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>
        <f t="shared" si="56"/>
        <v>0</v>
      </c>
      <c r="Q770" s="13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>
        <f t="shared" ref="P771:P834" si="61">IFERROR(ROUND(E771/L771,2),0)</f>
        <v>31.85</v>
      </c>
      <c r="Q771" s="13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>
        <f t="shared" si="61"/>
        <v>97.99</v>
      </c>
      <c r="Q834" s="13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>
        <f t="shared" ref="P835:P898" si="66">IFERROR(ROUND(E835/L835,2),0)</f>
        <v>148.78</v>
      </c>
      <c r="Q835" s="13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3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>
        <f t="shared" si="66"/>
        <v>44.44</v>
      </c>
      <c r="Q898" s="13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>
        <f t="shared" ref="P899:P962" si="71">IFERROR(ROUND(E899/L899,2),0)</f>
        <v>0</v>
      </c>
      <c r="Q899" s="13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>
        <f t="shared" si="71"/>
        <v>136.46</v>
      </c>
      <c r="Q962" s="13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>
        <f t="shared" ref="P963:P1026" si="76">IFERROR(ROUND(E963/L963,2),0)</f>
        <v>364.35</v>
      </c>
      <c r="Q963" s="13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>
        <f t="shared" si="76"/>
        <v>388.98</v>
      </c>
      <c r="Q1026" s="13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>
        <f t="shared" ref="P1027:P1090" si="81">IFERROR(ROUND(E1027/L1027,2),0)</f>
        <v>71.849999999999994</v>
      </c>
      <c r="Q1027" s="13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3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>
        <f t="shared" si="81"/>
        <v>43.42</v>
      </c>
      <c r="Q1090" s="13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>
        <f t="shared" ref="P1091:P1154" si="86">IFERROR(ROUND(E1091/L1091,2),0)</f>
        <v>23.96</v>
      </c>
      <c r="Q1091" s="13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>
        <f t="shared" si="86"/>
        <v>60.73</v>
      </c>
      <c r="Q1154" s="13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>
        <f t="shared" ref="P1155:P1218" si="91">IFERROR(ROUND(E1155/L1155,2),0)</f>
        <v>50</v>
      </c>
      <c r="Q1155" s="13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45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>
        <f t="shared" si="91"/>
        <v>91.88</v>
      </c>
      <c r="Q1218" s="13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>
        <f t="shared" ref="P1219:P1282" si="96">IFERROR(ROUND(E1219/L1219,2),0)</f>
        <v>148.57</v>
      </c>
      <c r="Q1219" s="13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>
        <f t="shared" si="96"/>
        <v>127.98</v>
      </c>
      <c r="Q1282" s="13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>
        <f t="shared" ref="P1283:P1346" si="101">IFERROR(ROUND(E1283/L1283,2),0)</f>
        <v>104.73</v>
      </c>
      <c r="Q1283" s="13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>
        <f t="shared" si="101"/>
        <v>40.76</v>
      </c>
      <c r="Q1346" s="13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>
        <f t="shared" ref="P1347:P1410" si="106">IFERROR(ROUND(E1347/L1347,2),0)</f>
        <v>53.57</v>
      </c>
      <c r="Q1347" s="13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>
        <f t="shared" si="106"/>
        <v>12</v>
      </c>
      <c r="Q1410" s="13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>
        <f t="shared" ref="P1411:P1474" si="111">IFERROR(ROUND(E1411/L1411,2),0)</f>
        <v>0</v>
      </c>
      <c r="Q1411" s="13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>
        <f t="shared" si="111"/>
        <v>103.2</v>
      </c>
      <c r="Q1474" s="13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>
        <f t="shared" ref="P1475:P1538" si="116">IFERROR(ROUND(E1475/L1475,2),0)</f>
        <v>38.46</v>
      </c>
      <c r="Q1475" s="13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3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45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>
        <f t="shared" si="116"/>
        <v>66.02</v>
      </c>
      <c r="Q1538" s="13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>
        <f t="shared" ref="P1539:P1602" si="121">IFERROR(ROUND(E1539/L1539,2),0)</f>
        <v>96.38</v>
      </c>
      <c r="Q1539" s="13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45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>
        <f t="shared" si="121"/>
        <v>40.78</v>
      </c>
      <c r="Q1602" s="13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>
        <f t="shared" ref="P1603:P1666" si="126">IFERROR(ROUND(E1603/L1603,2),0)</f>
        <v>48.33</v>
      </c>
      <c r="Q1603" s="13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3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45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>
        <f t="shared" si="126"/>
        <v>34.380000000000003</v>
      </c>
      <c r="Q1666" s="13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>
        <f t="shared" ref="P1667:P1730" si="131">IFERROR(ROUND(E1667/L1667,2),0)</f>
        <v>44.96</v>
      </c>
      <c r="Q1667" s="13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>
        <f t="shared" si="131"/>
        <v>122.14</v>
      </c>
      <c r="Q1730" s="13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>
        <f t="shared" ref="P1731:P1794" si="136">IFERROR(ROUND(E1731/L1731,2),0)</f>
        <v>0</v>
      </c>
      <c r="Q1731" s="13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>
        <f t="shared" si="136"/>
        <v>109.94</v>
      </c>
      <c r="Q1794" s="13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>
        <f t="shared" ref="P1795:P1858" si="141">IFERROR(ROUND(E1795/L1795,2),0)</f>
        <v>20</v>
      </c>
      <c r="Q1795" s="13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3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>
        <f t="shared" si="141"/>
        <v>53.29</v>
      </c>
      <c r="Q1858" s="13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>
        <f t="shared" ref="P1859:P1922" si="146">IFERROR(ROUND(E1859/L1859,2),0)</f>
        <v>136.36000000000001</v>
      </c>
      <c r="Q1859" s="13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45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>
        <f t="shared" si="146"/>
        <v>40.98</v>
      </c>
      <c r="Q1922" s="13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>
        <f t="shared" ref="P1923:P1986" si="151">IFERROR(ROUND(E1923/L1923,2),0)</f>
        <v>54</v>
      </c>
      <c r="Q1923" s="13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3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45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>
        <f t="shared" si="151"/>
        <v>453.14</v>
      </c>
      <c r="Q1986" s="13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>
        <f t="shared" ref="P1987:P2050" si="156">IFERROR(ROUND(E1987/L1987,2),0)</f>
        <v>12.75</v>
      </c>
      <c r="Q1987" s="13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>
        <f t="shared" si="156"/>
        <v>91.83</v>
      </c>
      <c r="Q2050" s="13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3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>
        <f t="shared" ref="P2051:P2114" si="161">IFERROR(ROUND(E2051/L2051,2),0)</f>
        <v>80.989999999999995</v>
      </c>
      <c r="Q2051" s="13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>
        <f t="shared" si="161"/>
        <v>27.27</v>
      </c>
      <c r="Q2114" s="13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>
        <f t="shared" ref="P2115:P2178" si="166">IFERROR(ROUND(E2115/L2115,2),0)</f>
        <v>68.599999999999994</v>
      </c>
      <c r="Q2115" s="13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>
        <f t="shared" si="166"/>
        <v>88.75</v>
      </c>
      <c r="Q2178" s="13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>
        <f t="shared" ref="P2179:P2242" si="171">IFERROR(ROUND(E2179/L2179,2),0)</f>
        <v>65.87</v>
      </c>
      <c r="Q2179" s="13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45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>
        <f t="shared" si="171"/>
        <v>140.97999999999999</v>
      </c>
      <c r="Q2242" s="13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>
        <f t="shared" ref="P2243:P2306" si="176">IFERROR(ROUND(E2243/L2243,2),0)</f>
        <v>49.47</v>
      </c>
      <c r="Q2243" s="13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>
        <f t="shared" si="176"/>
        <v>53.47</v>
      </c>
      <c r="Q2306" s="13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>
        <f t="shared" ref="P2307:P2370" si="181">IFERROR(ROUND(E2307/L2307,2),0)</f>
        <v>109.11</v>
      </c>
      <c r="Q2307" s="13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>
        <f t="shared" si="181"/>
        <v>50</v>
      </c>
      <c r="Q2370" s="13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>
        <f t="shared" ref="P2371:P2434" si="186">IFERROR(ROUND(E2371/L2371,2),0)</f>
        <v>0</v>
      </c>
      <c r="Q2371" s="13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45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>
        <f t="shared" si="186"/>
        <v>1</v>
      </c>
      <c r="Q2434" s="13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>
        <f t="shared" ref="P2435:P2498" si="191">IFERROR(ROUND(E2435/L2435,2),0)</f>
        <v>0</v>
      </c>
      <c r="Q2435" s="13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45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>
        <f t="shared" si="191"/>
        <v>600</v>
      </c>
      <c r="Q2498" s="13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>
        <f t="shared" ref="P2499:P2562" si="196">IFERROR(ROUND(E2499/L2499,2),0)</f>
        <v>80.55</v>
      </c>
      <c r="Q2499" s="13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3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3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>
        <f t="shared" si="196"/>
        <v>143</v>
      </c>
      <c r="Q2562" s="13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>
        <f t="shared" ref="P2563:P2626" si="201">IFERROR(ROUND(E2563/L2563,2),0)</f>
        <v>0</v>
      </c>
      <c r="Q2563" s="13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45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>
        <f t="shared" si="201"/>
        <v>31.82</v>
      </c>
      <c r="Q2626" s="13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>
        <f t="shared" ref="P2627:P2690" si="206">IFERROR(ROUND(E2627/L2627,2),0)</f>
        <v>27.58</v>
      </c>
      <c r="Q2627" s="13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45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60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>
        <f t="shared" si="206"/>
        <v>5.29</v>
      </c>
      <c r="Q2690" s="13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>
        <f t="shared" ref="P2691:P2754" si="211">IFERROR(ROUND(E2691/L2691,2),0)</f>
        <v>1</v>
      </c>
      <c r="Q2691" s="13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3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45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>
        <f t="shared" si="211"/>
        <v>39.29</v>
      </c>
      <c r="Q2754" s="13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>
        <f t="shared" ref="P2755:P2818" si="216">IFERROR(ROUND(E2755/L2755,2),0)</f>
        <v>47.5</v>
      </c>
      <c r="Q2755" s="13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45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>
        <f t="shared" si="216"/>
        <v>25.13</v>
      </c>
      <c r="Q2818" s="13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>
        <f t="shared" ref="P2819:P2882" si="221">IFERROR(ROUND(E2819/L2819,2),0)</f>
        <v>23.64</v>
      </c>
      <c r="Q2819" s="13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3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>
        <f t="shared" si="221"/>
        <v>96.55</v>
      </c>
      <c r="Q2882" s="13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>
        <f t="shared" ref="P2883:P2946" si="226">IFERROR(ROUND(E2883/L2883,2),0)</f>
        <v>0</v>
      </c>
      <c r="Q2883" s="13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45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>
        <f t="shared" si="226"/>
        <v>100</v>
      </c>
      <c r="Q2946" s="13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>
        <f t="shared" ref="P2947:P3010" si="231">IFERROR(ROUND(E2947/L2947,2),0)</f>
        <v>0</v>
      </c>
      <c r="Q2947" s="13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3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>
        <f t="shared" si="231"/>
        <v>116.73</v>
      </c>
      <c r="Q3010" s="13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>
        <f t="shared" ref="P3011:P3074" si="236">IFERROR(ROUND(E3011/L3011,2),0)</f>
        <v>233.9</v>
      </c>
      <c r="Q3011" s="13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>
        <f t="shared" si="236"/>
        <v>1</v>
      </c>
      <c r="Q3074" s="13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>
        <f t="shared" ref="P3075:P3138" si="241">IFERROR(ROUND(E3075/L3075,2),0)</f>
        <v>92.14</v>
      </c>
      <c r="Q3075" s="13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>
        <f t="shared" si="241"/>
        <v>29.05</v>
      </c>
      <c r="Q3138" s="13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>
        <f t="shared" ref="P3139:P3202" si="246">IFERROR(ROUND(E3139/L3139,2),0)</f>
        <v>50</v>
      </c>
      <c r="Q3139" s="13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>
        <f t="shared" si="246"/>
        <v>1</v>
      </c>
      <c r="Q3202" s="13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>
        <f t="shared" ref="P3203:P3266" si="251">IFERROR(ROUND(E3203/L3203,2),0)</f>
        <v>12.5</v>
      </c>
      <c r="Q3203" s="13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45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>
        <f t="shared" si="251"/>
        <v>52.55</v>
      </c>
      <c r="Q3266" s="13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>
        <f t="shared" ref="P3267:P3330" si="256">IFERROR(ROUND(E3267/L3267,2),0)</f>
        <v>70.290000000000006</v>
      </c>
      <c r="Q3267" s="13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>
        <f t="shared" si="256"/>
        <v>292.77999999999997</v>
      </c>
      <c r="Q3330" s="13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>
        <f t="shared" ref="P3331:P3394" si="261">IFERROR(ROUND(E3331/L3331,2),0)</f>
        <v>44.92</v>
      </c>
      <c r="Q3331" s="13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>
        <f t="shared" si="261"/>
        <v>41.67</v>
      </c>
      <c r="Q3394" s="13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>
        <f t="shared" ref="P3395:P3458" si="266">IFERROR(ROUND(E3395/L3395,2),0)</f>
        <v>36.07</v>
      </c>
      <c r="Q3395" s="13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>
        <f t="shared" si="266"/>
        <v>358.69</v>
      </c>
      <c r="Q3458" s="13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>
        <f t="shared" ref="P3459:P3522" si="271">IFERROR(ROUND(E3459/L3459,2),0)</f>
        <v>50.98</v>
      </c>
      <c r="Q3459" s="13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>
        <f t="shared" si="271"/>
        <v>95.95</v>
      </c>
      <c r="Q3522" s="13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>
        <f t="shared" ref="P3523:P3586" si="276">IFERROR(ROUND(E3523/L3523,2),0)</f>
        <v>45.62</v>
      </c>
      <c r="Q3523" s="13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3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>
        <f t="shared" si="276"/>
        <v>30.94</v>
      </c>
      <c r="Q3586" s="13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>
        <f t="shared" ref="P3587:P3650" si="281">IFERROR(ROUND(E3587/L3587,2),0)</f>
        <v>176.09</v>
      </c>
      <c r="Q3587" s="13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>
        <f t="shared" si="281"/>
        <v>550.04</v>
      </c>
      <c r="Q3650" s="13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>
        <f t="shared" ref="P3651:P3714" si="286">IFERROR(ROUND(E3651/L3651,2),0)</f>
        <v>97.5</v>
      </c>
      <c r="Q3651" s="13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45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>
        <f t="shared" si="286"/>
        <v>110.87</v>
      </c>
      <c r="Q3714" s="13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>
        <f t="shared" ref="P3715:P3778" si="291">IFERROR(ROUND(E3715/L3715,2),0)</f>
        <v>106.84</v>
      </c>
      <c r="Q3715" s="13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>
        <f t="shared" si="291"/>
        <v>90.82</v>
      </c>
      <c r="Q3778" s="13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>
        <f t="shared" ref="P3779:P3842" si="296">IFERROR(ROUND(E3779/L3779,2),0)</f>
        <v>48.54</v>
      </c>
      <c r="Q3779" s="13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>
        <f t="shared" si="296"/>
        <v>21.67</v>
      </c>
      <c r="Q3842" s="13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>
        <f t="shared" ref="P3843:P3906" si="301">IFERROR(ROUND(E3843/L3843,2),0)</f>
        <v>25.65</v>
      </c>
      <c r="Q3843" s="13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>
        <f t="shared" si="301"/>
        <v>1.5</v>
      </c>
      <c r="Q3906" s="13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>
        <f t="shared" ref="P3907:P3970" si="306">IFERROR(ROUND(E3907/L3907,2),0)</f>
        <v>24.71</v>
      </c>
      <c r="Q3907" s="13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>
        <f t="shared" si="306"/>
        <v>47.91</v>
      </c>
      <c r="Q3970" s="13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>
        <f t="shared" ref="P3971:P4034" si="311">IFERROR(ROUND(E3971/L3971,2),0)</f>
        <v>35.17</v>
      </c>
      <c r="Q3971" s="13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>
        <f t="shared" si="311"/>
        <v>59</v>
      </c>
      <c r="Q4034" s="13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>
        <f t="shared" ref="P4035:P4098" si="316">IFERROR(ROUND(E4035/L4035,2),0)</f>
        <v>65.34</v>
      </c>
      <c r="Q4035" s="13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3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>
        <f t="shared" si="316"/>
        <v>80</v>
      </c>
      <c r="Q4098" s="13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>
        <f t="shared" ref="P4099:P4115" si="321">IFERROR(ROUND(E4099/L4099,2),0)</f>
        <v>0</v>
      </c>
      <c r="Q4099" s="13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ellIs" dxfId="1" priority="11" operator="equal">
      <formula>"canceled"</formula>
    </cfRule>
    <cfRule type="cellIs" dxfId="0" priority="12" operator="equal">
      <formula>"failed"</formula>
    </cfRule>
  </conditionalFormatting>
  <conditionalFormatting sqref="O1:O1048576 P1">
    <cfRule type="colorScale" priority="10">
      <colorScale>
        <cfvo type="min"/>
        <cfvo type="max"/>
        <color rgb="FFFF0000"/>
        <color rgb="FF00B0F0"/>
      </colorScale>
    </cfRule>
  </conditionalFormatting>
  <conditionalFormatting sqref="O1:O4115 P1">
    <cfRule type="colorScale" priority="9">
      <colorScale>
        <cfvo type="min"/>
        <cfvo type="percentile" val="90"/>
        <color rgb="FFFF7128"/>
        <color rgb="FF00B0F0"/>
      </colorScale>
    </cfRule>
  </conditionalFormatting>
  <conditionalFormatting sqref="Q1:R1">
    <cfRule type="colorScale" priority="8">
      <colorScale>
        <cfvo type="min"/>
        <cfvo type="max"/>
        <color rgb="FFFF0000"/>
        <color rgb="FF00B0F0"/>
      </colorScale>
    </cfRule>
  </conditionalFormatting>
  <conditionalFormatting sqref="Q1:R1">
    <cfRule type="colorScale" priority="7">
      <colorScale>
        <cfvo type="min"/>
        <cfvo type="percentile" val="90"/>
        <color rgb="FFFF7128"/>
        <color rgb="FF00B0F0"/>
      </colorScale>
    </cfRule>
  </conditionalFormatting>
  <conditionalFormatting sqref="S1">
    <cfRule type="colorScale" priority="6">
      <colorScale>
        <cfvo type="min"/>
        <cfvo type="max"/>
        <color rgb="FFFF0000"/>
        <color rgb="FF00B0F0"/>
      </colorScale>
    </cfRule>
  </conditionalFormatting>
  <conditionalFormatting sqref="S1">
    <cfRule type="colorScale" priority="5">
      <colorScale>
        <cfvo type="min"/>
        <cfvo type="percentile" val="90"/>
        <color rgb="FFFF7128"/>
        <color rgb="FF00B0F0"/>
      </colorScale>
    </cfRule>
  </conditionalFormatting>
  <conditionalFormatting sqref="T1">
    <cfRule type="colorScale" priority="4">
      <colorScale>
        <cfvo type="min"/>
        <cfvo type="max"/>
        <color rgb="FFFF0000"/>
        <color rgb="FF00B0F0"/>
      </colorScale>
    </cfRule>
  </conditionalFormatting>
  <conditionalFormatting sqref="T1">
    <cfRule type="colorScale" priority="3">
      <colorScale>
        <cfvo type="min"/>
        <cfvo type="percentile" val="90"/>
        <color rgb="FFFF7128"/>
        <color rgb="FF00B0F0"/>
      </colorScale>
    </cfRule>
  </conditionalFormatting>
  <conditionalFormatting sqref="U1">
    <cfRule type="colorScale" priority="2">
      <colorScale>
        <cfvo type="min"/>
        <cfvo type="max"/>
        <color rgb="FFFF0000"/>
        <color rgb="FF00B0F0"/>
      </colorScale>
    </cfRule>
  </conditionalFormatting>
  <conditionalFormatting sqref="U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E3E5C-FF2B-49D1-83D3-D050F807F181}">
  <dimension ref="A1:I12"/>
  <sheetViews>
    <sheetView topLeftCell="A11" workbookViewId="0">
      <selection activeCell="B2" sqref="B2"/>
    </sheetView>
  </sheetViews>
  <sheetFormatPr baseColWidth="10" defaultRowHeight="15" x14ac:dyDescent="0.25"/>
  <cols>
    <col min="1" max="1" width="33.140625" customWidth="1"/>
    <col min="2" max="2" width="17.140625" bestFit="1" customWidth="1"/>
    <col min="3" max="3" width="14.140625" bestFit="1" customWidth="1"/>
    <col min="4" max="4" width="17" bestFit="1" customWidth="1"/>
    <col min="5" max="5" width="13" bestFit="1" customWidth="1"/>
    <col min="6" max="6" width="20.7109375" bestFit="1" customWidth="1"/>
    <col min="7" max="7" width="17" bestFit="1" customWidth="1"/>
    <col min="8" max="8" width="19.7109375" bestFit="1" customWidth="1"/>
  </cols>
  <sheetData>
    <row r="1" spans="1:9" x14ac:dyDescent="0.25">
      <c r="A1" t="s">
        <v>8382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9" x14ac:dyDescent="0.25">
      <c r="A2" t="s">
        <v>8392</v>
      </c>
      <c r="B2">
        <f>COUNTIFS(Kickstarter!$D:$D,"&lt; 1000",Kickstarter!$F:$F,"Successful",Kickstarter!$R:$R,"plays")</f>
        <v>141</v>
      </c>
      <c r="C2">
        <f>COUNTIFS(Kickstarter!$D:$D,"&lt; 1000",Kickstarter!$F:$F,"Failed",Kickstarter!$R:$R,"plays")</f>
        <v>45</v>
      </c>
      <c r="D2">
        <f>COUNTIFS(Kickstarter!$D:$D,"&lt; 1000",Kickstarter!$F:$F,"Canceled",Kickstarter!$R:$R,"plays")</f>
        <v>0</v>
      </c>
      <c r="E2">
        <f>SUM(B2:D2)</f>
        <v>186</v>
      </c>
      <c r="F2" s="18">
        <f>B2*100/E2</f>
        <v>75.806451612903231</v>
      </c>
      <c r="G2" s="18">
        <f>C2*100/E2</f>
        <v>24.193548387096776</v>
      </c>
      <c r="H2" s="18">
        <f>D2*100/E2</f>
        <v>0</v>
      </c>
      <c r="I2" s="19"/>
    </row>
    <row r="3" spans="1:9" x14ac:dyDescent="0.25">
      <c r="A3" t="s">
        <v>8393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2" si="0">SUM(B3:D3)</f>
        <v>534</v>
      </c>
      <c r="F3" s="18">
        <f t="shared" ref="F3:F12" si="1">B3*100/E3</f>
        <v>72.659176029962552</v>
      </c>
      <c r="G3" s="18">
        <f t="shared" ref="G3:G12" si="2">C3*100/E3</f>
        <v>27.340823970037452</v>
      </c>
      <c r="H3" s="18">
        <f t="shared" ref="H3:H12" si="3">D3*100/E3</f>
        <v>0</v>
      </c>
    </row>
    <row r="4" spans="1:9" x14ac:dyDescent="0.25">
      <c r="A4" t="s">
        <v>8394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8">
        <f t="shared" si="1"/>
        <v>55.029585798816569</v>
      </c>
      <c r="G4" s="18">
        <f t="shared" si="2"/>
        <v>44.970414201183431</v>
      </c>
      <c r="H4" s="18">
        <f t="shared" si="3"/>
        <v>0</v>
      </c>
    </row>
    <row r="5" spans="1:9" x14ac:dyDescent="0.25">
      <c r="A5" t="s">
        <v>8395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8">
        <f t="shared" si="1"/>
        <v>54.166666666666664</v>
      </c>
      <c r="G5" s="18">
        <f t="shared" si="2"/>
        <v>45.833333333333336</v>
      </c>
      <c r="H5" s="18">
        <f t="shared" si="3"/>
        <v>0</v>
      </c>
    </row>
    <row r="6" spans="1:9" x14ac:dyDescent="0.25">
      <c r="A6" t="s">
        <v>8396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8">
        <f t="shared" si="1"/>
        <v>50</v>
      </c>
      <c r="G6" s="18">
        <f t="shared" si="2"/>
        <v>50</v>
      </c>
      <c r="H6" s="18">
        <f t="shared" si="3"/>
        <v>0</v>
      </c>
    </row>
    <row r="7" spans="1:9" x14ac:dyDescent="0.25">
      <c r="A7" t="s">
        <v>8397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8">
        <f t="shared" si="1"/>
        <v>45</v>
      </c>
      <c r="G7" s="18">
        <f t="shared" si="2"/>
        <v>55</v>
      </c>
      <c r="H7" s="18">
        <f t="shared" si="3"/>
        <v>0</v>
      </c>
    </row>
    <row r="8" spans="1:9" x14ac:dyDescent="0.25">
      <c r="A8" t="s">
        <v>8398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8">
        <f t="shared" si="1"/>
        <v>20</v>
      </c>
      <c r="G8" s="18">
        <f t="shared" si="2"/>
        <v>80</v>
      </c>
      <c r="H8" s="18">
        <f t="shared" si="3"/>
        <v>0</v>
      </c>
    </row>
    <row r="9" spans="1:9" x14ac:dyDescent="0.25">
      <c r="A9" t="s">
        <v>8399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8">
        <f t="shared" si="1"/>
        <v>27.272727272727273</v>
      </c>
      <c r="G9" s="18">
        <f t="shared" si="2"/>
        <v>72.727272727272734</v>
      </c>
      <c r="H9" s="18">
        <f t="shared" si="3"/>
        <v>0</v>
      </c>
    </row>
    <row r="10" spans="1:9" x14ac:dyDescent="0.25">
      <c r="A10" t="s">
        <v>8402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8">
        <f t="shared" si="1"/>
        <v>66.666666666666671</v>
      </c>
      <c r="G10" s="18">
        <f t="shared" si="2"/>
        <v>33.333333333333336</v>
      </c>
      <c r="H10" s="18">
        <f t="shared" si="3"/>
        <v>0</v>
      </c>
    </row>
    <row r="11" spans="1:9" x14ac:dyDescent="0.25">
      <c r="A11" t="s">
        <v>8400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8">
        <f t="shared" si="1"/>
        <v>66.666666666666671</v>
      </c>
      <c r="G11" s="18">
        <f t="shared" si="2"/>
        <v>33.333333333333336</v>
      </c>
      <c r="H11" s="18">
        <f t="shared" si="3"/>
        <v>0</v>
      </c>
    </row>
    <row r="12" spans="1:9" x14ac:dyDescent="0.25">
      <c r="A12" t="s">
        <v>8401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100</v>
      </c>
      <c r="H12" s="18">
        <f t="shared" si="3"/>
        <v>0</v>
      </c>
    </row>
  </sheetData>
  <pageMargins left="0.7" right="0.7" top="0.75" bottom="0.75" header="0.3" footer="0.3"/>
  <pageSetup paperSize="9"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F6DB5-31C5-4A31-8988-BDD1FF3D9AC4}">
  <dimension ref="A1:D6"/>
  <sheetViews>
    <sheetView workbookViewId="0">
      <selection activeCell="A2" sqref="A2"/>
    </sheetView>
  </sheetViews>
  <sheetFormatPr baseColWidth="10" defaultRowHeight="15" x14ac:dyDescent="0.25"/>
  <cols>
    <col min="1" max="1" width="33.42578125" bestFit="1" customWidth="1"/>
    <col min="2" max="2" width="127.5703125" bestFit="1" customWidth="1"/>
  </cols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JOSUE</cp:lastModifiedBy>
  <dcterms:created xsi:type="dcterms:W3CDTF">2017-04-20T15:17:24Z</dcterms:created>
  <dcterms:modified xsi:type="dcterms:W3CDTF">2021-09-27T01:00:59Z</dcterms:modified>
</cp:coreProperties>
</file>